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89.xml" ContentType="application/vnd.openxmlformats-officedocument.spreadsheetml.worksheet+xml"/>
  <Override PartName="/xl/externalLinks/externalLink3.xml" ContentType="application/vnd.openxmlformats-officedocument.spreadsheetml.externalLink+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3105" yWindow="-180" windowWidth="6390" windowHeight="3945" tabRatio="590" firstSheet="55" activeTab="56"/>
  </bookViews>
  <sheets>
    <sheet name="Tables" sheetId="148" r:id="rId1"/>
    <sheet name="1" sheetId="56" r:id="rId2"/>
    <sheet name="2" sheetId="51" r:id="rId3"/>
    <sheet name="3" sheetId="55" r:id="rId4"/>
    <sheet name="Sheet2" sheetId="140" state="hidden" r:id="rId5"/>
    <sheet name="4" sheetId="94" r:id="rId6"/>
    <sheet name="5" sheetId="57" r:id="rId7"/>
    <sheet name="6" sheetId="113" r:id="rId8"/>
    <sheet name="7" sheetId="59" r:id="rId9"/>
    <sheet name="8" sheetId="60" r:id="rId10"/>
    <sheet name="9" sheetId="61" r:id="rId11"/>
    <sheet name="10" sheetId="58" r:id="rId12"/>
    <sheet name="11" sheetId="53" r:id="rId13"/>
    <sheet name="12" sheetId="102" r:id="rId14"/>
    <sheet name="13" sheetId="81" r:id="rId15"/>
    <sheet name="14" sheetId="97" r:id="rId16"/>
    <sheet name="15" sheetId="98" r:id="rId17"/>
    <sheet name="16" sheetId="62" r:id="rId18"/>
    <sheet name="17" sheetId="63" r:id="rId19"/>
    <sheet name="18" sheetId="64" r:id="rId20"/>
    <sheet name="19" sheetId="65" r:id="rId21"/>
    <sheet name="20" sheetId="66" r:id="rId22"/>
    <sheet name="21" sheetId="67" r:id="rId23"/>
    <sheet name="22" sheetId="71" r:id="rId24"/>
    <sheet name="23" sheetId="123" r:id="rId25"/>
    <sheet name="24" sheetId="124" r:id="rId26"/>
    <sheet name="25" sheetId="68" r:id="rId27"/>
    <sheet name="26" sheetId="227" r:id="rId28"/>
    <sheet name="27" sheetId="228" r:id="rId29"/>
    <sheet name="28" sheetId="229" r:id="rId30"/>
    <sheet name="29" sheetId="230" r:id="rId31"/>
    <sheet name="30" sheetId="231" r:id="rId32"/>
    <sheet name="31" sheetId="232" r:id="rId33"/>
    <sheet name="32" sheetId="233" r:id="rId34"/>
    <sheet name="33" sheetId="234" r:id="rId35"/>
    <sheet name="34" sheetId="235" r:id="rId36"/>
    <sheet name="35" sheetId="236" r:id="rId37"/>
    <sheet name="36" sheetId="237" r:id="rId38"/>
    <sheet name="37" sheetId="238" r:id="rId39"/>
    <sheet name="38" sheetId="239" r:id="rId40"/>
    <sheet name="39" sheetId="240" r:id="rId41"/>
    <sheet name="40" sheetId="241" r:id="rId42"/>
    <sheet name="41 " sheetId="242" r:id="rId43"/>
    <sheet name="42 " sheetId="243" r:id="rId44"/>
    <sheet name="43 " sheetId="244" r:id="rId45"/>
    <sheet name="44 " sheetId="245" r:id="rId46"/>
    <sheet name="45 " sheetId="246" r:id="rId47"/>
    <sheet name="46 " sheetId="247" r:id="rId48"/>
    <sheet name="47" sheetId="248" r:id="rId49"/>
    <sheet name="48 " sheetId="249" r:id="rId50"/>
    <sheet name="49 " sheetId="250" r:id="rId51"/>
    <sheet name="50 " sheetId="251" r:id="rId52"/>
    <sheet name="51 " sheetId="191" r:id="rId53"/>
    <sheet name="52" sheetId="192" r:id="rId54"/>
    <sheet name="53" sheetId="193" r:id="rId55"/>
    <sheet name="54" sheetId="194" r:id="rId56"/>
    <sheet name="55" sheetId="195" r:id="rId57"/>
    <sheet name="56" sheetId="196" r:id="rId58"/>
    <sheet name="57 " sheetId="197" r:id="rId59"/>
    <sheet name="58 " sheetId="198" r:id="rId60"/>
    <sheet name="59" sheetId="199" r:id="rId61"/>
    <sheet name="60" sheetId="200" r:id="rId62"/>
    <sheet name="61 " sheetId="201" r:id="rId63"/>
    <sheet name="62" sheetId="110" r:id="rId64"/>
    <sheet name="63" sheetId="96" r:id="rId65"/>
    <sheet name="64 " sheetId="202" r:id="rId66"/>
    <sheet name="65" sheetId="203" r:id="rId67"/>
    <sheet name="66 " sheetId="204" r:id="rId68"/>
    <sheet name="67 " sheetId="205" r:id="rId69"/>
    <sheet name="68 " sheetId="206" r:id="rId70"/>
    <sheet name="69 " sheetId="207" r:id="rId71"/>
    <sheet name="70 " sheetId="208" r:id="rId72"/>
    <sheet name="71 " sheetId="209" r:id="rId73"/>
    <sheet name="72 " sheetId="210" r:id="rId74"/>
    <sheet name="73" sheetId="212" r:id="rId75"/>
    <sheet name="74" sheetId="213" r:id="rId76"/>
    <sheet name="75" sheetId="214" r:id="rId77"/>
    <sheet name="76" sheetId="215" r:id="rId78"/>
    <sheet name="77" sheetId="216" r:id="rId79"/>
    <sheet name="78" sheetId="217" r:id="rId80"/>
    <sheet name="79" sheetId="218" r:id="rId81"/>
    <sheet name="80" sheetId="219" r:id="rId82"/>
    <sheet name="81" sheetId="220" r:id="rId83"/>
    <sheet name="82" sheetId="221" r:id="rId84"/>
    <sheet name="83" sheetId="222" r:id="rId85"/>
    <sheet name="84" sheetId="223" r:id="rId86"/>
    <sheet name="85" sheetId="224" r:id="rId87"/>
    <sheet name="86" sheetId="225" r:id="rId88"/>
    <sheet name="87" sheetId="226" r:id="rId89"/>
    <sheet name="88" sheetId="211" r:id="rId90"/>
    <sheet name="89" sheetId="99" r:id="rId91"/>
    <sheet name="Sheet1" sheetId="114" state="hidden" r:id="rId92"/>
  </sheets>
  <externalReferences>
    <externalReference r:id="rId93"/>
    <externalReference r:id="rId94"/>
    <externalReference r:id="rId95"/>
    <externalReference r:id="rId96"/>
  </externalReferences>
  <definedNames>
    <definedName name="_Hlk300751338" localSheetId="64">'63'!#REF!</definedName>
    <definedName name="_xlnm.Print_Area" localSheetId="1">'1'!$A$1:$D$45</definedName>
    <definedName name="_xlnm.Print_Area" localSheetId="11">'10'!$A$1:$J$19</definedName>
    <definedName name="_xlnm.Print_Area" localSheetId="12">'11'!$A$1:$J$17</definedName>
    <definedName name="_xlnm.Print_Area" localSheetId="13">'12'!$A$1:$J$16</definedName>
    <definedName name="_xlnm.Print_Area" localSheetId="14">'13'!$A$1:$I$19</definedName>
    <definedName name="_xlnm.Print_Area" localSheetId="15">'14'!$A$1:$M$18</definedName>
    <definedName name="_xlnm.Print_Area" localSheetId="16">'15'!$A$1:$M$16</definedName>
    <definedName name="_xlnm.Print_Area" localSheetId="17">'16'!$A$1:$E$10</definedName>
    <definedName name="_xlnm.Print_Area" localSheetId="18">'17'!$A$1:$P$17</definedName>
    <definedName name="_xlnm.Print_Area" localSheetId="19">'18'!$A$1:$P$18</definedName>
    <definedName name="_xlnm.Print_Area" localSheetId="20">'19'!$A$1:$O$27</definedName>
    <definedName name="_xlnm.Print_Area" localSheetId="2">'2'!$A$1:$J$12</definedName>
    <definedName name="_xlnm.Print_Area" localSheetId="21">'20'!$A$1:$O$27</definedName>
    <definedName name="_xlnm.Print_Area" localSheetId="22">'21'!$A$1:$U$37</definedName>
    <definedName name="_xlnm.Print_Area" localSheetId="23">'22'!$A$1:$G$33</definedName>
    <definedName name="_xlnm.Print_Area" localSheetId="24">'23'!$A$1:$F$17</definedName>
    <definedName name="_xlnm.Print_Area" localSheetId="25">'24'!$A$1:$G$16</definedName>
    <definedName name="_xlnm.Print_Area" localSheetId="26">'25'!$A$1:$J$39</definedName>
    <definedName name="_xlnm.Print_Area" localSheetId="27">'26'!$A$1:$J$58</definedName>
    <definedName name="_xlnm.Print_Area" localSheetId="28">'27'!$A$1:$H$18</definedName>
    <definedName name="_xlnm.Print_Area" localSheetId="29">'28'!$A$1:$I$27</definedName>
    <definedName name="_xlnm.Print_Area" localSheetId="30">'29'!$A$1:$G$18</definedName>
    <definedName name="_xlnm.Print_Area" localSheetId="3">'3'!$A$1:$H$13</definedName>
    <definedName name="_xlnm.Print_Area" localSheetId="31">'30'!$A$1:$L$28</definedName>
    <definedName name="_xlnm.Print_Area" localSheetId="32">'31'!$A$1:$Q$16</definedName>
    <definedName name="_xlnm.Print_Area" localSheetId="33">'32'!$A$1:$R$18</definedName>
    <definedName name="_xlnm.Print_Area" localSheetId="34">'33'!$A$1:$R$17</definedName>
    <definedName name="_xlnm.Print_Area" localSheetId="35">'34'!$A$1:$R$18</definedName>
    <definedName name="_xlnm.Print_Area" localSheetId="36">'35'!$A$1:$Q$31</definedName>
    <definedName name="_xlnm.Print_Area" localSheetId="37">'36'!$A$1:$Q$29</definedName>
    <definedName name="_xlnm.Print_Area" localSheetId="38">'37'!$A$1:$M$16</definedName>
    <definedName name="_xlnm.Print_Area" localSheetId="39">'38'!$A$1:$L$21</definedName>
    <definedName name="_xlnm.Print_Area" localSheetId="40">'39'!$A$1:$L$20</definedName>
    <definedName name="_xlnm.Print_Area" localSheetId="5">'4'!$A$1:$I$20</definedName>
    <definedName name="_xlnm.Print_Area" localSheetId="41">'40'!$A$1:$K$16</definedName>
    <definedName name="_xlnm.Print_Area" localSheetId="42">'41 '!$A$1:$L$18</definedName>
    <definedName name="_xlnm.Print_Area" localSheetId="43">'42 '!$A$1:$L$19</definedName>
    <definedName name="_xlnm.Print_Area" localSheetId="44">'43 '!$A$1:$L$17</definedName>
    <definedName name="_xlnm.Print_Area" localSheetId="45">'44 '!$A$1:$L$17</definedName>
    <definedName name="_xlnm.Print_Area" localSheetId="46">'45 '!$A$1:$L$27</definedName>
    <definedName name="_xlnm.Print_Area" localSheetId="47">'46 '!$A$1:$L$28</definedName>
    <definedName name="_xlnm.Print_Area" localSheetId="48">'47'!$A$1:$K$28</definedName>
    <definedName name="_xlnm.Print_Area" localSheetId="49">'48 '!$A$1:$P$18</definedName>
    <definedName name="_xlnm.Print_Area" localSheetId="50">'49 '!$A$1:$I$18</definedName>
    <definedName name="_xlnm.Print_Area" localSheetId="6">'5'!$A$1:$S$20</definedName>
    <definedName name="_xlnm.Print_Area" localSheetId="51">'50 '!$A$1:$J$17</definedName>
    <definedName name="_xlnm.Print_Area" localSheetId="52">'51 '!$A$1:$I$20</definedName>
    <definedName name="_xlnm.Print_Area" localSheetId="53">'52'!$A$1:$J$17</definedName>
    <definedName name="_xlnm.Print_Area" localSheetId="54">'53'!$A$1:$J$16</definedName>
    <definedName name="_xlnm.Print_Area" localSheetId="55">'54'!$A$1:$I$19</definedName>
    <definedName name="_xlnm.Print_Area" localSheetId="56">'55'!$A$1:$N$19</definedName>
    <definedName name="_xlnm.Print_Area" localSheetId="57">'56'!$A$1:$F$27</definedName>
    <definedName name="_xlnm.Print_Area" localSheetId="58">'57 '!$A$1:$F$27</definedName>
    <definedName name="_xlnm.Print_Area" localSheetId="59">'58 '!$A$1:$H$31</definedName>
    <definedName name="_xlnm.Print_Area" localSheetId="7">'6'!$A$1:$E$17</definedName>
    <definedName name="_xlnm.Print_Area" localSheetId="61">'60'!$A$1:$G$16</definedName>
    <definedName name="_xlnm.Print_Area" localSheetId="62">'61 '!$A$1:$M$29</definedName>
    <definedName name="_xlnm.Print_Area" localSheetId="63">'62'!$A$1:$J$17</definedName>
    <definedName name="_xlnm.Print_Area" localSheetId="64">'63'!$A$1:$AC$20</definedName>
    <definedName name="_xlnm.Print_Area" localSheetId="65">'64 '!$A$1:$K$17</definedName>
    <definedName name="_xlnm.Print_Area" localSheetId="66">'65'!$A$1:$K$10</definedName>
    <definedName name="_xlnm.Print_Area" localSheetId="67">'66 '!$A$1:$L$22</definedName>
    <definedName name="_xlnm.Print_Area" localSheetId="68">'67 '!$A$1:$Q$23</definedName>
    <definedName name="_xlnm.Print_Area" localSheetId="69">'68 '!$A$1:$J$17</definedName>
    <definedName name="_xlnm.Print_Area" localSheetId="70">'69 '!$A$1:$J$17</definedName>
    <definedName name="_xlnm.Print_Area" localSheetId="8">'7'!$A$1:$H$24</definedName>
    <definedName name="_xlnm.Print_Area" localSheetId="71">'70 '!$A$1:$M$21</definedName>
    <definedName name="_xlnm.Print_Area" localSheetId="72">'71 '!$A$1:$K$19</definedName>
    <definedName name="_xlnm.Print_Area" localSheetId="73">'72 '!$A$1:$J$20</definedName>
    <definedName name="_xlnm.Print_Area" localSheetId="74">'73'!$A$1:$E$16</definedName>
    <definedName name="_xlnm.Print_Area" localSheetId="75">'74'!$A$1:$H$19</definedName>
    <definedName name="_xlnm.Print_Area" localSheetId="76">'75'!$A$1:$H$19</definedName>
    <definedName name="_xlnm.Print_Area" localSheetId="77">'76'!$A$1:$H$26</definedName>
    <definedName name="_xlnm.Print_Area" localSheetId="78">'77'!$A$1:$H$25</definedName>
    <definedName name="_xlnm.Print_Area" localSheetId="79">'78'!$A$1:$T$19</definedName>
    <definedName name="_xlnm.Print_Area" localSheetId="80">'79'!$A$1:$S$19</definedName>
    <definedName name="_xlnm.Print_Area" localSheetId="9">'8'!$A$1:$P$18</definedName>
    <definedName name="_xlnm.Print_Area" localSheetId="81">'80'!$A$1:$F$19</definedName>
    <definedName name="_xlnm.Print_Area" localSheetId="82">'81'!$A$1:$S$30</definedName>
    <definedName name="_xlnm.Print_Area" localSheetId="83">'82'!$A$1:$S$29</definedName>
    <definedName name="_xlnm.Print_Area" localSheetId="84">'83'!$A$1:$E$25</definedName>
    <definedName name="_xlnm.Print_Area" localSheetId="85">'84'!$A$1:$E$17</definedName>
    <definedName name="_xlnm.Print_Area" localSheetId="86">'85'!$A$1:$E$16</definedName>
    <definedName name="_xlnm.Print_Area" localSheetId="87">'86'!$A$1:$M$22</definedName>
    <definedName name="_xlnm.Print_Area" localSheetId="88">'87'!$A$1:$M$19</definedName>
    <definedName name="_xlnm.Print_Area" localSheetId="89">'88'!$A$1:$M$17</definedName>
    <definedName name="_xlnm.Print_Area" localSheetId="90">'89'!$A$1:$F$43</definedName>
    <definedName name="_xlnm.Print_Area" localSheetId="10">'9'!$A$1:$N$17</definedName>
    <definedName name="_xlnm.Print_Area" localSheetId="0">Tables!$A$1:$A$113</definedName>
  </definedNames>
  <calcPr calcId="124519"/>
</workbook>
</file>

<file path=xl/calcChain.xml><?xml version="1.0" encoding="utf-8"?>
<calcChain xmlns="http://schemas.openxmlformats.org/spreadsheetml/2006/main">
  <c r="C8" i="195"/>
  <c r="D5" i="202"/>
  <c r="C5" i="96" l="1"/>
  <c r="D5"/>
  <c r="E5"/>
  <c r="F5"/>
  <c r="G5"/>
  <c r="H5"/>
  <c r="I5"/>
  <c r="J5"/>
  <c r="K5"/>
  <c r="L5"/>
  <c r="M5"/>
  <c r="N5"/>
  <c r="O5"/>
  <c r="P5"/>
  <c r="Q5"/>
  <c r="R5"/>
  <c r="S5"/>
  <c r="T5"/>
  <c r="U5"/>
  <c r="V5"/>
  <c r="W5"/>
  <c r="X5"/>
  <c r="Y5"/>
  <c r="Z5"/>
  <c r="AA5"/>
  <c r="AB5"/>
  <c r="AC5"/>
  <c r="B5"/>
  <c r="J5" i="206" l="1"/>
  <c r="F5"/>
  <c r="E5"/>
  <c r="D5"/>
  <c r="C5"/>
  <c r="B5"/>
  <c r="J14"/>
  <c r="G14"/>
  <c r="D14"/>
  <c r="C4" i="110" l="1"/>
  <c r="D4"/>
  <c r="E4"/>
  <c r="F4"/>
  <c r="B4"/>
  <c r="J7" i="57" l="1"/>
  <c r="S7"/>
  <c r="R7"/>
  <c r="H5" i="53"/>
  <c r="I5"/>
  <c r="I5" i="58"/>
  <c r="A1" i="251" l="1"/>
  <c r="A1" i="250"/>
  <c r="A1" i="249"/>
  <c r="B7"/>
  <c r="C7"/>
  <c r="D7"/>
  <c r="E7"/>
  <c r="G7"/>
  <c r="H7"/>
  <c r="I7"/>
  <c r="J7"/>
  <c r="K7"/>
  <c r="L7"/>
  <c r="M7"/>
  <c r="N7"/>
  <c r="O7"/>
  <c r="P7"/>
  <c r="F8"/>
  <c r="F7" s="1"/>
  <c r="A1" i="248"/>
  <c r="A1" i="247"/>
  <c r="A1" i="246"/>
  <c r="A1" i="245"/>
  <c r="B6"/>
  <c r="C6"/>
  <c r="D6"/>
  <c r="E6"/>
  <c r="F6"/>
  <c r="G6"/>
  <c r="H6"/>
  <c r="I6"/>
  <c r="J6"/>
  <c r="K6"/>
  <c r="L6"/>
  <c r="A1" i="244"/>
  <c r="B6"/>
  <c r="C6"/>
  <c r="D6"/>
  <c r="E6"/>
  <c r="F6"/>
  <c r="G6"/>
  <c r="H6"/>
  <c r="I6"/>
  <c r="J6"/>
  <c r="K6"/>
  <c r="L6"/>
  <c r="A1" i="243"/>
  <c r="B6"/>
  <c r="C6"/>
  <c r="D6"/>
  <c r="E6"/>
  <c r="F6"/>
  <c r="G6"/>
  <c r="H6"/>
  <c r="I6"/>
  <c r="J6"/>
  <c r="K6"/>
  <c r="L6"/>
  <c r="A1" i="241"/>
  <c r="A1" i="240"/>
  <c r="A1" i="239"/>
  <c r="A1" i="238"/>
  <c r="B6"/>
  <c r="C6"/>
  <c r="D6"/>
  <c r="E6"/>
  <c r="F6"/>
  <c r="G6"/>
  <c r="H6"/>
  <c r="I6"/>
  <c r="J6"/>
  <c r="K6"/>
  <c r="L6"/>
  <c r="M6"/>
  <c r="A1" i="237"/>
  <c r="A1" i="236"/>
  <c r="A1" i="235"/>
  <c r="B6"/>
  <c r="C6"/>
  <c r="D6"/>
  <c r="E6"/>
  <c r="F6"/>
  <c r="G6"/>
  <c r="H6"/>
  <c r="I6"/>
  <c r="J6"/>
  <c r="K6"/>
  <c r="L6"/>
  <c r="M6"/>
  <c r="N6"/>
  <c r="O6"/>
  <c r="P6"/>
  <c r="Q6"/>
  <c r="R6"/>
  <c r="A1" i="234"/>
  <c r="B6"/>
  <c r="C6"/>
  <c r="D6"/>
  <c r="E6"/>
  <c r="F6"/>
  <c r="G6"/>
  <c r="H6"/>
  <c r="I6"/>
  <c r="J6"/>
  <c r="K6"/>
  <c r="L6"/>
  <c r="M6"/>
  <c r="N6"/>
  <c r="O6"/>
  <c r="P6"/>
  <c r="Q6"/>
  <c r="R6"/>
  <c r="A1" i="233"/>
  <c r="B4"/>
  <c r="C4"/>
  <c r="D4"/>
  <c r="E4" s="1"/>
  <c r="F4"/>
  <c r="G4"/>
  <c r="H4"/>
  <c r="I4"/>
  <c r="K4"/>
  <c r="L4"/>
  <c r="M4"/>
  <c r="N4"/>
  <c r="O4"/>
  <c r="P4"/>
  <c r="Q4"/>
  <c r="E5"/>
  <c r="H5"/>
  <c r="N5"/>
  <c r="N6"/>
  <c r="N7"/>
  <c r="N8"/>
  <c r="N9"/>
  <c r="N10"/>
  <c r="N11"/>
  <c r="N12"/>
  <c r="N13"/>
  <c r="A1" i="232"/>
  <c r="B4"/>
  <c r="C4"/>
  <c r="E4" s="1"/>
  <c r="D4"/>
  <c r="F4"/>
  <c r="G4"/>
  <c r="H4" s="1"/>
  <c r="I4"/>
  <c r="J4" s="1"/>
  <c r="K4"/>
  <c r="L4" s="1"/>
  <c r="M4"/>
  <c r="N4" s="1"/>
  <c r="O4"/>
  <c r="P4"/>
  <c r="Q4"/>
  <c r="A1" i="231"/>
  <c r="A1" i="230"/>
  <c r="A17"/>
  <c r="A29" i="231" s="1"/>
  <c r="A14" i="232" s="1"/>
  <c r="A14" i="233" s="1"/>
  <c r="A17" i="234" s="1"/>
  <c r="A1" i="229"/>
  <c r="D5"/>
  <c r="G5"/>
  <c r="D6"/>
  <c r="G6"/>
  <c r="D7"/>
  <c r="G7"/>
  <c r="D8"/>
  <c r="G8"/>
  <c r="D9"/>
  <c r="G9"/>
  <c r="D10"/>
  <c r="G10"/>
  <c r="D11"/>
  <c r="G11"/>
  <c r="D12"/>
  <c r="G12"/>
  <c r="D13"/>
  <c r="G13"/>
  <c r="D14"/>
  <c r="G14"/>
  <c r="D15"/>
  <c r="G15"/>
  <c r="G16"/>
  <c r="A1" i="228"/>
  <c r="A1" i="227"/>
  <c r="A17" i="235" l="1"/>
  <c r="A16" i="238" s="1"/>
  <c r="A17" i="243"/>
  <c r="A15" i="244" s="1"/>
  <c r="A16" i="245" s="1"/>
  <c r="A17" i="249" s="1"/>
  <c r="J4" i="233"/>
  <c r="B6" i="213" l="1"/>
  <c r="A1" i="226"/>
  <c r="B6"/>
  <c r="M6"/>
  <c r="A1" i="225"/>
  <c r="B6"/>
  <c r="A20"/>
  <c r="A16" i="226" s="1"/>
  <c r="A16" i="211" s="1"/>
  <c r="A1" i="224"/>
  <c r="B6"/>
  <c r="A1" i="223"/>
  <c r="B6"/>
  <c r="A1" i="222"/>
  <c r="B6"/>
  <c r="A1" i="221"/>
  <c r="B6"/>
  <c r="A1" i="220"/>
  <c r="B6"/>
  <c r="B6" i="219"/>
  <c r="C6"/>
  <c r="D6"/>
  <c r="E6"/>
  <c r="F6"/>
  <c r="B6" i="218"/>
  <c r="C6"/>
  <c r="D6"/>
  <c r="E6"/>
  <c r="F6"/>
  <c r="G6"/>
  <c r="H6"/>
  <c r="J6"/>
  <c r="K6"/>
  <c r="L6"/>
  <c r="M6"/>
  <c r="N6"/>
  <c r="O6"/>
  <c r="P6"/>
  <c r="Q6"/>
  <c r="R6"/>
  <c r="S6"/>
  <c r="O5" i="217"/>
  <c r="P5"/>
  <c r="Q5"/>
  <c r="B6"/>
  <c r="C6"/>
  <c r="D6"/>
  <c r="E6"/>
  <c r="F6"/>
  <c r="G6"/>
  <c r="H6"/>
  <c r="I6"/>
  <c r="J6"/>
  <c r="K6"/>
  <c r="L6"/>
  <c r="M6"/>
  <c r="N6"/>
  <c r="R6"/>
  <c r="S6"/>
  <c r="T6"/>
  <c r="O7"/>
  <c r="O6" s="1"/>
  <c r="P7"/>
  <c r="Q7"/>
  <c r="Q6" s="1"/>
  <c r="O8"/>
  <c r="P8"/>
  <c r="P6" s="1"/>
  <c r="Q8"/>
  <c r="O9"/>
  <c r="P9"/>
  <c r="Q9"/>
  <c r="O10"/>
  <c r="P10"/>
  <c r="Q10"/>
  <c r="O11"/>
  <c r="P11"/>
  <c r="Q11"/>
  <c r="O12"/>
  <c r="P12"/>
  <c r="Q12"/>
  <c r="A17"/>
  <c r="A27" i="222" s="1"/>
  <c r="A1" i="216"/>
  <c r="B6"/>
  <c r="A1" i="215"/>
  <c r="B6"/>
  <c r="A1" i="214"/>
  <c r="B6"/>
  <c r="E6"/>
  <c r="A1" i="213"/>
  <c r="E6"/>
  <c r="B6" i="212"/>
  <c r="A1" i="211"/>
  <c r="B6"/>
  <c r="A15" i="223" l="1"/>
  <c r="A15" i="224" s="1"/>
  <c r="A16" i="219"/>
  <c r="A17" i="218"/>
  <c r="K5" i="209"/>
  <c r="F39" i="99"/>
  <c r="E39"/>
  <c r="D39"/>
  <c r="C39"/>
  <c r="B39"/>
  <c r="A1"/>
  <c r="K5" i="202"/>
  <c r="E5"/>
  <c r="F5"/>
  <c r="G5"/>
  <c r="H5"/>
  <c r="I5"/>
  <c r="J5"/>
  <c r="A1" i="204"/>
  <c r="O19" i="205"/>
  <c r="Q19"/>
  <c r="Q11"/>
  <c r="P5"/>
  <c r="Q5"/>
  <c r="N5"/>
  <c r="A1" i="210"/>
  <c r="B5" i="209" l="1"/>
  <c r="A1" i="208"/>
  <c r="I5" i="206"/>
  <c r="H5"/>
  <c r="G5"/>
  <c r="A1" i="209"/>
  <c r="C5"/>
  <c r="D5"/>
  <c r="E5"/>
  <c r="F5"/>
  <c r="G5"/>
  <c r="H5"/>
  <c r="I5"/>
  <c r="J5"/>
  <c r="A17"/>
  <c r="A1" i="207"/>
  <c r="A1" i="206"/>
  <c r="H6"/>
  <c r="I6"/>
  <c r="J6"/>
  <c r="H7"/>
  <c r="I7"/>
  <c r="J7"/>
  <c r="H8"/>
  <c r="I8"/>
  <c r="J8"/>
  <c r="H9"/>
  <c r="I9"/>
  <c r="J9"/>
  <c r="H10"/>
  <c r="I10"/>
  <c r="J10"/>
  <c r="H11"/>
  <c r="I11"/>
  <c r="J11"/>
  <c r="H12"/>
  <c r="I12"/>
  <c r="J12"/>
  <c r="H13"/>
  <c r="I13"/>
  <c r="J13"/>
  <c r="H14"/>
  <c r="I14"/>
  <c r="A15"/>
  <c r="A16" i="207" s="1"/>
  <c r="A1" i="205"/>
  <c r="B5"/>
  <c r="C5"/>
  <c r="D5"/>
  <c r="E5"/>
  <c r="F5"/>
  <c r="G5"/>
  <c r="H5"/>
  <c r="I5"/>
  <c r="J5"/>
  <c r="K5"/>
  <c r="L5"/>
  <c r="L19" s="1"/>
  <c r="O5"/>
  <c r="P19"/>
  <c r="M6"/>
  <c r="Q6"/>
  <c r="M7"/>
  <c r="M5" s="1"/>
  <c r="Q7"/>
  <c r="M8"/>
  <c r="Q8"/>
  <c r="M9"/>
  <c r="Q9"/>
  <c r="M10"/>
  <c r="Q10"/>
  <c r="B11"/>
  <c r="C11"/>
  <c r="D11"/>
  <c r="E11"/>
  <c r="F11"/>
  <c r="G11"/>
  <c r="H11"/>
  <c r="I11"/>
  <c r="J11"/>
  <c r="J19" s="1"/>
  <c r="K11"/>
  <c r="L11"/>
  <c r="N11"/>
  <c r="N19" s="1"/>
  <c r="O11"/>
  <c r="P11"/>
  <c r="M12"/>
  <c r="M11" s="1"/>
  <c r="Q12"/>
  <c r="M13"/>
  <c r="Q13"/>
  <c r="M14"/>
  <c r="Q14"/>
  <c r="B15"/>
  <c r="B19" s="1"/>
  <c r="C15"/>
  <c r="D15"/>
  <c r="D19" s="1"/>
  <c r="E15"/>
  <c r="E19" s="1"/>
  <c r="F15"/>
  <c r="F19" s="1"/>
  <c r="G15"/>
  <c r="H15"/>
  <c r="H19" s="1"/>
  <c r="I15"/>
  <c r="I19" s="1"/>
  <c r="J15"/>
  <c r="K15"/>
  <c r="L15"/>
  <c r="N15"/>
  <c r="O15"/>
  <c r="P15"/>
  <c r="M16"/>
  <c r="Q16"/>
  <c r="M17"/>
  <c r="M15" s="1"/>
  <c r="Q17"/>
  <c r="Q15" s="1"/>
  <c r="Q18"/>
  <c r="C19"/>
  <c r="G19"/>
  <c r="K19"/>
  <c r="A21"/>
  <c r="B4" i="204"/>
  <c r="B18" s="1"/>
  <c r="C4"/>
  <c r="D4"/>
  <c r="E4"/>
  <c r="E18" s="1"/>
  <c r="F4"/>
  <c r="F18" s="1"/>
  <c r="G4"/>
  <c r="H4"/>
  <c r="I4"/>
  <c r="I18" s="1"/>
  <c r="J5"/>
  <c r="J4" s="1"/>
  <c r="K5"/>
  <c r="K4" s="1"/>
  <c r="K18" s="1"/>
  <c r="L5"/>
  <c r="L4" s="1"/>
  <c r="J6"/>
  <c r="K6"/>
  <c r="L6"/>
  <c r="J7"/>
  <c r="K7"/>
  <c r="L7"/>
  <c r="J8"/>
  <c r="K8"/>
  <c r="L8"/>
  <c r="J9"/>
  <c r="K9"/>
  <c r="L9"/>
  <c r="B10"/>
  <c r="C10"/>
  <c r="D10"/>
  <c r="E10"/>
  <c r="F10"/>
  <c r="G10"/>
  <c r="H10"/>
  <c r="H18" s="1"/>
  <c r="I10"/>
  <c r="K10"/>
  <c r="J11"/>
  <c r="J10" s="1"/>
  <c r="K11"/>
  <c r="L11"/>
  <c r="L10" s="1"/>
  <c r="J12"/>
  <c r="K12"/>
  <c r="L12"/>
  <c r="J13"/>
  <c r="K13"/>
  <c r="L13"/>
  <c r="B14"/>
  <c r="C14"/>
  <c r="D14"/>
  <c r="E14"/>
  <c r="F14"/>
  <c r="G14"/>
  <c r="H14"/>
  <c r="I14"/>
  <c r="K14"/>
  <c r="J15"/>
  <c r="J14" s="1"/>
  <c r="K15"/>
  <c r="L15"/>
  <c r="L14" s="1"/>
  <c r="J16"/>
  <c r="K16"/>
  <c r="L16"/>
  <c r="J17"/>
  <c r="K17"/>
  <c r="L17"/>
  <c r="C18"/>
  <c r="D18"/>
  <c r="G18"/>
  <c r="A19"/>
  <c r="A1" i="203"/>
  <c r="H4"/>
  <c r="I4"/>
  <c r="J4"/>
  <c r="H5"/>
  <c r="I5"/>
  <c r="J5"/>
  <c r="H6"/>
  <c r="I6"/>
  <c r="J6"/>
  <c r="H7"/>
  <c r="I7"/>
  <c r="J7"/>
  <c r="A8"/>
  <c r="A1" i="202"/>
  <c r="B5"/>
  <c r="C5"/>
  <c r="D6"/>
  <c r="G6"/>
  <c r="H6"/>
  <c r="I6"/>
  <c r="J6"/>
  <c r="D7"/>
  <c r="D8"/>
  <c r="D9"/>
  <c r="D10"/>
  <c r="D11"/>
  <c r="J11" s="1"/>
  <c r="F11"/>
  <c r="H11"/>
  <c r="I11"/>
  <c r="D12"/>
  <c r="D13"/>
  <c r="D14"/>
  <c r="A15"/>
  <c r="A1" i="201"/>
  <c r="B26"/>
  <c r="C26"/>
  <c r="D26"/>
  <c r="E26"/>
  <c r="F26"/>
  <c r="G26"/>
  <c r="H26"/>
  <c r="I26"/>
  <c r="J26"/>
  <c r="K26"/>
  <c r="L26"/>
  <c r="M26"/>
  <c r="E4" i="200"/>
  <c r="C4"/>
  <c r="B4"/>
  <c r="A15" i="199"/>
  <c r="A1" i="198"/>
  <c r="A1" i="197"/>
  <c r="A1" i="196"/>
  <c r="A1" i="200"/>
  <c r="D4"/>
  <c r="F4"/>
  <c r="A14"/>
  <c r="B5" i="199"/>
  <c r="C5"/>
  <c r="D5"/>
  <c r="E5"/>
  <c r="F5"/>
  <c r="G5"/>
  <c r="A1" i="195"/>
  <c r="B8"/>
  <c r="D8"/>
  <c r="E8"/>
  <c r="F8"/>
  <c r="G8"/>
  <c r="H8"/>
  <c r="I8"/>
  <c r="J8"/>
  <c r="K8"/>
  <c r="L8"/>
  <c r="M8"/>
  <c r="N8"/>
  <c r="A18"/>
  <c r="A1" i="194"/>
  <c r="A1" i="193"/>
  <c r="A1" i="192"/>
  <c r="A1" i="191"/>
  <c r="C6" i="62"/>
  <c r="M19" i="205" l="1"/>
  <c r="J18" i="204"/>
  <c r="L18"/>
  <c r="C7" i="62"/>
  <c r="C4"/>
  <c r="D7"/>
  <c r="D4"/>
  <c r="P6" i="64"/>
  <c r="O6"/>
  <c r="N6"/>
  <c r="M6"/>
  <c r="L6"/>
  <c r="K6"/>
  <c r="F6"/>
  <c r="G6"/>
  <c r="H6"/>
  <c r="E6"/>
  <c r="C6"/>
  <c r="D6"/>
  <c r="B6"/>
  <c r="P5" i="63"/>
  <c r="O5"/>
  <c r="N5"/>
  <c r="M5"/>
  <c r="L5"/>
  <c r="K5"/>
  <c r="J5"/>
  <c r="I5"/>
  <c r="H5"/>
  <c r="G5"/>
  <c r="F5"/>
  <c r="E5"/>
  <c r="C5"/>
  <c r="D5"/>
  <c r="B5"/>
  <c r="C6" i="97"/>
  <c r="B6"/>
  <c r="C5" i="98"/>
  <c r="D5"/>
  <c r="E5"/>
  <c r="F5"/>
  <c r="G5"/>
  <c r="H5"/>
  <c r="I5"/>
  <c r="J5"/>
  <c r="K5"/>
  <c r="L5"/>
  <c r="M5"/>
  <c r="B5"/>
  <c r="D6" i="97"/>
  <c r="E6"/>
  <c r="F6"/>
  <c r="G6"/>
  <c r="H6"/>
  <c r="I6"/>
  <c r="J6"/>
  <c r="K6"/>
  <c r="L6"/>
  <c r="M6"/>
  <c r="C5" i="81" l="1"/>
  <c r="D5"/>
  <c r="E5"/>
  <c r="F5"/>
  <c r="G5"/>
  <c r="B5"/>
  <c r="C5" i="102"/>
  <c r="D5"/>
  <c r="E5"/>
  <c r="F5"/>
  <c r="G5"/>
  <c r="H5"/>
  <c r="I5"/>
  <c r="B5"/>
  <c r="C5" i="53"/>
  <c r="D5"/>
  <c r="E5"/>
  <c r="F5"/>
  <c r="G5"/>
  <c r="B5"/>
  <c r="C5" i="58"/>
  <c r="D5"/>
  <c r="E5"/>
  <c r="F5"/>
  <c r="G5"/>
  <c r="H5"/>
  <c r="B5"/>
  <c r="C5" i="61"/>
  <c r="D5"/>
  <c r="E5"/>
  <c r="F5"/>
  <c r="G5"/>
  <c r="H5"/>
  <c r="I5"/>
  <c r="J5"/>
  <c r="K5"/>
  <c r="L5"/>
  <c r="M5"/>
  <c r="B5"/>
  <c r="C14"/>
  <c r="B14"/>
  <c r="O6" i="60"/>
  <c r="M6"/>
  <c r="K6"/>
  <c r="G6"/>
  <c r="F6"/>
  <c r="I15"/>
  <c r="I6"/>
  <c r="C6"/>
  <c r="D6"/>
  <c r="E6"/>
  <c r="H6"/>
  <c r="J6"/>
  <c r="L6"/>
  <c r="N6"/>
  <c r="B6"/>
  <c r="B15"/>
  <c r="C15"/>
  <c r="E20" i="59"/>
  <c r="G20"/>
  <c r="E10"/>
  <c r="E13"/>
  <c r="E12"/>
  <c r="C6" i="113"/>
  <c r="B6"/>
  <c r="C16" i="57"/>
  <c r="E7"/>
  <c r="D7"/>
  <c r="B7"/>
  <c r="F7"/>
  <c r="G7"/>
  <c r="H7"/>
  <c r="I7"/>
  <c r="K7"/>
  <c r="L7"/>
  <c r="M7"/>
  <c r="N7"/>
  <c r="O7"/>
  <c r="P7"/>
  <c r="Q7"/>
  <c r="B16"/>
  <c r="B15"/>
  <c r="C7"/>
  <c r="B7" i="94"/>
  <c r="D7"/>
  <c r="E7"/>
  <c r="F7"/>
  <c r="G7"/>
  <c r="H7"/>
  <c r="I7"/>
  <c r="C7"/>
  <c r="A1" i="62" l="1"/>
  <c r="E21" i="59"/>
  <c r="C10" i="60"/>
  <c r="B10"/>
  <c r="C9"/>
  <c r="B9"/>
  <c r="C8"/>
  <c r="B8"/>
  <c r="C7"/>
  <c r="B7"/>
  <c r="G21" i="59" l="1"/>
  <c r="C13" i="61" l="1"/>
  <c r="B13"/>
  <c r="M12"/>
  <c r="C14" i="60"/>
  <c r="B12"/>
  <c r="C12"/>
  <c r="B13"/>
  <c r="C13"/>
  <c r="B14"/>
  <c r="C15" i="57"/>
  <c r="C13"/>
  <c r="C12"/>
  <c r="B13"/>
  <c r="B14"/>
  <c r="B12"/>
  <c r="I6" i="64" l="1"/>
  <c r="J6"/>
  <c r="C8" i="61" l="1"/>
  <c r="C11"/>
  <c r="C12"/>
  <c r="B12"/>
  <c r="M4" i="98" l="1"/>
  <c r="L4"/>
  <c r="B11" i="61" l="1"/>
  <c r="C11" i="60" l="1"/>
  <c r="D21" i="59"/>
  <c r="H13" i="94"/>
  <c r="I13"/>
  <c r="L10" i="64" l="1"/>
  <c r="K10"/>
  <c r="J10"/>
  <c r="I10"/>
  <c r="I9" i="58" l="1"/>
  <c r="C9" i="61"/>
  <c r="B9"/>
  <c r="B11" i="60"/>
  <c r="C11" i="57" l="1"/>
  <c r="B11"/>
  <c r="C10" i="61" l="1"/>
  <c r="B8"/>
  <c r="F4" i="71" l="1"/>
  <c r="J7" i="63"/>
  <c r="I7"/>
  <c r="A16"/>
  <c r="B10" i="61"/>
  <c r="A1" i="67" l="1"/>
  <c r="J6" i="63"/>
  <c r="I6" l="1"/>
  <c r="F26" i="71" l="1"/>
  <c r="A1" i="96" l="1"/>
  <c r="A1" i="110"/>
  <c r="A1" i="68"/>
  <c r="A1" i="124"/>
  <c r="A1" i="123"/>
  <c r="A1" i="71"/>
  <c r="A1" i="66"/>
  <c r="A1" i="65"/>
  <c r="A1" i="64"/>
  <c r="A1" i="63"/>
  <c r="A1" i="98"/>
  <c r="A1" i="97"/>
  <c r="A1" i="81"/>
  <c r="A1" i="102"/>
  <c r="A1" i="53"/>
  <c r="A1" i="58"/>
  <c r="A1" i="61"/>
  <c r="A1" i="60"/>
  <c r="A1" i="59"/>
  <c r="A1" i="113"/>
  <c r="A1" i="57"/>
  <c r="A1" i="94"/>
  <c r="A1" i="55"/>
  <c r="A1" i="51"/>
  <c r="A1" i="56"/>
  <c r="C4" i="61" l="1"/>
  <c r="M4"/>
  <c r="M5" i="60"/>
  <c r="E5"/>
  <c r="C5" s="1"/>
  <c r="C10" i="59"/>
  <c r="C6" i="57"/>
  <c r="A17" i="64" l="1"/>
  <c r="A15" i="81"/>
  <c r="A15" i="102"/>
  <c r="A15" i="53"/>
  <c r="A17" i="58"/>
  <c r="A15" i="61"/>
  <c r="AC6" i="96" l="1"/>
  <c r="AB6"/>
  <c r="C21" i="59" l="1"/>
  <c r="B21"/>
  <c r="F21" l="1"/>
  <c r="A17" i="94" l="1"/>
  <c r="A19" i="57" l="1"/>
  <c r="A16" i="113" l="1"/>
  <c r="A22" i="59" s="1"/>
  <c r="A16" i="60" s="1"/>
  <c r="E26" i="71"/>
  <c r="C26"/>
  <c r="A16" i="97"/>
  <c r="A15" i="98" s="1"/>
  <c r="A8" i="62" l="1"/>
  <c r="A15" i="110"/>
  <c r="A17" i="96"/>
</calcChain>
</file>

<file path=xl/sharedStrings.xml><?xml version="1.0" encoding="utf-8"?>
<sst xmlns="http://schemas.openxmlformats.org/spreadsheetml/2006/main" count="2189" uniqueCount="903">
  <si>
    <t>Name of the Issuer/
Company</t>
  </si>
  <si>
    <t>Date of
 Opening</t>
  </si>
  <si>
    <t>Type of 
Issue</t>
  </si>
  <si>
    <t>Type of 
Instrument</t>
  </si>
  <si>
    <t>Equity</t>
  </si>
  <si>
    <t>Total</t>
  </si>
  <si>
    <t>NA</t>
  </si>
  <si>
    <t>Target Company</t>
  </si>
  <si>
    <t>Acquirer</t>
  </si>
  <si>
    <t>Offer Opening 
Date</t>
  </si>
  <si>
    <t>Offer 
Closing Date</t>
  </si>
  <si>
    <t xml:space="preserve">Offer Size </t>
  </si>
  <si>
    <t>No. of 
Shares</t>
  </si>
  <si>
    <t xml:space="preserve">Market Intermediaries </t>
  </si>
  <si>
    <t>Stock Exchanges (Cash Market)</t>
  </si>
  <si>
    <t>Custodians</t>
  </si>
  <si>
    <t>Depositories</t>
  </si>
  <si>
    <t>Merchant Bankers</t>
  </si>
  <si>
    <t>Bankers to an Issue</t>
  </si>
  <si>
    <t>Underwriters</t>
  </si>
  <si>
    <t>Debenture Trustees</t>
  </si>
  <si>
    <t>Credit Rating Agencies</t>
  </si>
  <si>
    <t>Venture Capital Funds</t>
  </si>
  <si>
    <t>Foreign Venture Capital Investors</t>
  </si>
  <si>
    <t>Registrars to an Issue &amp; Share Transfer Agents</t>
  </si>
  <si>
    <t>Portfolio Managers</t>
  </si>
  <si>
    <t>Mutual Funds</t>
  </si>
  <si>
    <t xml:space="preserve">Approved Intermediaries (Stock Lending Schemes) </t>
  </si>
  <si>
    <t>STP (Centralised Hub)</t>
  </si>
  <si>
    <t>STP Service Providers</t>
  </si>
  <si>
    <t>Year/Month</t>
  </si>
  <si>
    <t xml:space="preserve"> Category-wise</t>
  </si>
  <si>
    <t>Instrument-wise</t>
  </si>
  <si>
    <t xml:space="preserve">Public </t>
  </si>
  <si>
    <t>Rights</t>
  </si>
  <si>
    <t xml:space="preserve">      Listed</t>
  </si>
  <si>
    <t>IPOs</t>
  </si>
  <si>
    <t>Equities</t>
  </si>
  <si>
    <t>At Par</t>
  </si>
  <si>
    <t>At Premium</t>
  </si>
  <si>
    <t>NSE</t>
  </si>
  <si>
    <t>BSE</t>
  </si>
  <si>
    <t>Industry</t>
  </si>
  <si>
    <t>Banking/FIs</t>
  </si>
  <si>
    <t>Cement &amp; Construction</t>
  </si>
  <si>
    <t>Chemical</t>
  </si>
  <si>
    <t>Electronics</t>
  </si>
  <si>
    <t>Engineering</t>
  </si>
  <si>
    <t>Entertainment</t>
  </si>
  <si>
    <t>Finance</t>
  </si>
  <si>
    <t>Food Processing</t>
  </si>
  <si>
    <t>Health Care</t>
  </si>
  <si>
    <t>Paper &amp; Pulp</t>
  </si>
  <si>
    <t>Plastic</t>
  </si>
  <si>
    <t>Power</t>
  </si>
  <si>
    <t>Printing</t>
  </si>
  <si>
    <t>Telecommunication</t>
  </si>
  <si>
    <t>Textile</t>
  </si>
  <si>
    <t>Others</t>
  </si>
  <si>
    <t xml:space="preserve"> Total</t>
  </si>
  <si>
    <t xml:space="preserve">Year/
Month </t>
  </si>
  <si>
    <t>Pune</t>
  </si>
  <si>
    <t>Ludhiana</t>
  </si>
  <si>
    <t>Jaipur</t>
  </si>
  <si>
    <t>Hyderabad</t>
  </si>
  <si>
    <t>Delhi</t>
  </si>
  <si>
    <t>Coimbatore</t>
  </si>
  <si>
    <t>Cochin</t>
  </si>
  <si>
    <t>Calcutta</t>
  </si>
  <si>
    <t>Bhubaneshwar</t>
  </si>
  <si>
    <t>Bangalore</t>
  </si>
  <si>
    <t>Ahmedabad</t>
  </si>
  <si>
    <t>Stock Exchanges</t>
  </si>
  <si>
    <t>Close</t>
  </si>
  <si>
    <t>Low</t>
  </si>
  <si>
    <t>High</t>
  </si>
  <si>
    <t>Demat Securities Traded (Lakh)</t>
  </si>
  <si>
    <t>Traded Quantity (Lakh)</t>
  </si>
  <si>
    <t>No. of Trades (Lakh)</t>
  </si>
  <si>
    <t>No. of Trading Days</t>
  </si>
  <si>
    <t>Date</t>
  </si>
  <si>
    <t>No. of Trades        (Lakh)</t>
  </si>
  <si>
    <t xml:space="preserve">H# </t>
  </si>
  <si>
    <t>G#</t>
  </si>
  <si>
    <t>CNX Nifty Junior</t>
  </si>
  <si>
    <t>F#</t>
  </si>
  <si>
    <t>E#</t>
  </si>
  <si>
    <t xml:space="preserve">D# </t>
  </si>
  <si>
    <t>C#</t>
  </si>
  <si>
    <t>B#</t>
  </si>
  <si>
    <t>A#</t>
  </si>
  <si>
    <t xml:space="preserve"> NSE</t>
  </si>
  <si>
    <t xml:space="preserve">  NSE</t>
  </si>
  <si>
    <t xml:space="preserve">  BSE</t>
  </si>
  <si>
    <t>Market Capitalisation</t>
  </si>
  <si>
    <t xml:space="preserve">  Turnover</t>
  </si>
  <si>
    <t>Beta</t>
  </si>
  <si>
    <t>Name of Security</t>
  </si>
  <si>
    <t>Rajkot</t>
  </si>
  <si>
    <t>Patna</t>
  </si>
  <si>
    <t>Mumbai</t>
  </si>
  <si>
    <t>Mangalore</t>
  </si>
  <si>
    <t>Kolkata</t>
  </si>
  <si>
    <t>Kanpur</t>
  </si>
  <si>
    <t>Indore</t>
  </si>
  <si>
    <t>Guwahati</t>
  </si>
  <si>
    <t>Chennai</t>
  </si>
  <si>
    <t>Baroda</t>
  </si>
  <si>
    <t xml:space="preserve">          (Percentage share in Turnover)</t>
  </si>
  <si>
    <t>Advance / Decline Ratio</t>
  </si>
  <si>
    <t>Declines</t>
  </si>
  <si>
    <t>Advances</t>
  </si>
  <si>
    <t xml:space="preserve"> BSE</t>
  </si>
  <si>
    <t>Members</t>
  </si>
  <si>
    <t>Securities</t>
  </si>
  <si>
    <t>Top</t>
  </si>
  <si>
    <t>Short Delivery (Auctioned quantity) (Lakh)</t>
  </si>
  <si>
    <t>Delivered Quantity in Demat Mode (Lakh)</t>
  </si>
  <si>
    <t>Delivered Quantity   (Lakh)</t>
  </si>
  <si>
    <t>No. of Trades      (Lakh)</t>
  </si>
  <si>
    <t xml:space="preserve">No. of Contracts </t>
  </si>
  <si>
    <t>Put</t>
  </si>
  <si>
    <t>Call</t>
  </si>
  <si>
    <t xml:space="preserve">Open Interest at the end of </t>
  </si>
  <si>
    <t>Stock Options</t>
  </si>
  <si>
    <t>Index Options</t>
  </si>
  <si>
    <t>Stock Futures</t>
  </si>
  <si>
    <t>Index Futures</t>
  </si>
  <si>
    <t>Open Interest at the end of</t>
  </si>
  <si>
    <t>No. of contracts</t>
  </si>
  <si>
    <t>No. of  Contracts</t>
  </si>
  <si>
    <t>No. of Contracts</t>
  </si>
  <si>
    <t xml:space="preserve">                 Puts</t>
  </si>
  <si>
    <t xml:space="preserve">                 Calls</t>
  </si>
  <si>
    <t>Open Interest at the end of the day</t>
  </si>
  <si>
    <t>Total Turnover</t>
  </si>
  <si>
    <t xml:space="preserve"> Stock Futures</t>
  </si>
  <si>
    <t>Exercise Settlement</t>
  </si>
  <si>
    <t>Premium Settlement</t>
  </si>
  <si>
    <t>Final Settlement</t>
  </si>
  <si>
    <t>MTM Settlement</t>
  </si>
  <si>
    <t>Index/Stock Options</t>
  </si>
  <si>
    <t>Index/Stock Futures</t>
  </si>
  <si>
    <t>No. of Trades</t>
  </si>
  <si>
    <t>Currency Futures</t>
  </si>
  <si>
    <t>Debt</t>
  </si>
  <si>
    <t>Public
 Sector</t>
  </si>
  <si>
    <t>Pvt. 
Sector</t>
  </si>
  <si>
    <t xml:space="preserve">Total </t>
  </si>
  <si>
    <t>Pvt.
 Sector</t>
  </si>
  <si>
    <t>Assets at the
 End of Period</t>
  </si>
  <si>
    <t>Net Inflow/Outflow</t>
  </si>
  <si>
    <t>Gross Mobilisation</t>
  </si>
  <si>
    <t>Interval</t>
  </si>
  <si>
    <t>Close-ended</t>
  </si>
  <si>
    <t>Open-ended</t>
  </si>
  <si>
    <t>Net</t>
  </si>
  <si>
    <t>Purchase</t>
  </si>
  <si>
    <t>Sale</t>
  </si>
  <si>
    <t>Scheme</t>
  </si>
  <si>
    <t>Total (A+B+C+D+E)</t>
  </si>
  <si>
    <t xml:space="preserve">    ii. Other ETFs</t>
  </si>
  <si>
    <t xml:space="preserve">    i. Gold ETF</t>
  </si>
  <si>
    <t>D. Exchange Traded Fund (i+ii)</t>
  </si>
  <si>
    <t>C. Balanced Schemes</t>
  </si>
  <si>
    <t xml:space="preserve">   ii. Others</t>
  </si>
  <si>
    <t xml:space="preserve">    i. ELSS</t>
  </si>
  <si>
    <t>B. Growth/Equity Oriented 
     Schemes (i+ii)</t>
  </si>
  <si>
    <t xml:space="preserve">   iv. Debt (assured return)</t>
  </si>
  <si>
    <t xml:space="preserve">  iii. Debt (other than assured return)</t>
  </si>
  <si>
    <t xml:space="preserve">   ii. Gilt</t>
  </si>
  <si>
    <t xml:space="preserve">    i. Liquid/Money Market</t>
  </si>
  <si>
    <t>A. Income/Debt Oriented Schemes 
     (i+ii+iii+iv)</t>
  </si>
  <si>
    <t>Net Purchase/Sales</t>
  </si>
  <si>
    <t>Gross
 Sales</t>
  </si>
  <si>
    <t>Gross
 Purchase</t>
  </si>
  <si>
    <t>Gross 
Sales</t>
  </si>
  <si>
    <t>Gross 
Purchase</t>
  </si>
  <si>
    <t>Net 
Purchase/Sales</t>
  </si>
  <si>
    <t>Gross Purchase</t>
  </si>
  <si>
    <t>Substantial 
Acquisition</t>
  </si>
  <si>
    <t>Consolidation of
 Holdings</t>
  </si>
  <si>
    <t>Change in Control 
of Management</t>
  </si>
  <si>
    <t>Objectives</t>
  </si>
  <si>
    <t>Open Offers</t>
  </si>
  <si>
    <t>DPs Live</t>
  </si>
  <si>
    <t xml:space="preserve">Companies Live 
</t>
  </si>
  <si>
    <t xml:space="preserve">DPs Live
</t>
  </si>
  <si>
    <t>CDSL</t>
  </si>
  <si>
    <t>NSDL</t>
  </si>
  <si>
    <t xml:space="preserve">Financial Institutions </t>
  </si>
  <si>
    <t>Local Pension Funds</t>
  </si>
  <si>
    <t>Banks</t>
  </si>
  <si>
    <t>Corporates</t>
  </si>
  <si>
    <t>NRIs</t>
  </si>
  <si>
    <t>OCBs</t>
  </si>
  <si>
    <t>Foreign Venture Capital Investments</t>
  </si>
  <si>
    <t>FDI Investments</t>
  </si>
  <si>
    <t>Foreign Depositories</t>
  </si>
  <si>
    <t>Moderate Safety (BBB)</t>
  </si>
  <si>
    <t>Adequate Safety (A)</t>
  </si>
  <si>
    <t>High Safety (AA)</t>
  </si>
  <si>
    <t>Highest Safety (AAA)</t>
  </si>
  <si>
    <t>Investment Grade</t>
  </si>
  <si>
    <t xml:space="preserve">       Grade
Period</t>
  </si>
  <si>
    <t>Withdrawn/ Suspended</t>
  </si>
  <si>
    <t>Rating Watch</t>
  </si>
  <si>
    <t>Reaffirmed</t>
  </si>
  <si>
    <t>Downgraded</t>
  </si>
  <si>
    <t>Upgraded</t>
  </si>
  <si>
    <t xml:space="preserve">   Grade 
Period</t>
  </si>
  <si>
    <t>Electricity</t>
  </si>
  <si>
    <t>Manufacturing</t>
  </si>
  <si>
    <t>Mining</t>
  </si>
  <si>
    <t>General</t>
  </si>
  <si>
    <t>VIII.  Public Borrowing and Inflation</t>
  </si>
  <si>
    <t>Re/Euro</t>
  </si>
  <si>
    <t>Re/ Dollar</t>
  </si>
  <si>
    <t xml:space="preserve">       Client
Period</t>
  </si>
  <si>
    <t>Stock Exchange/City</t>
  </si>
  <si>
    <t xml:space="preserve">V. Interest Rate                        </t>
  </si>
  <si>
    <t>VII. Exchange Rate and Reserves</t>
  </si>
  <si>
    <t xml:space="preserve">Turnover (BSE+NSE) </t>
  </si>
  <si>
    <t xml:space="preserve">Market Cap-BSE </t>
  </si>
  <si>
    <t xml:space="preserve">Market Cap-NSE </t>
  </si>
  <si>
    <t>City</t>
  </si>
  <si>
    <t>Percent of Equity 
Capital</t>
  </si>
  <si>
    <t>Cash Reserve Ratio (percent)</t>
  </si>
  <si>
    <t>Percent of Delivered Quantity to Traded Quantity</t>
  </si>
  <si>
    <t>Percent  of Delivered Value to Total Turnover</t>
  </si>
  <si>
    <t>Percent of Demat Delivered Quantity to Total Delivered Quantity</t>
  </si>
  <si>
    <t>Percent of Demat Delivered Value to Total Delivered Value</t>
  </si>
  <si>
    <t xml:space="preserve">Weightage (Percent)   </t>
  </si>
  <si>
    <t>Daily Volatility (Percent)</t>
  </si>
  <si>
    <t>Monthly Return (Percent)</t>
  </si>
  <si>
    <t xml:space="preserve">Impact Cost (Percent) </t>
  </si>
  <si>
    <t>Net Investment 
(US $ mn.)</t>
  </si>
  <si>
    <t>Parameter</t>
  </si>
  <si>
    <t>Unit</t>
  </si>
  <si>
    <t>Lakh</t>
  </si>
  <si>
    <t>crore</t>
  </si>
  <si>
    <t>percent</t>
  </si>
  <si>
    <t>Source: BSE and NSE.</t>
  </si>
  <si>
    <t>Source: Credit Rating Agencies.</t>
  </si>
  <si>
    <t>Source: NSE.</t>
  </si>
  <si>
    <t>A# = percentage share of Sensex securities in total BSE turnover .</t>
  </si>
  <si>
    <t>B# = percentage share of BSE-100 Index securities in total BSE turnover.</t>
  </si>
  <si>
    <t xml:space="preserve">D# = percentage share of CNX Nifty Junior securities in total NSE turnover .       </t>
  </si>
  <si>
    <t>E# = percentage share of Sensex securirities in total BSE Market Capitalisation .</t>
  </si>
  <si>
    <t>F# = percentage share of BSE-100 Index securities in total BSE Market Capitalisation.</t>
  </si>
  <si>
    <t>H# = percentage share of CNX Nifty Junior securities in total NSE Market Capitalisation.</t>
  </si>
  <si>
    <t>Source: BSE.</t>
  </si>
  <si>
    <t>Source: NSDL and CDSL.</t>
  </si>
  <si>
    <t>Forex Reserves (USD million)</t>
  </si>
  <si>
    <t>X. External Sector Indicators (USD million)</t>
  </si>
  <si>
    <t xml:space="preserve">Exports </t>
  </si>
  <si>
    <t>Imports</t>
  </si>
  <si>
    <t>Trade Balance</t>
  </si>
  <si>
    <t xml:space="preserve">IV.  Monetary and Banking Indicators                  </t>
  </si>
  <si>
    <t xml:space="preserve">  &lt; 5 crore</t>
  </si>
  <si>
    <t>≥ 5crore - &lt; 10crore</t>
  </si>
  <si>
    <t xml:space="preserve">  ≥ 10 crore - &lt; 50 crore</t>
  </si>
  <si>
    <t xml:space="preserve">  ≥ 50 crore - &lt; 100 crore</t>
  </si>
  <si>
    <t xml:space="preserve">No. of Companies Listed </t>
  </si>
  <si>
    <t xml:space="preserve">No. of Companies Permitted </t>
  </si>
  <si>
    <t xml:space="preserve">No. of companies traded </t>
  </si>
  <si>
    <t xml:space="preserve">CNX Nifty Junior Index </t>
  </si>
  <si>
    <t>Year/ Month</t>
  </si>
  <si>
    <r>
      <t>Turnover (</t>
    </r>
    <r>
      <rPr>
        <b/>
        <sz val="10"/>
        <rFont val="Rupee Foradian"/>
        <family val="2"/>
      </rPr>
      <t>`</t>
    </r>
    <r>
      <rPr>
        <b/>
        <sz val="10"/>
        <rFont val="Garamond"/>
        <family val="1"/>
      </rPr>
      <t xml:space="preserve"> crore)</t>
    </r>
  </si>
  <si>
    <t>Cumulative Net
 Investment       (US $ mn.)</t>
  </si>
  <si>
    <t>Settlement Gurantee Fund</t>
  </si>
  <si>
    <t>Redemption</t>
  </si>
  <si>
    <t>Source: BSE .</t>
  </si>
  <si>
    <t>No. of issue</t>
  </si>
  <si>
    <r>
      <t>R</t>
    </r>
    <r>
      <rPr>
        <b/>
        <vertAlign val="superscript"/>
        <sz val="10"/>
        <rFont val="Garamond"/>
        <family val="1"/>
      </rPr>
      <t>2</t>
    </r>
  </si>
  <si>
    <t>Non-Investment Grade</t>
  </si>
  <si>
    <t>Source: SEBI.</t>
  </si>
  <si>
    <t>Percent of Short Delivery to Delivery Quantity</t>
  </si>
  <si>
    <t>Month</t>
  </si>
  <si>
    <t>No. of Issues</t>
  </si>
  <si>
    <t>No.</t>
  </si>
  <si>
    <t>Number of companies signed up to make their shares available for dematerialization</t>
  </si>
  <si>
    <t>Number of Depository Participants (registered)</t>
  </si>
  <si>
    <t>Number of Investors Accounts</t>
  </si>
  <si>
    <t>Quantity of Shares dematerialized</t>
  </si>
  <si>
    <t>Value of Shares dematerialized</t>
  </si>
  <si>
    <t>Quantity of shares settled during the month</t>
  </si>
  <si>
    <t>Average Quantity of shares settled daily (quantity of shares settled during the month (divided by 30))</t>
  </si>
  <si>
    <t>Value of shares settled during the month in dematerialized form</t>
  </si>
  <si>
    <t>Average Value of shares settled daily (value of shares settled during the month (divided by 30))</t>
  </si>
  <si>
    <t>Training Programmes conducted for representatives of Corporates, DPs and Brokers</t>
  </si>
  <si>
    <t>The ratio of dematerialized equity shares to the total outstanding shares (market value)</t>
  </si>
  <si>
    <t>No. of Companies Traded</t>
  </si>
  <si>
    <t xml:space="preserve">No. of Companies Traded </t>
  </si>
  <si>
    <t>Insurance Companies</t>
  </si>
  <si>
    <t xml:space="preserve"> (Percent)</t>
  </si>
  <si>
    <t>No. of issues</t>
  </si>
  <si>
    <t>No.of  issues</t>
  </si>
  <si>
    <t>Currency Options</t>
  </si>
  <si>
    <t>No. of Trading  Days</t>
  </si>
  <si>
    <t>Calls</t>
  </si>
  <si>
    <t>Puts</t>
  </si>
  <si>
    <t>Currency  Options</t>
  </si>
  <si>
    <t>Currency Option</t>
  </si>
  <si>
    <t>Particulars</t>
  </si>
  <si>
    <t>Discretionary</t>
  </si>
  <si>
    <t>Non-Discretionary</t>
  </si>
  <si>
    <t>Advisory</t>
  </si>
  <si>
    <t>No. of Clients</t>
  </si>
  <si>
    <t>Listed  Equity</t>
  </si>
  <si>
    <t>Unlisted  Equity</t>
  </si>
  <si>
    <t>Plain Debt</t>
  </si>
  <si>
    <t>Structured Debt</t>
  </si>
  <si>
    <t>Equity Derivative</t>
  </si>
  <si>
    <t>Mutual Fund</t>
  </si>
  <si>
    <t xml:space="preserve"> </t>
  </si>
  <si>
    <t>Source: SEBI</t>
  </si>
  <si>
    <t>`</t>
  </si>
  <si>
    <t>Turnover (` crore)</t>
  </si>
  <si>
    <t>Call Money Rate (Weighted Average)</t>
  </si>
  <si>
    <t>Source : NSE.</t>
  </si>
  <si>
    <t>IX.  Index of Industrial Production (y-o-y) percent (Base year 2004-05 = 100)</t>
  </si>
  <si>
    <t>Year/
Month</t>
  </si>
  <si>
    <t>Sector-wise</t>
  </si>
  <si>
    <t>Region-wise</t>
  </si>
  <si>
    <t xml:space="preserve"> Private</t>
  </si>
  <si>
    <t xml:space="preserve"> Public</t>
  </si>
  <si>
    <t xml:space="preserve"> Northern</t>
  </si>
  <si>
    <t xml:space="preserve"> Eastern</t>
  </si>
  <si>
    <t>Western</t>
  </si>
  <si>
    <t>Southern</t>
  </si>
  <si>
    <t xml:space="preserve">DPs
Locations </t>
  </si>
  <si>
    <t xml:space="preserve">DPs
Locations
</t>
  </si>
  <si>
    <t>Number</t>
  </si>
  <si>
    <t>Information Technology</t>
  </si>
  <si>
    <t xml:space="preserve">No. of Shares
Issued </t>
  </si>
  <si>
    <t>Issue-type</t>
  </si>
  <si>
    <t xml:space="preserve">   CCPS/FCDs*</t>
  </si>
  <si>
    <t>Source: NSE</t>
  </si>
  <si>
    <t>Common</t>
  </si>
  <si>
    <r>
      <t>Amount (</t>
    </r>
    <r>
      <rPr>
        <b/>
        <sz val="10"/>
        <rFont val="Rupee Foradian"/>
        <family val="2"/>
      </rPr>
      <t>`</t>
    </r>
    <r>
      <rPr>
        <b/>
        <sz val="10"/>
        <rFont val="Garamond"/>
        <family val="1"/>
      </rPr>
      <t xml:space="preserve"> crore)</t>
    </r>
  </si>
  <si>
    <r>
      <t>Turnover (</t>
    </r>
    <r>
      <rPr>
        <b/>
        <sz val="10"/>
        <rFont val="Rupee Foradian"/>
        <family val="2"/>
      </rPr>
      <t xml:space="preserve">` </t>
    </r>
    <r>
      <rPr>
        <b/>
        <sz val="10"/>
        <rFont val="Garamond"/>
        <family val="1"/>
      </rPr>
      <t>crore)</t>
    </r>
  </si>
  <si>
    <r>
      <t>Average Daily Turnover (</t>
    </r>
    <r>
      <rPr>
        <b/>
        <sz val="10"/>
        <rFont val="Rupee Foradian"/>
        <family val="2"/>
      </rPr>
      <t xml:space="preserve">` </t>
    </r>
    <r>
      <rPr>
        <b/>
        <sz val="10"/>
        <rFont val="Garamond"/>
        <family val="1"/>
      </rPr>
      <t>crore)</t>
    </r>
  </si>
  <si>
    <r>
      <t>Average Trade Size (</t>
    </r>
    <r>
      <rPr>
        <b/>
        <sz val="10"/>
        <rFont val="Rupee Foradian"/>
        <family val="2"/>
      </rPr>
      <t>`</t>
    </r>
    <r>
      <rPr>
        <b/>
        <sz val="10"/>
        <rFont val="Garamond"/>
        <family val="1"/>
      </rPr>
      <t>)</t>
    </r>
  </si>
  <si>
    <r>
      <t>Demat Turnover (</t>
    </r>
    <r>
      <rPr>
        <b/>
        <sz val="10"/>
        <rFont val="Rupee Foradian"/>
        <family val="2"/>
      </rPr>
      <t>`</t>
    </r>
    <r>
      <rPr>
        <b/>
        <sz val="10"/>
        <rFont val="Rupee"/>
      </rPr>
      <t xml:space="preserve"> </t>
    </r>
    <r>
      <rPr>
        <b/>
        <sz val="10"/>
        <rFont val="Garamond"/>
        <family val="1"/>
      </rPr>
      <t xml:space="preserve">crore) </t>
    </r>
  </si>
  <si>
    <r>
      <t>Market  Capitalisation (</t>
    </r>
    <r>
      <rPr>
        <b/>
        <sz val="10"/>
        <rFont val="Rupee Foradian"/>
        <family val="2"/>
      </rPr>
      <t>`</t>
    </r>
    <r>
      <rPr>
        <b/>
        <sz val="10"/>
        <rFont val="Rupee"/>
      </rPr>
      <t xml:space="preserve"> </t>
    </r>
    <r>
      <rPr>
        <b/>
        <sz val="10"/>
        <rFont val="Garamond"/>
        <family val="1"/>
      </rPr>
      <t xml:space="preserve">crore) </t>
    </r>
  </si>
  <si>
    <r>
      <t>Average Daily Turnover (</t>
    </r>
    <r>
      <rPr>
        <b/>
        <sz val="10"/>
        <rFont val="Rupee Foradian"/>
        <family val="2"/>
      </rPr>
      <t>`</t>
    </r>
    <r>
      <rPr>
        <b/>
        <sz val="10"/>
        <rFont val="Garamond"/>
        <family val="1"/>
      </rPr>
      <t xml:space="preserve"> crore)</t>
    </r>
  </si>
  <si>
    <r>
      <t>Turnover (</t>
    </r>
    <r>
      <rPr>
        <b/>
        <sz val="10"/>
        <rFont val="Rupee Foradian"/>
        <family val="2"/>
      </rPr>
      <t>`</t>
    </r>
    <r>
      <rPr>
        <b/>
        <sz val="10"/>
        <rFont val="Garamond"/>
        <family val="1"/>
      </rPr>
      <t>crore)</t>
    </r>
  </si>
  <si>
    <r>
      <t>Demat Turnover (</t>
    </r>
    <r>
      <rPr>
        <b/>
        <sz val="10"/>
        <rFont val="Rupee Foradian"/>
        <family val="2"/>
      </rPr>
      <t>`</t>
    </r>
    <r>
      <rPr>
        <b/>
        <sz val="10"/>
        <rFont val="Garamond"/>
        <family val="1"/>
      </rPr>
      <t xml:space="preserve"> crore) </t>
    </r>
  </si>
  <si>
    <r>
      <t>Market  Capitalisation (</t>
    </r>
    <r>
      <rPr>
        <b/>
        <sz val="10"/>
        <rFont val="Rupee Foradian"/>
        <family val="2"/>
      </rPr>
      <t>`</t>
    </r>
    <r>
      <rPr>
        <b/>
        <sz val="10"/>
        <rFont val="Garamond"/>
        <family val="1"/>
      </rPr>
      <t xml:space="preserve"> crore) </t>
    </r>
  </si>
  <si>
    <r>
      <t>Funds Pay-in             (</t>
    </r>
    <r>
      <rPr>
        <b/>
        <sz val="10"/>
        <rFont val="Rupee Foradian"/>
        <family val="2"/>
      </rPr>
      <t xml:space="preserve">` </t>
    </r>
    <r>
      <rPr>
        <b/>
        <sz val="10"/>
        <rFont val="Garamond"/>
        <family val="1"/>
      </rPr>
      <t>crore)</t>
    </r>
  </si>
  <si>
    <r>
      <t>Delivered Value      (</t>
    </r>
    <r>
      <rPr>
        <b/>
        <sz val="10"/>
        <rFont val="Rupee Foradian"/>
        <family val="2"/>
      </rPr>
      <t>`</t>
    </r>
    <r>
      <rPr>
        <b/>
        <sz val="10"/>
        <rFont val="Rupee"/>
      </rPr>
      <t xml:space="preserve"> </t>
    </r>
    <r>
      <rPr>
        <b/>
        <sz val="10"/>
        <rFont val="Garamond"/>
        <family val="1"/>
      </rPr>
      <t>crore)</t>
    </r>
  </si>
  <si>
    <r>
      <t>Delivered Value in Demat Mode     (</t>
    </r>
    <r>
      <rPr>
        <b/>
        <sz val="10"/>
        <rFont val="Rupee Foradian"/>
        <family val="2"/>
      </rPr>
      <t>`</t>
    </r>
    <r>
      <rPr>
        <b/>
        <sz val="10"/>
        <rFont val="Garamond"/>
        <family val="1"/>
      </rPr>
      <t xml:space="preserve"> crore)</t>
    </r>
  </si>
  <si>
    <r>
      <t>Securities Pay-in      (</t>
    </r>
    <r>
      <rPr>
        <b/>
        <sz val="10"/>
        <rFont val="Rupee Foradian"/>
        <family val="2"/>
      </rPr>
      <t>`</t>
    </r>
    <r>
      <rPr>
        <b/>
        <sz val="10"/>
        <rFont val="Rupee"/>
      </rPr>
      <t xml:space="preserve"> </t>
    </r>
    <r>
      <rPr>
        <b/>
        <sz val="10"/>
        <rFont val="Garamond"/>
        <family val="1"/>
      </rPr>
      <t>crore)</t>
    </r>
  </si>
  <si>
    <r>
      <t>Settlement Guarantee Fund        (</t>
    </r>
    <r>
      <rPr>
        <b/>
        <sz val="10"/>
        <rFont val="Rupee Foradian"/>
        <family val="2"/>
      </rPr>
      <t xml:space="preserve">` </t>
    </r>
    <r>
      <rPr>
        <b/>
        <sz val="10"/>
        <rFont val="Garamond"/>
        <family val="1"/>
      </rPr>
      <t>crore)</t>
    </r>
  </si>
  <si>
    <r>
      <t>Value      (</t>
    </r>
    <r>
      <rPr>
        <b/>
        <sz val="10"/>
        <rFont val="Rupee Foradian"/>
        <family val="2"/>
      </rPr>
      <t>`</t>
    </r>
    <r>
      <rPr>
        <b/>
        <sz val="10"/>
        <rFont val="Garamond"/>
        <family val="1"/>
      </rPr>
      <t xml:space="preserve"> crore)</t>
    </r>
  </si>
  <si>
    <r>
      <t>Value   (</t>
    </r>
    <r>
      <rPr>
        <b/>
        <sz val="10"/>
        <rFont val="Rupee Foradian"/>
        <family val="2"/>
      </rPr>
      <t>`</t>
    </r>
    <r>
      <rPr>
        <b/>
        <sz val="10"/>
        <rFont val="Garamond"/>
        <family val="1"/>
      </rPr>
      <t xml:space="preserve"> crore)</t>
    </r>
  </si>
  <si>
    <r>
      <t>Value        (</t>
    </r>
    <r>
      <rPr>
        <b/>
        <sz val="10"/>
        <rFont val="Rupee Foradian"/>
        <family val="2"/>
      </rPr>
      <t>`</t>
    </r>
    <r>
      <rPr>
        <b/>
        <sz val="10"/>
        <rFont val="Garamond"/>
        <family val="1"/>
      </rPr>
      <t xml:space="preserve"> crore)</t>
    </r>
  </si>
  <si>
    <r>
      <t>Traded Value 
(</t>
    </r>
    <r>
      <rPr>
        <b/>
        <sz val="10"/>
        <rFont val="Rupee Foradian"/>
        <family val="2"/>
      </rPr>
      <t>`</t>
    </r>
    <r>
      <rPr>
        <b/>
        <sz val="10"/>
        <rFont val="Garamond"/>
        <family val="1"/>
      </rPr>
      <t xml:space="preserve"> crore)</t>
    </r>
  </si>
  <si>
    <r>
      <t>Turnover (</t>
    </r>
    <r>
      <rPr>
        <b/>
        <sz val="10"/>
        <rFont val="Rupee Foradian"/>
        <family val="2"/>
      </rPr>
      <t>`</t>
    </r>
    <r>
      <rPr>
        <b/>
        <sz val="10"/>
        <rFont val="Rupee"/>
      </rPr>
      <t xml:space="preserve"> </t>
    </r>
    <r>
      <rPr>
        <b/>
        <sz val="10"/>
        <rFont val="Garamond"/>
        <family val="1"/>
      </rPr>
      <t>crore)</t>
    </r>
  </si>
  <si>
    <r>
      <t>Turnover (</t>
    </r>
    <r>
      <rPr>
        <b/>
        <sz val="10"/>
        <color indexed="8"/>
        <rFont val="Rupee Foradian"/>
        <family val="2"/>
      </rPr>
      <t>`</t>
    </r>
    <r>
      <rPr>
        <b/>
        <sz val="10"/>
        <color indexed="8"/>
        <rFont val="Garamond"/>
        <family val="1"/>
      </rPr>
      <t xml:space="preserve"> crore)</t>
    </r>
  </si>
  <si>
    <r>
      <t xml:space="preserve"> Value
(</t>
    </r>
    <r>
      <rPr>
        <b/>
        <sz val="10"/>
        <rFont val="Rupee Foradian"/>
        <family val="2"/>
      </rPr>
      <t>`</t>
    </r>
    <r>
      <rPr>
        <b/>
        <sz val="10"/>
        <rFont val="Rupee"/>
      </rPr>
      <t xml:space="preserve"> </t>
    </r>
    <r>
      <rPr>
        <b/>
        <sz val="10"/>
        <rFont val="Garamond"/>
        <family val="1"/>
      </rPr>
      <t>crore)</t>
    </r>
  </si>
  <si>
    <r>
      <t>Value 
(</t>
    </r>
    <r>
      <rPr>
        <b/>
        <sz val="10"/>
        <rFont val="Rupee Foradian"/>
        <family val="2"/>
      </rPr>
      <t>`</t>
    </r>
    <r>
      <rPr>
        <b/>
        <sz val="10"/>
        <rFont val="Garamond"/>
        <family val="1"/>
      </rPr>
      <t xml:space="preserve"> crore)</t>
    </r>
  </si>
  <si>
    <r>
      <t xml:space="preserve"> Value 
(</t>
    </r>
    <r>
      <rPr>
        <b/>
        <sz val="10"/>
        <rFont val="Rupee Foradian"/>
        <family val="2"/>
      </rPr>
      <t>`</t>
    </r>
    <r>
      <rPr>
        <b/>
        <sz val="10"/>
        <rFont val="Rupee"/>
      </rPr>
      <t xml:space="preserve"> </t>
    </r>
    <r>
      <rPr>
        <b/>
        <sz val="10"/>
        <rFont val="Garamond"/>
        <family val="1"/>
      </rPr>
      <t>crore)</t>
    </r>
  </si>
  <si>
    <r>
      <t>Value     (</t>
    </r>
    <r>
      <rPr>
        <b/>
        <sz val="10"/>
        <rFont val="Rupee Foradian"/>
        <family val="2"/>
      </rPr>
      <t>`</t>
    </r>
    <r>
      <rPr>
        <b/>
        <sz val="10"/>
        <rFont val="Garamond"/>
        <family val="1"/>
      </rPr>
      <t xml:space="preserve"> crore)</t>
    </r>
  </si>
  <si>
    <r>
      <t>Gross Purchase (</t>
    </r>
    <r>
      <rPr>
        <b/>
        <sz val="10"/>
        <rFont val="Rupee Foradian"/>
        <family val="2"/>
      </rPr>
      <t>`</t>
    </r>
    <r>
      <rPr>
        <b/>
        <sz val="10"/>
        <rFont val="Garamond"/>
        <family val="1"/>
      </rPr>
      <t xml:space="preserve"> crore)</t>
    </r>
  </si>
  <si>
    <r>
      <t>Gross Sales (</t>
    </r>
    <r>
      <rPr>
        <b/>
        <sz val="10"/>
        <rFont val="Rupee Foradian"/>
        <family val="2"/>
      </rPr>
      <t>`</t>
    </r>
    <r>
      <rPr>
        <b/>
        <sz val="10"/>
        <rFont val="Garamond"/>
        <family val="1"/>
      </rPr>
      <t xml:space="preserve"> crore)</t>
    </r>
  </si>
  <si>
    <r>
      <t>Net Investment
 (</t>
    </r>
    <r>
      <rPr>
        <b/>
        <sz val="10"/>
        <rFont val="Rupee Foradian"/>
        <family val="2"/>
      </rPr>
      <t>`</t>
    </r>
    <r>
      <rPr>
        <b/>
        <sz val="10"/>
        <rFont val="Garamond"/>
        <family val="1"/>
      </rPr>
      <t xml:space="preserve"> crore)</t>
    </r>
  </si>
  <si>
    <r>
      <t>Gross Purchase (</t>
    </r>
    <r>
      <rPr>
        <b/>
        <sz val="8"/>
        <rFont val="Rupee Foradian"/>
        <family val="2"/>
      </rPr>
      <t>`</t>
    </r>
    <r>
      <rPr>
        <b/>
        <sz val="8"/>
        <rFont val="Garamond"/>
        <family val="1"/>
      </rPr>
      <t xml:space="preserve"> crore)</t>
    </r>
  </si>
  <si>
    <r>
      <t>Net Investment
 (</t>
    </r>
    <r>
      <rPr>
        <b/>
        <sz val="8"/>
        <rFont val="Rupee Foradian"/>
        <family val="2"/>
      </rPr>
      <t>`</t>
    </r>
    <r>
      <rPr>
        <b/>
        <sz val="8"/>
        <rFont val="Garamond"/>
        <family val="1"/>
      </rPr>
      <t xml:space="preserve"> crore)</t>
    </r>
  </si>
  <si>
    <r>
      <t>Gross Sales (</t>
    </r>
    <r>
      <rPr>
        <b/>
        <sz val="8"/>
        <rFont val="Rupee Foradian"/>
        <family val="2"/>
      </rPr>
      <t>`</t>
    </r>
    <r>
      <rPr>
        <b/>
        <sz val="8"/>
        <rFont val="Garamond"/>
        <family val="1"/>
      </rPr>
      <t xml:space="preserve"> crore)</t>
    </r>
  </si>
  <si>
    <r>
      <t>Gross Purchase                (</t>
    </r>
    <r>
      <rPr>
        <b/>
        <sz val="8"/>
        <rFont val="Rupee Foradian"/>
        <family val="2"/>
      </rPr>
      <t>`</t>
    </r>
    <r>
      <rPr>
        <b/>
        <sz val="8"/>
        <rFont val="Garamond"/>
        <family val="1"/>
      </rPr>
      <t xml:space="preserve"> crore)</t>
    </r>
  </si>
  <si>
    <r>
      <t>Net Investment
 (</t>
    </r>
    <r>
      <rPr>
        <b/>
        <sz val="8"/>
        <rFont val="Rupee Foradian"/>
        <family val="2"/>
      </rPr>
      <t xml:space="preserve">` </t>
    </r>
    <r>
      <rPr>
        <b/>
        <sz val="8"/>
        <rFont val="Garamond"/>
        <family val="1"/>
      </rPr>
      <t>crore)</t>
    </r>
  </si>
  <si>
    <r>
      <t>Demat Value (</t>
    </r>
    <r>
      <rPr>
        <b/>
        <sz val="10"/>
        <rFont val="Rupee Foradian"/>
        <family val="2"/>
      </rPr>
      <t>`</t>
    </r>
    <r>
      <rPr>
        <b/>
        <sz val="10"/>
        <rFont val="Rupee"/>
      </rPr>
      <t xml:space="preserve"> </t>
    </r>
    <r>
      <rPr>
        <b/>
        <sz val="10"/>
        <rFont val="Garamond"/>
        <family val="1"/>
      </rPr>
      <t>crore)</t>
    </r>
  </si>
  <si>
    <r>
      <t>Amount (</t>
    </r>
    <r>
      <rPr>
        <b/>
        <sz val="9"/>
        <rFont val="Rupee Foradian"/>
        <family val="2"/>
      </rPr>
      <t>`</t>
    </r>
    <r>
      <rPr>
        <b/>
        <sz val="9"/>
        <rFont val="Garamond"/>
        <family val="1"/>
      </rPr>
      <t xml:space="preserve"> crore)</t>
    </r>
  </si>
  <si>
    <t>S.No.</t>
  </si>
  <si>
    <t>Currency options</t>
  </si>
  <si>
    <r>
      <t>Issued Capital     (</t>
    </r>
    <r>
      <rPr>
        <b/>
        <sz val="10"/>
        <rFont val="Rupee Foradian"/>
        <family val="2"/>
      </rPr>
      <t xml:space="preserve">` </t>
    </r>
    <r>
      <rPr>
        <b/>
        <sz val="10"/>
        <rFont val="Garamond"/>
        <family val="1"/>
      </rPr>
      <t>crore)</t>
    </r>
  </si>
  <si>
    <r>
      <rPr>
        <b/>
        <i/>
        <sz val="10"/>
        <rFont val="Rupee Foradian"/>
        <family val="2"/>
      </rPr>
      <t>`</t>
    </r>
    <r>
      <rPr>
        <b/>
        <i/>
        <sz val="10"/>
        <rFont val="Garamond"/>
        <family val="1"/>
      </rPr>
      <t>crore</t>
    </r>
  </si>
  <si>
    <r>
      <t>VI. Capital Market Indicators (</t>
    </r>
    <r>
      <rPr>
        <b/>
        <sz val="11"/>
        <color theme="1"/>
        <rFont val="Rupee Foradian"/>
        <family val="2"/>
      </rPr>
      <t>`</t>
    </r>
    <r>
      <rPr>
        <b/>
        <sz val="11"/>
        <color theme="1"/>
        <rFont val="Garamond"/>
        <family val="1"/>
      </rPr>
      <t>crore)</t>
    </r>
  </si>
  <si>
    <r>
      <t>Money Supply (M3)  (</t>
    </r>
    <r>
      <rPr>
        <sz val="11"/>
        <color theme="1"/>
        <rFont val="Rupee Foradian"/>
        <family val="2"/>
      </rPr>
      <t>`</t>
    </r>
    <r>
      <rPr>
        <sz val="11"/>
        <color theme="1"/>
        <rFont val="Garamond"/>
        <family val="1"/>
      </rPr>
      <t xml:space="preserve"> crore)</t>
    </r>
  </si>
  <si>
    <r>
      <t>Aggregate Deposit (</t>
    </r>
    <r>
      <rPr>
        <sz val="11"/>
        <color theme="1"/>
        <rFont val="Rupee Foradian"/>
        <family val="2"/>
      </rPr>
      <t>`</t>
    </r>
    <r>
      <rPr>
        <sz val="11"/>
        <color theme="1"/>
        <rFont val="Garamond"/>
        <family val="1"/>
      </rPr>
      <t xml:space="preserve"> crore)</t>
    </r>
  </si>
  <si>
    <r>
      <t>Bank Credit (</t>
    </r>
    <r>
      <rPr>
        <sz val="11"/>
        <color theme="1"/>
        <rFont val="Rupee Foradian"/>
        <family val="2"/>
      </rPr>
      <t>`</t>
    </r>
    <r>
      <rPr>
        <sz val="11"/>
        <color theme="1"/>
        <rFont val="Garamond"/>
        <family val="1"/>
      </rPr>
      <t xml:space="preserve"> crore)</t>
    </r>
  </si>
  <si>
    <r>
      <t>AUM (</t>
    </r>
    <r>
      <rPr>
        <b/>
        <sz val="10"/>
        <color rgb="FF000000"/>
        <rFont val="Rupee Foradian"/>
        <family val="2"/>
      </rPr>
      <t xml:space="preserve">` </t>
    </r>
    <r>
      <rPr>
        <b/>
        <sz val="10"/>
        <color rgb="FF000000"/>
        <rFont val="Garamond"/>
        <family val="1"/>
      </rPr>
      <t>in crore)</t>
    </r>
  </si>
  <si>
    <t>Alternative Investment Funds</t>
  </si>
  <si>
    <t>KYC Registration Agency (KRA)</t>
  </si>
  <si>
    <t xml:space="preserve">   ≥ 100 crore</t>
  </si>
  <si>
    <r>
      <t>Free FloatMarket Capitalisation (</t>
    </r>
    <r>
      <rPr>
        <b/>
        <sz val="10"/>
        <rFont val="Rupee Foradian"/>
        <family val="2"/>
      </rPr>
      <t>`</t>
    </r>
    <r>
      <rPr>
        <b/>
        <sz val="10"/>
        <rFont val="Garamond"/>
        <family val="1"/>
      </rPr>
      <t xml:space="preserve"> crore)</t>
    </r>
  </si>
  <si>
    <r>
      <t>Issued Capital     (</t>
    </r>
    <r>
      <rPr>
        <b/>
        <sz val="10"/>
        <rFont val="Rupee Foradian"/>
        <family val="2"/>
      </rPr>
      <t>`</t>
    </r>
    <r>
      <rPr>
        <b/>
        <sz val="10"/>
        <rFont val="Garamond"/>
        <family val="1"/>
      </rPr>
      <t xml:space="preserve"> crore)</t>
    </r>
  </si>
  <si>
    <r>
      <t>Free Float Market Capitalisation (</t>
    </r>
    <r>
      <rPr>
        <b/>
        <sz val="10"/>
        <rFont val="Rupee Foradian"/>
        <family val="2"/>
      </rPr>
      <t>`</t>
    </r>
    <r>
      <rPr>
        <b/>
        <sz val="10"/>
        <rFont val="Garamond"/>
        <family val="1"/>
      </rPr>
      <t xml:space="preserve"> crore)</t>
    </r>
  </si>
  <si>
    <t xml:space="preserve">Companies Live
</t>
  </si>
  <si>
    <t>Year/      Month</t>
  </si>
  <si>
    <t>Year/         Month</t>
  </si>
  <si>
    <t>Year/        Month</t>
  </si>
  <si>
    <t xml:space="preserve">Year/     Month
</t>
  </si>
  <si>
    <t xml:space="preserve">Type </t>
  </si>
  <si>
    <t>Assets at the end of Period</t>
  </si>
  <si>
    <t xml:space="preserve">   v. Infrastructure Development</t>
  </si>
  <si>
    <t>No. of Schemes</t>
  </si>
  <si>
    <t>No. of Folios</t>
  </si>
  <si>
    <t>Open</t>
  </si>
  <si>
    <t>Closed</t>
  </si>
  <si>
    <t>A. Income/Debt Oriented Schemes (i+ii+iii+iv)</t>
  </si>
  <si>
    <t>Demat 
Quantity 
(million securities)</t>
  </si>
  <si>
    <t>Source : BSE.</t>
  </si>
  <si>
    <t>Percentage Share in Turnover</t>
  </si>
  <si>
    <t>Pro</t>
  </si>
  <si>
    <t>FII</t>
  </si>
  <si>
    <t>Proprietary</t>
  </si>
  <si>
    <t xml:space="preserve">Source: BSE. </t>
  </si>
  <si>
    <t>Turnover (in Percentage)</t>
  </si>
  <si>
    <t xml:space="preserve">BSE 30 SENSEX                 </t>
  </si>
  <si>
    <t xml:space="preserve">BSE BANKEX                    </t>
  </si>
  <si>
    <t xml:space="preserve">BSE OIL &amp; GAS INDEX           </t>
  </si>
  <si>
    <t xml:space="preserve">BSE TECK INDEX                </t>
  </si>
  <si>
    <t>BSE100</t>
  </si>
  <si>
    <t>HANG SENG Index Futures</t>
  </si>
  <si>
    <t>MICEX Index Futures</t>
  </si>
  <si>
    <t>IBOVESPA Futures</t>
  </si>
  <si>
    <t>BANKNIFTY</t>
  </si>
  <si>
    <t>CNXINFRA</t>
  </si>
  <si>
    <t>CNXIT</t>
  </si>
  <si>
    <t>CNXPSE</t>
  </si>
  <si>
    <t>FTSE100</t>
  </si>
  <si>
    <t>NFTYMCAP50</t>
  </si>
  <si>
    <t>NIFTY</t>
  </si>
  <si>
    <t>S&amp;P500</t>
  </si>
  <si>
    <t>EURINR</t>
  </si>
  <si>
    <t>GBPINR</t>
  </si>
  <si>
    <t>JPYINR</t>
  </si>
  <si>
    <t>USDINR</t>
  </si>
  <si>
    <t>1 Month</t>
  </si>
  <si>
    <t>2 Month</t>
  </si>
  <si>
    <t>3 Month</t>
  </si>
  <si>
    <t>&gt; 3 months</t>
  </si>
  <si>
    <t>Open Interest as on last day of the month
(in lots)</t>
  </si>
  <si>
    <r>
      <t>Offer
 Price 
(</t>
    </r>
    <r>
      <rPr>
        <b/>
        <sz val="10"/>
        <rFont val="Rupee Foradian"/>
        <family val="2"/>
      </rPr>
      <t>`</t>
    </r>
    <r>
      <rPr>
        <b/>
        <sz val="10"/>
        <rFont val="Garamond"/>
        <family val="1"/>
      </rPr>
      <t>) per share</t>
    </r>
  </si>
  <si>
    <t>Percentage Share in Open Interest</t>
  </si>
  <si>
    <t>E. Fund of Funds  Investing Overseas</t>
  </si>
  <si>
    <t xml:space="preserve">No. of Companies Permitted* </t>
  </si>
  <si>
    <t>DJIA</t>
  </si>
  <si>
    <t>Depository Participants of NSDL &amp; CDSL</t>
  </si>
  <si>
    <t>http://mospi.nic.in/</t>
  </si>
  <si>
    <t xml:space="preserve">Source: NSE. </t>
  </si>
  <si>
    <t>91-Day-Treasury Bill (Primary Yield)</t>
  </si>
  <si>
    <t>commerce.nic.in</t>
  </si>
  <si>
    <t xml:space="preserve">CNX Nifty Index </t>
  </si>
  <si>
    <t xml:space="preserve">C# = percentage share of CNX Nifty securities in total NSE turnover.          </t>
  </si>
  <si>
    <t xml:space="preserve">CNX Nifty </t>
  </si>
  <si>
    <t xml:space="preserve">Number of Stock Exchanges (connected) </t>
  </si>
  <si>
    <t>Investment Advisors</t>
  </si>
  <si>
    <r>
      <t xml:space="preserve">Turnover (in </t>
    </r>
    <r>
      <rPr>
        <b/>
        <sz val="10"/>
        <color theme="1"/>
        <rFont val="Rupee Foradian"/>
        <family val="2"/>
      </rPr>
      <t>`</t>
    </r>
    <r>
      <rPr>
        <b/>
        <sz val="10"/>
        <color theme="1"/>
        <rFont val="Garamond"/>
        <family val="1"/>
      </rPr>
      <t>crore)</t>
    </r>
  </si>
  <si>
    <r>
      <t>Turnover
(</t>
    </r>
    <r>
      <rPr>
        <b/>
        <sz val="10"/>
        <color theme="1"/>
        <rFont val="Rupee Foradian"/>
        <family val="2"/>
      </rPr>
      <t>`</t>
    </r>
    <r>
      <rPr>
        <b/>
        <sz val="10"/>
        <color theme="1"/>
        <rFont val="Garamond"/>
        <family val="1"/>
      </rPr>
      <t>crore)</t>
    </r>
  </si>
  <si>
    <r>
      <t>Amount              (</t>
    </r>
    <r>
      <rPr>
        <b/>
        <sz val="10"/>
        <rFont val="Rupee Foradian"/>
        <family val="2"/>
      </rPr>
      <t>`</t>
    </r>
    <r>
      <rPr>
        <b/>
        <sz val="10"/>
        <rFont val="Garamond"/>
        <family val="1"/>
      </rPr>
      <t xml:space="preserve"> crore)</t>
    </r>
  </si>
  <si>
    <t>Open Interest at the end of month</t>
  </si>
  <si>
    <t xml:space="preserve">Notes: 1. The above data includes both "no. of issues" and "Amount" raised on conversion of convertible securities issued on QIP basis. </t>
  </si>
  <si>
    <t>2. The coefficient of determination (R2) measures the strength of relationship between two variables the return on  a security versus that of the market.</t>
  </si>
  <si>
    <t>4. Impact cost is calculated as the difference between actual buy price and ideal buy price, divided by ideal buy price, multiplied by 100. Hence ideal price is calculated as (best buy + best sell)/2.</t>
  </si>
  <si>
    <t>Notes: 1. Index Futures, Index Options, Stock Options and Stock Futures were introduced in September 2000, September 2001, September 2001 and November 2001, respectively. 2. Open interest value is computed as Underlying close price*Quantity. 3. Notional Value of Outstanding Contracts for OPTSTK - Open Interest * Close price of Underlying security. 4. Notional Value of Outstanding Contracts for OPTIDX - Open Interest * Close price CNX Nifty. 5. Notional Turnover = (Strike Price + Premium) * Quantity.</t>
  </si>
  <si>
    <t>Notes : 1. For CDSL, the current and historical data of Companies Live has been revised to exclude MF schemes count. 2. The Companies Live figure  includes only the number of mutual fund companies and not the mutual fund schemes. 3. DPs Locations' represents the total live (main DPs and branch DPs as well as non-live (back office connected collection centres).</t>
  </si>
  <si>
    <r>
      <t>Value Settled (</t>
    </r>
    <r>
      <rPr>
        <b/>
        <sz val="10"/>
        <rFont val="Rupee Foradian"/>
        <family val="2"/>
      </rPr>
      <t>`</t>
    </r>
    <r>
      <rPr>
        <b/>
        <sz val="10"/>
        <rFont val="Garamond"/>
        <family val="1"/>
      </rPr>
      <t xml:space="preserve"> crore)</t>
    </r>
  </si>
  <si>
    <t>Quantity Settled (Lakh)</t>
  </si>
  <si>
    <t>Interest RateFutures</t>
  </si>
  <si>
    <t>Physical Delivery Settlement</t>
  </si>
  <si>
    <t>2014-15</t>
  </si>
  <si>
    <t>Shriram City Union Finance Limited</t>
  </si>
  <si>
    <t>264.70#</t>
  </si>
  <si>
    <t>India VIX</t>
  </si>
  <si>
    <t>Brokers (Debt Segment)</t>
  </si>
  <si>
    <t xml:space="preserve">Notional value of ODIs on Equity, Debt &amp; Derivatives </t>
  </si>
  <si>
    <t xml:space="preserve">Notional value of ODIs on Equity &amp; Debt  excluding Derivatives </t>
  </si>
  <si>
    <t>No. of  Contracts traded</t>
  </si>
  <si>
    <t>Open Interest</t>
  </si>
  <si>
    <r>
      <t>Amount (</t>
    </r>
    <r>
      <rPr>
        <b/>
        <sz val="10"/>
        <rFont val="Rupee Foradian"/>
        <family val="2"/>
      </rPr>
      <t>`</t>
    </r>
    <r>
      <rPr>
        <b/>
        <sz val="10"/>
        <rFont val="Garamond"/>
        <family val="1"/>
      </rPr>
      <t>crore)</t>
    </r>
  </si>
  <si>
    <t>Note: 1. Notional Turnover = (Strike Price + Premium) * Quantity.</t>
  </si>
  <si>
    <r>
      <rPr>
        <b/>
        <sz val="9"/>
        <color theme="1"/>
        <rFont val="Garamond"/>
        <family val="1"/>
      </rPr>
      <t>Source: BSE</t>
    </r>
  </si>
  <si>
    <t xml:space="preserve">G# = percentage share of CNX Nifty securities in total NSE Market Capitalisation.   </t>
  </si>
  <si>
    <t>Source: BSE</t>
  </si>
  <si>
    <r>
      <t xml:space="preserve">Net Investment 
</t>
    </r>
    <r>
      <rPr>
        <b/>
        <i/>
        <sz val="8"/>
        <rFont val="Garamond"/>
        <family val="1"/>
      </rPr>
      <t>(US $ mn.)</t>
    </r>
  </si>
  <si>
    <r>
      <t>Gross Sales                    (</t>
    </r>
    <r>
      <rPr>
        <b/>
        <sz val="8"/>
        <rFont val="Rupee Foradian"/>
        <family val="2"/>
      </rPr>
      <t>`</t>
    </r>
    <r>
      <rPr>
        <b/>
        <sz val="8"/>
        <rFont val="Garamond"/>
        <family val="1"/>
      </rPr>
      <t xml:space="preserve"> crore)</t>
    </r>
  </si>
  <si>
    <r>
      <t xml:space="preserve">Quantity of Securities dematerialized </t>
    </r>
    <r>
      <rPr>
        <vertAlign val="superscript"/>
        <sz val="10"/>
        <rFont val="Garamond"/>
        <family val="1"/>
      </rPr>
      <t>#</t>
    </r>
  </si>
  <si>
    <r>
      <t xml:space="preserve">Value of Securities dematerialized </t>
    </r>
    <r>
      <rPr>
        <vertAlign val="superscript"/>
        <sz val="10"/>
        <rFont val="Garamond"/>
        <family val="1"/>
      </rPr>
      <t>#</t>
    </r>
  </si>
  <si>
    <t>Listed</t>
  </si>
  <si>
    <t>Unlisted</t>
  </si>
  <si>
    <r>
      <rPr>
        <b/>
        <i/>
        <sz val="10"/>
        <color theme="1"/>
        <rFont val="Rupee Foradian"/>
        <family val="2"/>
      </rPr>
      <t>`</t>
    </r>
    <r>
      <rPr>
        <b/>
        <i/>
        <sz val="10"/>
        <color theme="1"/>
        <rFont val="Garamond"/>
        <family val="1"/>
      </rPr>
      <t>crore</t>
    </r>
  </si>
  <si>
    <r>
      <t>Quantity settled during the month</t>
    </r>
    <r>
      <rPr>
        <b/>
        <sz val="10"/>
        <color indexed="8"/>
        <rFont val="Garamond"/>
        <family val="1"/>
      </rPr>
      <t xml:space="preserve"> </t>
    </r>
  </si>
  <si>
    <t>Year/  Month</t>
  </si>
  <si>
    <t>Forward Premia of USD  6-month</t>
  </si>
  <si>
    <t>Source :  RBI, MOSPI,  Ministry of Commerce &amp; Industry.</t>
  </si>
  <si>
    <t>Year/           Month</t>
  </si>
  <si>
    <t>Note: Data for No. of Schemes also includes serial plans.</t>
  </si>
  <si>
    <t>Value Settled during the month</t>
  </si>
  <si>
    <t>Stock Exchanges (Equity Derivatives Market)</t>
  </si>
  <si>
    <t>Stock Exchanges (Currency Derivatives Market)</t>
  </si>
  <si>
    <t xml:space="preserve">Brokers (Equity Derivatives Market) </t>
  </si>
  <si>
    <t>Brokers (Currency Derivatives Market)</t>
  </si>
  <si>
    <t>Assets Under Custody of FPIs/Deemed FPIs</t>
  </si>
  <si>
    <t xml:space="preserve">Notes: 1. With the commencement of FPI Regime from June 1, 2014, the erstwhile FIIs, Sub Accounts and QFIs are merged into a new investor class termed as “Foreign Portfolio Investors (FPIs)”. </t>
  </si>
  <si>
    <t>2. "Others" include Portfolio manager, partnership firm, trusts, depository receipts, AIFs, FCCB, HUFs, Brokers etc.</t>
  </si>
  <si>
    <t>Source: Custodians.</t>
  </si>
  <si>
    <t>Table 1: SEBI Registered Market Intermediaries/Institutions</t>
  </si>
  <si>
    <t>E. Fund of Funds Investing Overseas</t>
  </si>
  <si>
    <t xml:space="preserve">Term Deposit Rate &gt; 1 year (Maximum) </t>
  </si>
  <si>
    <t xml:space="preserve">Net FPI Investment in Equity </t>
  </si>
  <si>
    <t xml:space="preserve">FPIs </t>
  </si>
  <si>
    <t xml:space="preserve">Notes: </t>
  </si>
  <si>
    <t>Table 41: Instrumentwise Turnover in Index Derivatives at NSE</t>
  </si>
  <si>
    <t>Source: BSE and NSE</t>
  </si>
  <si>
    <t>Notes: 1. Index Futures, Index Options, Stock Options and Stock Futures were introduced in October 2000, October 2001, October 2001 &amp; November 2001, respectively. 2. Open interest value is computed as Underlying close price* Quantity. 3. Notional Turnover = (Strike Price + Premium) * Quantity.</t>
  </si>
  <si>
    <t>Note: 1. The total provides category-wise total of any of the three sub-categories viz. public plus rights or issuer-type(listed plus IPOs) or instrument-wise(equities plus CCPS/FCDs plus debt). 2. Amount for public debt issue for last two months is provisional. 3. All the Issues are compiled from the Prospectus’ of Issuer Companies filed with SEBI. 4. * CCPS: Compulsory Convertible Preference Shares, FCDs: Fully Convertible Debentures.</t>
  </si>
  <si>
    <t>Repo Rate (percent)</t>
  </si>
  <si>
    <t>Base rate (percent)</t>
  </si>
  <si>
    <t>Source: NSDL, CDSL</t>
  </si>
  <si>
    <t>%
Change during the year</t>
  </si>
  <si>
    <t>%
Change during the month</t>
  </si>
  <si>
    <t>Source:  Exchanges.</t>
  </si>
  <si>
    <t>Foreign Portfolio Investors (FPIs)</t>
  </si>
  <si>
    <t>Deemed FPIs</t>
  </si>
  <si>
    <t xml:space="preserve">S&amp;P BSE Sensex </t>
  </si>
  <si>
    <t>S&amp;P BSE Sensex</t>
  </si>
  <si>
    <t>S&amp;P BSE 100</t>
  </si>
  <si>
    <t xml:space="preserve">S&amp;P BSE 100 </t>
  </si>
  <si>
    <t>Notes: 1. S&amp;P BSE Sensex, S&amp;P BSE 100, CNX Nifty &amp; CNX Nifty Junior have free float market capitlisation.</t>
  </si>
  <si>
    <t>S&amp;P BSE 100 Index</t>
  </si>
  <si>
    <t>S&amp;P BSE 500</t>
  </si>
  <si>
    <t>Reasearch Analysts</t>
  </si>
  <si>
    <t xml:space="preserve">II. Gross Saving as a percent of Gross national Disposable Income at current market prices in 2013-14                  </t>
  </si>
  <si>
    <t xml:space="preserve">III. Gross Capital Formation as a percent of GDP at current market prices in 2013-14 </t>
  </si>
  <si>
    <t xml:space="preserve">Note: Advance/Decline is calculated based on the average price methodology.                                                                           </t>
  </si>
  <si>
    <t xml:space="preserve">Note: Volatility is calculated as the standard deviation of the natural log of daily returns in indices for the respective period. </t>
  </si>
  <si>
    <r>
      <t>Funds Pay-in (</t>
    </r>
    <r>
      <rPr>
        <b/>
        <sz val="10"/>
        <rFont val="Rupee Foradian"/>
        <family val="2"/>
      </rPr>
      <t xml:space="preserve">` </t>
    </r>
    <r>
      <rPr>
        <b/>
        <sz val="10"/>
        <rFont val="Garamond"/>
        <family val="1"/>
      </rPr>
      <t>crore)</t>
    </r>
  </si>
  <si>
    <r>
      <t>Securities Pay-in (</t>
    </r>
    <r>
      <rPr>
        <b/>
        <sz val="10"/>
        <rFont val="Rupee Foradian"/>
        <family val="2"/>
      </rPr>
      <t>`</t>
    </r>
    <r>
      <rPr>
        <b/>
        <sz val="10"/>
        <rFont val="Rupee"/>
      </rPr>
      <t xml:space="preserve"> </t>
    </r>
    <r>
      <rPr>
        <b/>
        <sz val="10"/>
        <rFont val="Garamond"/>
        <family val="1"/>
      </rPr>
      <t>crore)</t>
    </r>
  </si>
  <si>
    <r>
      <t>SettlementGuarantee Fund (</t>
    </r>
    <r>
      <rPr>
        <b/>
        <sz val="10"/>
        <rFont val="Rupee Foradian"/>
        <family val="2"/>
      </rPr>
      <t>`</t>
    </r>
    <r>
      <rPr>
        <b/>
        <sz val="10"/>
        <rFont val="Garamond"/>
        <family val="1"/>
      </rPr>
      <t>crore)</t>
    </r>
  </si>
  <si>
    <t>No. of Trades(Lakh)</t>
  </si>
  <si>
    <t xml:space="preserve">Year/ Month
</t>
  </si>
  <si>
    <t xml:space="preserve">5. Equity public issues also includes issues listed on SME platform. </t>
  </si>
  <si>
    <t>Consumer Price Index (2012 =100)</t>
  </si>
  <si>
    <t>Wholesale Price Index (2004-05=100)</t>
  </si>
  <si>
    <t>2,11,605</t>
  </si>
  <si>
    <t>Source: Respective stock exchanges</t>
  </si>
  <si>
    <t>Collective Investment Management Company</t>
  </si>
  <si>
    <t>Source: SEBI, NSDL.</t>
  </si>
  <si>
    <r>
      <t xml:space="preserve">5. The above is calculated for a month for the portfolio size of </t>
    </r>
    <r>
      <rPr>
        <b/>
        <sz val="9"/>
        <color indexed="8"/>
        <rFont val="Rupee Foradian"/>
        <family val="2"/>
      </rPr>
      <t>`</t>
    </r>
    <r>
      <rPr>
        <b/>
        <sz val="9"/>
        <color indexed="8"/>
        <rFont val="Garamond"/>
        <family val="1"/>
      </rPr>
      <t>5 lakh.  It is calculated for the current month.</t>
    </r>
  </si>
  <si>
    <r>
      <t xml:space="preserve">Notes: 1. Shares includes only equity shares. 2. Securities include common equity shares, preference shares, debenture, MF units, etc. 3. No. of days taken for calculating Daily Average is 30 days instead of Actual settlement days. 4. Quantity and value of shares mentioned are single sided. 5. </t>
    </r>
    <r>
      <rPr>
        <b/>
        <vertAlign val="superscript"/>
        <sz val="9"/>
        <rFont val="Garamond"/>
        <family val="1"/>
      </rPr>
      <t>#</t>
    </r>
    <r>
      <rPr>
        <b/>
        <sz val="9"/>
        <rFont val="Garamond"/>
        <family val="1"/>
      </rPr>
      <t>Source for listed securities information: Issuer/ NSE/BSE.</t>
    </r>
  </si>
  <si>
    <t>Brokers (Cash Segment)*</t>
  </si>
  <si>
    <t>Corporate Brokers (Cash Segment)*</t>
  </si>
  <si>
    <t>Sub-brokers (Cash Segment) *</t>
  </si>
  <si>
    <t>Tables</t>
  </si>
  <si>
    <t xml:space="preserve">N.B.: </t>
  </si>
  <si>
    <t>1. Na = Not Applicable</t>
  </si>
  <si>
    <t>2. NA: Not Available</t>
  </si>
  <si>
    <t>3. 1 crore = 10 million = 100 lakh.</t>
  </si>
  <si>
    <t>5. The data for the current month is provisional.</t>
  </si>
  <si>
    <t>MSEI</t>
  </si>
  <si>
    <t>Source: MSEI</t>
  </si>
  <si>
    <t>Source: BSE, NSE and MSEI</t>
  </si>
  <si>
    <t>Source: NSE, BSE and MSEI</t>
  </si>
  <si>
    <t>2015-16$</t>
  </si>
  <si>
    <t>Net Investment (US $ mn)</t>
  </si>
  <si>
    <t xml:space="preserve">Assets at the end of period
</t>
  </si>
  <si>
    <t xml:space="preserve">Issuers(debt)/ Companies(equity), who have issued the active instument </t>
  </si>
  <si>
    <t xml:space="preserve">Active Instruments </t>
  </si>
  <si>
    <t xml:space="preserve">Dematerialised Quantity </t>
  </si>
  <si>
    <t xml:space="preserve">Dematerialised Value </t>
  </si>
  <si>
    <t xml:space="preserve">Note: The categories included in Others are Preference Shares, Mutual Fund Units, Warrants, PTCs, Treasury Bills, CPs, CDs and Government Securities. 
</t>
  </si>
  <si>
    <r>
      <t>Amount               (</t>
    </r>
    <r>
      <rPr>
        <b/>
        <sz val="10"/>
        <rFont val="Rupee Foradian"/>
        <family val="2"/>
      </rPr>
      <t>`</t>
    </r>
    <r>
      <rPr>
        <b/>
        <sz val="10"/>
        <rFont val="Garamond"/>
        <family val="1"/>
      </rPr>
      <t xml:space="preserve"> crore)</t>
    </r>
  </si>
  <si>
    <r>
      <t xml:space="preserve">51 </t>
    </r>
    <r>
      <rPr>
        <b/>
        <vertAlign val="superscript"/>
        <sz val="10"/>
        <rFont val="Garamond"/>
        <family val="1"/>
      </rPr>
      <t>1</t>
    </r>
  </si>
  <si>
    <t>Notes: 1. * Advance estimates; Data as per the new series released by MOSPI</t>
  </si>
  <si>
    <r>
      <t>Face Value
 (</t>
    </r>
    <r>
      <rPr>
        <b/>
        <sz val="10"/>
        <rFont val="Rupee Foradian"/>
        <family val="2"/>
      </rPr>
      <t>`</t>
    </r>
    <r>
      <rPr>
        <b/>
        <sz val="10"/>
        <rFont val="Garamond"/>
        <family val="1"/>
      </rPr>
      <t>)</t>
    </r>
  </si>
  <si>
    <r>
      <t>Premium Value    
 (</t>
    </r>
    <r>
      <rPr>
        <b/>
        <sz val="10"/>
        <rFont val="Rupee Foradian"/>
        <family val="2"/>
      </rPr>
      <t>`</t>
    </r>
    <r>
      <rPr>
        <b/>
        <sz val="10"/>
        <rFont val="Garamond"/>
        <family val="1"/>
      </rPr>
      <t>)</t>
    </r>
  </si>
  <si>
    <r>
      <t>Issue Price (</t>
    </r>
    <r>
      <rPr>
        <b/>
        <sz val="10"/>
        <rFont val="Rupee Foradian"/>
        <family val="2"/>
      </rPr>
      <t>`</t>
    </r>
    <r>
      <rPr>
        <b/>
        <sz val="10"/>
        <rFont val="Garamond"/>
        <family val="1"/>
      </rPr>
      <t>)</t>
    </r>
  </si>
  <si>
    <r>
      <t>Size of Issue 
 (</t>
    </r>
    <r>
      <rPr>
        <b/>
        <sz val="10"/>
        <rFont val="Rupee Foradian"/>
        <family val="2"/>
      </rPr>
      <t>`</t>
    </r>
    <r>
      <rPr>
        <b/>
        <sz val="10"/>
        <rFont val="Garamond"/>
        <family val="1"/>
      </rPr>
      <t>crore)</t>
    </r>
  </si>
  <si>
    <t>LARSEN &amp; TOU</t>
  </si>
  <si>
    <t>GAIL (I) LTD</t>
  </si>
  <si>
    <t xml:space="preserve">No. of companies Traded </t>
  </si>
  <si>
    <t>Percent of Traded to Listed</t>
  </si>
  <si>
    <t>34..63</t>
  </si>
  <si>
    <r>
      <t>Govt. Market Borrowing-Gross (</t>
    </r>
    <r>
      <rPr>
        <sz val="11"/>
        <color theme="1"/>
        <rFont val="Rupee Foradian"/>
        <family val="2"/>
      </rPr>
      <t>`</t>
    </r>
    <r>
      <rPr>
        <sz val="11"/>
        <color theme="1"/>
        <rFont val="Garamond"/>
        <family val="1"/>
      </rPr>
      <t xml:space="preserve"> crore) 2015-16</t>
    </r>
  </si>
  <si>
    <t>Note: 1. All the issues are compiled from the Prospectus’ of Issuer Companies filed with SEBI.</t>
  </si>
  <si>
    <t>Note: At NSE, number of companies traded also includes the number of companies not available for trading but permitted to trade only in the first week of every month.</t>
  </si>
  <si>
    <r>
      <t>I. GDP at constant prices (2011-12 prices) for 2014-15 (</t>
    </r>
    <r>
      <rPr>
        <b/>
        <sz val="11"/>
        <color theme="1"/>
        <rFont val="Rupee Foradian"/>
        <family val="2"/>
      </rPr>
      <t>`</t>
    </r>
    <r>
      <rPr>
        <b/>
        <sz val="11"/>
        <color theme="1"/>
        <rFont val="Garamond"/>
        <family val="1"/>
      </rPr>
      <t xml:space="preserve">crore)*                         </t>
    </r>
  </si>
  <si>
    <t>2,85,518</t>
  </si>
  <si>
    <t>9.7-10.0</t>
  </si>
  <si>
    <r>
      <t>2.</t>
    </r>
    <r>
      <rPr>
        <b/>
        <vertAlign val="superscript"/>
        <sz val="9"/>
        <rFont val="Garamond"/>
        <family val="1"/>
      </rPr>
      <t>1</t>
    </r>
    <r>
      <rPr>
        <b/>
        <sz val="9"/>
        <rFont val="Garamond"/>
        <family val="1"/>
      </rPr>
      <t xml:space="preserve"> Includes one issue of Institutional Placement Programme (Issue Size of  </t>
    </r>
    <r>
      <rPr>
        <b/>
        <sz val="9"/>
        <rFont val="Rupee Foradian"/>
        <family val="2"/>
      </rPr>
      <t>`</t>
    </r>
    <r>
      <rPr>
        <b/>
        <sz val="9"/>
        <rFont val="Garamond"/>
        <family val="1"/>
      </rPr>
      <t>418.3 crore).</t>
    </r>
  </si>
  <si>
    <t>No. of offers</t>
  </si>
  <si>
    <r>
      <t xml:space="preserve">5. The above is calculated for a month for the portfolio size of </t>
    </r>
    <r>
      <rPr>
        <b/>
        <sz val="9"/>
        <color indexed="8"/>
        <rFont val="Rupee Foradian"/>
        <family val="2"/>
      </rPr>
      <t xml:space="preserve">` </t>
    </r>
    <r>
      <rPr>
        <b/>
        <sz val="9"/>
        <color indexed="8"/>
        <rFont val="Garamond"/>
        <family val="1"/>
      </rPr>
      <t>5 lakh.  It is calculated for the current month.</t>
    </r>
  </si>
  <si>
    <t>Notes: 1. Beta &amp; R2 are calculated for the trailing 12 months. Beta measures the  degree to which any portfolio of stocks is affected as compared to the effect on the market as a whole.</t>
  </si>
  <si>
    <t>3. Volatility is the standard deviation of the daily returns for the trailing 12 months.</t>
  </si>
  <si>
    <t>Notes: 1. Beta &amp; R2 are calculated for the the trailing 12 months. Beta measures the  degree to which any portfolio of stocks is affected as compared to the effect on the market as a whole.</t>
  </si>
  <si>
    <t>3. Volatility is the standard deviation of the daily returns for the the trailing 12 months.</t>
  </si>
  <si>
    <t>Notional value of ODIs on Equity, Debt &amp; Derivatives as % of  Assets Under Custody of FPIs/Deemed FPIs</t>
  </si>
  <si>
    <t>Notional value of ODIs on Equity &amp; Debt  excluding Derivatives as % of  Assets Under Custody of FPIs/Deemed FPIs</t>
  </si>
  <si>
    <t>9,27,385</t>
  </si>
  <si>
    <t>Total of all Services</t>
  </si>
  <si>
    <t xml:space="preserve">INFOSYS LTD </t>
  </si>
  <si>
    <t xml:space="preserve">HDFC BANK   </t>
  </si>
  <si>
    <t xml:space="preserve">HDFC        </t>
  </si>
  <si>
    <t xml:space="preserve">ITC LTD.    </t>
  </si>
  <si>
    <t xml:space="preserve">ICICI BANK  </t>
  </si>
  <si>
    <t xml:space="preserve">RELIANCE    </t>
  </si>
  <si>
    <t xml:space="preserve">TCS LTD.    </t>
  </si>
  <si>
    <t xml:space="preserve">SUN PHARMA. </t>
  </si>
  <si>
    <t xml:space="preserve">STATE BANK  </t>
  </si>
  <si>
    <t xml:space="preserve">TATA MOTORS </t>
  </si>
  <si>
    <t xml:space="preserve">HIND UNI LT </t>
  </si>
  <si>
    <t xml:space="preserve">MAH &amp; MAH   </t>
  </si>
  <si>
    <t xml:space="preserve">MARUTISUZUK </t>
  </si>
  <si>
    <t xml:space="preserve">DR.REDDY'S  </t>
  </si>
  <si>
    <t xml:space="preserve">BHARTI ARTL </t>
  </si>
  <si>
    <t xml:space="preserve">ONGC CORPN  </t>
  </si>
  <si>
    <t xml:space="preserve">WIPRO LTD.  </t>
  </si>
  <si>
    <t xml:space="preserve">CIPLA LTD.  </t>
  </si>
  <si>
    <t xml:space="preserve">BAJAJ AUTO  </t>
  </si>
  <si>
    <t xml:space="preserve">HEROMOTOCO  </t>
  </si>
  <si>
    <t xml:space="preserve">NTPC LTD    </t>
  </si>
  <si>
    <t xml:space="preserve">BHEL        </t>
  </si>
  <si>
    <t xml:space="preserve">TATA STEEL  </t>
  </si>
  <si>
    <t>Notes: 1. Data for Top N scrips has been compiled for all markets except Auction market &amp; Retail Debt Market and includes series EQ, BE,BT, BL and IL.</t>
  </si>
  <si>
    <r>
      <t xml:space="preserve">41 </t>
    </r>
    <r>
      <rPr>
        <b/>
        <vertAlign val="superscript"/>
        <sz val="10"/>
        <rFont val="Garamond"/>
        <family val="1"/>
      </rPr>
      <t>1</t>
    </r>
  </si>
  <si>
    <t>August</t>
  </si>
  <si>
    <t>1.  The city-wise distribution of turnover is based on the cities uploaded in the UCC database of the Exchange for clientele trades and member's registered office city for proprietary trades.</t>
  </si>
  <si>
    <t xml:space="preserve">Notes: 1. Figures are compiled based on reports submitted by FPIs/deemed FPIs issuing ODIs. 2. Column 4 Figures are compiled on the basis of reports submitted by custodians &amp; does not includes positions taken by FPIs/deemed FPIs in derivatives. 3. The total value of ODIs excludes the unhedged positions &amp; portfolio hedging positions taken by the FPIs/deemed FPIs issuing ODIs.
</t>
  </si>
  <si>
    <r>
      <t>Market  Capitalisation                                (</t>
    </r>
    <r>
      <rPr>
        <b/>
        <sz val="10"/>
        <rFont val="Rupee Foradian"/>
        <family val="2"/>
      </rPr>
      <t>`</t>
    </r>
    <r>
      <rPr>
        <b/>
        <sz val="10"/>
        <rFont val="Rupee"/>
      </rPr>
      <t xml:space="preserve"> </t>
    </r>
    <r>
      <rPr>
        <b/>
        <sz val="10"/>
        <rFont val="Garamond"/>
        <family val="1"/>
      </rPr>
      <t xml:space="preserve">crore) </t>
    </r>
  </si>
  <si>
    <t xml:space="preserve">AXIS BANK   </t>
  </si>
  <si>
    <t xml:space="preserve">LUPIN LTD.  </t>
  </si>
  <si>
    <t xml:space="preserve">COAL INDIA  </t>
  </si>
  <si>
    <t>September</t>
  </si>
  <si>
    <t>Agriculture</t>
  </si>
  <si>
    <t>Metals other than bullion</t>
  </si>
  <si>
    <t>Bullion</t>
  </si>
  <si>
    <t xml:space="preserve">Energy </t>
  </si>
  <si>
    <t>NCDEX</t>
  </si>
  <si>
    <t>No. of Permitted Commodities</t>
  </si>
  <si>
    <t xml:space="preserve">No. of Commodities in which contracts have been floated </t>
  </si>
  <si>
    <t>NMCE</t>
  </si>
  <si>
    <t>Regional Exchanges</t>
  </si>
  <si>
    <t>Exchanges</t>
  </si>
  <si>
    <t>MCX</t>
  </si>
  <si>
    <t>No.of Trading days</t>
  </si>
  <si>
    <t>Metals</t>
  </si>
  <si>
    <t>Energy</t>
  </si>
  <si>
    <t>Open interest at the end of the month</t>
  </si>
  <si>
    <t>Volume ('000 tonnes)</t>
  </si>
  <si>
    <t>Volume (Lots)</t>
  </si>
  <si>
    <t>Volume ('000 tonnes)*</t>
  </si>
  <si>
    <t>Open Interest ('000 tonnes)</t>
  </si>
  <si>
    <t>Open Interest (Lots)</t>
  </si>
  <si>
    <t>(Rs.crore)</t>
  </si>
  <si>
    <t>Source: MCX</t>
  </si>
  <si>
    <r>
      <t>Turnover (</t>
    </r>
    <r>
      <rPr>
        <b/>
        <sz val="10"/>
        <color theme="1"/>
        <rFont val="Rupee Foradian"/>
        <family val="2"/>
      </rPr>
      <t xml:space="preserve">` </t>
    </r>
    <r>
      <rPr>
        <b/>
        <sz val="10"/>
        <color theme="1"/>
        <rFont val="Garamond"/>
        <family val="1"/>
      </rPr>
      <t>crore)</t>
    </r>
  </si>
  <si>
    <r>
      <t>Value                (</t>
    </r>
    <r>
      <rPr>
        <b/>
        <sz val="10"/>
        <color theme="1"/>
        <rFont val="Rupee Foradian"/>
        <family val="2"/>
      </rPr>
      <t xml:space="preserve">` </t>
    </r>
    <r>
      <rPr>
        <b/>
        <sz val="10"/>
        <color theme="1"/>
        <rFont val="Garamond"/>
        <family val="1"/>
      </rPr>
      <t>crore)</t>
    </r>
  </si>
  <si>
    <t>Source: NCDEX</t>
  </si>
  <si>
    <t>Notes: 1. The following commodities are considered in each category: Agriculture: Cardamom, Cotton, Crude Palm Oil, Guarseed, Guargum, Kapas, Kapas Khalli, Mentha Oil, Potato; Metals: Aluminium, Copper, Lead, Nickel, Zinc and their variants; Bullion: Gold, Silver and their variants; Energy: Brent Crude Oil, Crude Oil, Crude Oil Mini, Natural Gas. 2. *Natural Gas volumes are in mm BTU and is not included for computing the Total Volume and Total Open Interest in '000 tonnes</t>
  </si>
  <si>
    <t>Source: NMCE</t>
  </si>
  <si>
    <t>Turnover</t>
  </si>
  <si>
    <t>Agriculture Commodities</t>
  </si>
  <si>
    <t>Non-Agriculture Commodities</t>
  </si>
  <si>
    <t xml:space="preserve">Client </t>
  </si>
  <si>
    <t xml:space="preserve"> Open Interest at the end of month</t>
  </si>
  <si>
    <t>Notes:</t>
  </si>
  <si>
    <t>Hedgers</t>
  </si>
  <si>
    <r>
      <t xml:space="preserve"> Open Interest at the end of month (</t>
    </r>
    <r>
      <rPr>
        <b/>
        <sz val="10"/>
        <color theme="1"/>
        <rFont val="Rupee Foradian"/>
        <family val="2"/>
      </rPr>
      <t xml:space="preserve">` </t>
    </r>
    <r>
      <rPr>
        <b/>
        <sz val="10"/>
        <color theme="1"/>
        <rFont val="Garamond"/>
        <family val="1"/>
      </rPr>
      <t>crore)</t>
    </r>
  </si>
  <si>
    <t>MCXCOMDEX</t>
  </si>
  <si>
    <t>Dhaanya</t>
  </si>
  <si>
    <t>Note: 1. * Excludes Mutual Fund Schemes from Feb 2013. 2. Market capitalisation pertains to the number of companies traded.</t>
  </si>
  <si>
    <t>Note: 1. Demat turnover includes turnover of all securities which are available for trading in Demat mode. 2. Market capitalisation pertains to the number of companies traded.</t>
  </si>
  <si>
    <t>Table 4: Substantial Acquisition of Shares and Takeovers</t>
  </si>
  <si>
    <t xml:space="preserve">Table 5: Capital Raised from the Primary Market through though Public and Rights Issues </t>
  </si>
  <si>
    <t>Table 6: Issues Listed on SME Platform</t>
  </si>
  <si>
    <t xml:space="preserve">Table 7: Industry-wise Classification of Capital Raised through Public and Rights Issues </t>
  </si>
  <si>
    <t xml:space="preserve">Table 8: Sector-wise and Region-wise Distribution of Capital Mobilised through Public and Rights Issues </t>
  </si>
  <si>
    <t xml:space="preserve">Table 9: Size-wise Classification of Capital Raised through Public and Rights Issues </t>
  </si>
  <si>
    <t>Table 10: Capital Raised by Listed Companies from the Primary Market through QIPs</t>
  </si>
  <si>
    <t>Table 11: Preferential Allotments Listed at BSE and NSE</t>
  </si>
  <si>
    <t>Table 12: Private Placement of Corporate Debt Reported to BSE and NSE</t>
  </si>
  <si>
    <t>Table 13: Trading in the Corporate Debt Market</t>
  </si>
  <si>
    <t>Table 14: Ratings Assigned for Long-term Corporate Debt Securities (Maturity ≥ 1 year)</t>
  </si>
  <si>
    <t>Table 15: Review of Accepted Ratings of Corporate Debt Securities (Maturity ≥ 1 year)</t>
  </si>
  <si>
    <r>
      <t>Table 16: Distribution of Turnover on Cash Segments of Exchanges (</t>
    </r>
    <r>
      <rPr>
        <sz val="10"/>
        <rFont val="Rupee Foradian"/>
        <family val="2"/>
      </rPr>
      <t xml:space="preserve">` </t>
    </r>
    <r>
      <rPr>
        <sz val="10"/>
        <rFont val="Palatino Linotype"/>
        <family val="1"/>
      </rPr>
      <t>crore)</t>
    </r>
  </si>
  <si>
    <t xml:space="preserve">Table 17: Trends in Cash Segment of BSE </t>
  </si>
  <si>
    <t xml:space="preserve">Table 18: Trends in Cash Segment of NSE </t>
  </si>
  <si>
    <t>Table 22: City-wise Distribution of Turnover on Cash Segments of BSE and NSE</t>
  </si>
  <si>
    <t>Table 23: Category-wise Share of Turnover in Cash Segment of BSE</t>
  </si>
  <si>
    <t>Table 24: Category-wise Share of Turnover in Cash Segment of NSE</t>
  </si>
  <si>
    <t>Table 27: Advances/Declines in Cash Segment of BSE and NSE</t>
  </si>
  <si>
    <t>Table 28: Trading Frequency in Cash Segment of BSE and NSE</t>
  </si>
  <si>
    <t>Table 29: Daily Volatility of Major Indices  (percent)</t>
  </si>
  <si>
    <t>Table 30: Percentage Share of Top ‘N’ Securities/Members in Turnover of Cash Segment  (percent)</t>
  </si>
  <si>
    <t xml:space="preserve">Table 31: Settlement Statistics for Cash Segment of BSE </t>
  </si>
  <si>
    <t xml:space="preserve">Table 32: Settlement Statistics for Cash Segment of NSE </t>
  </si>
  <si>
    <t xml:space="preserve">Table 33: Trends in Equity Derivatives Segment at BSE (Turnover in Notional Value) </t>
  </si>
  <si>
    <t xml:space="preserve">Table 34: Trends in Equity Derivatives Segment at NSE </t>
  </si>
  <si>
    <r>
      <t>Table 37: Settlement Statistics in Equity Derivatives Segment at BSE and NSE (</t>
    </r>
    <r>
      <rPr>
        <sz val="10"/>
        <rFont val="Rupee Foradian"/>
        <family val="2"/>
      </rPr>
      <t xml:space="preserve">` </t>
    </r>
    <r>
      <rPr>
        <sz val="10"/>
        <rFont val="Palatino Linotype"/>
        <family val="1"/>
      </rPr>
      <t>crore)</t>
    </r>
  </si>
  <si>
    <t>Table 38: Category-wise Share of Turnover &amp; Open Interest in Equity Derivative Segment of BSE</t>
  </si>
  <si>
    <t>Table 39: Category-wise Share of Turnover &amp; Open Interest in Equity Derivative Segment of NSE</t>
  </si>
  <si>
    <t>Table 40: Instrument-wise Turnover in Index Derivatives at BSE</t>
  </si>
  <si>
    <t>Table 41: Instrument-wise Turnover in Index Derivatives at NSE</t>
  </si>
  <si>
    <t>Table 42: Trends in Currency Derivatives Segment at NSE</t>
  </si>
  <si>
    <t>Table 43: Trends in Currency Derivatives Segment at MSEI</t>
  </si>
  <si>
    <t>Table 44: Trends in Currency Derivatives Segment at BSE</t>
  </si>
  <si>
    <t>Table 49: Instrument-wise Turnover in Currency Derivatives of NSE</t>
  </si>
  <si>
    <t>Table 50: Instrument-wise Turnover in Currency Derivative Segment of MSEI</t>
  </si>
  <si>
    <t>Table 51: Instrument-wise Turnover in Currency Derivative Segment of BSE</t>
  </si>
  <si>
    <t>Table 55: Trading Statistics of Interest Rate Futures at BSE, NSE and MSEI</t>
  </si>
  <si>
    <t>Table 60: Trends in Foreign Portfolio Investment</t>
  </si>
  <si>
    <t>Table 63: Assets under the Custody of Custodians</t>
  </si>
  <si>
    <r>
      <t>Table 65: Type-wise Resource Mobilisation by Mutual Funds: Open-ended and Close-ended (</t>
    </r>
    <r>
      <rPr>
        <sz val="10"/>
        <rFont val="Rupee Foradian"/>
        <family val="2"/>
      </rPr>
      <t>`</t>
    </r>
    <r>
      <rPr>
        <sz val="10"/>
        <rFont val="Palatino Linotype"/>
        <family val="1"/>
      </rPr>
      <t xml:space="preserve"> crore)</t>
    </r>
  </si>
  <si>
    <r>
      <t>Table 66: Scheme-wise Resource Mobilisation and Assets under Management by Mutual Funds (</t>
    </r>
    <r>
      <rPr>
        <sz val="10"/>
        <rFont val="Rupee Foradian"/>
        <family val="2"/>
      </rPr>
      <t>`</t>
    </r>
    <r>
      <rPr>
        <sz val="10"/>
        <rFont val="Palatino Linotype"/>
        <family val="1"/>
      </rPr>
      <t xml:space="preserve"> crore)</t>
    </r>
  </si>
  <si>
    <t xml:space="preserve">Table 67: Number of Schemes and Folios by Investment Objective           </t>
  </si>
  <si>
    <r>
      <t>Table 68: Trends in Transactions on Stock Exchanges by Mutual Funds (</t>
    </r>
    <r>
      <rPr>
        <sz val="10"/>
        <rFont val="Rupee Foradian"/>
        <family val="2"/>
      </rPr>
      <t>`</t>
    </r>
    <r>
      <rPr>
        <sz val="10"/>
        <rFont val="Palatino Linotype"/>
        <family val="1"/>
      </rPr>
      <t xml:space="preserve"> crore)</t>
    </r>
  </si>
  <si>
    <t>Table 69: Asset Under Management by Portfolio Manager</t>
  </si>
  <si>
    <t>Table 71: Progress of Dematerialisation at NSDL and CDSL (Listed and Unlisted Companies)</t>
  </si>
  <si>
    <t>Table 73: National Commoditiy Exchanges - Permitted Commodities</t>
  </si>
  <si>
    <t>Table 74: Trends in MCXCOMDEX of MCX</t>
  </si>
  <si>
    <t>Table 75: Trends in Dhaanya of NCDEX</t>
  </si>
  <si>
    <t xml:space="preserve">Table 78: Trends in Commodity Futures at MCX </t>
  </si>
  <si>
    <t xml:space="preserve">Table 79: Trends in Commodity Futures at NCDEX </t>
  </si>
  <si>
    <t xml:space="preserve">Table 80: Trends in Commodity Futures at NMCE </t>
  </si>
  <si>
    <t xml:space="preserve">Table 84: Commodity-wise Share in Turnover at MCX (percent) </t>
  </si>
  <si>
    <t xml:space="preserve">Table 85: Commodity-wise Share in Turnover at NCDEX (percent) </t>
  </si>
  <si>
    <t>Table 80: Trends in Commodity Futures at NMCE</t>
  </si>
  <si>
    <t>Table 79: Trends in Commodity Futures at NCDEX</t>
  </si>
  <si>
    <t>Table 78: Trends in Commodity Futures at MCX</t>
  </si>
  <si>
    <r>
      <t>Table 64: Trends in Resource Mobilization by Mutual Funds (</t>
    </r>
    <r>
      <rPr>
        <sz val="10"/>
        <rFont val="Rupee Foradian"/>
        <family val="2"/>
      </rPr>
      <t xml:space="preserve">` </t>
    </r>
    <r>
      <rPr>
        <sz val="10"/>
        <rFont val="Palatino Linotype"/>
        <family val="1"/>
      </rPr>
      <t>crore)</t>
    </r>
  </si>
  <si>
    <t>Note: 1. In Regional Exchanges, data pertaining to Rajkot Commodity Exchange and The Chamber of Commerce, Hapur is considered.</t>
  </si>
  <si>
    <t>No of contracts</t>
  </si>
  <si>
    <r>
      <t>Value                  (</t>
    </r>
    <r>
      <rPr>
        <b/>
        <sz val="10"/>
        <color theme="1"/>
        <rFont val="Rupee Foradian"/>
        <family val="2"/>
      </rPr>
      <t>`</t>
    </r>
    <r>
      <rPr>
        <b/>
        <sz val="10"/>
        <color theme="1"/>
        <rFont val="Garamond"/>
        <family val="1"/>
      </rPr>
      <t xml:space="preserve"> crore)</t>
    </r>
  </si>
  <si>
    <r>
      <t>Table 62: Notional Value of Offshore Derivative Instruments (ODIs) Vs Assets Under Custody (AUC) of FPIs/Deemed FPIs (</t>
    </r>
    <r>
      <rPr>
        <sz val="10"/>
        <rFont val="Rupee Foradian"/>
        <family val="2"/>
      </rPr>
      <t>`</t>
    </r>
    <r>
      <rPr>
        <sz val="10"/>
        <rFont val="Palatino Linotype"/>
        <family val="1"/>
      </rPr>
      <t xml:space="preserve"> crore)</t>
    </r>
  </si>
  <si>
    <t>October</t>
  </si>
  <si>
    <t>Notes: 1. The following commodities are considered in each category: 
Agriculture: Bajra, Barley, CastorSeed, Chana, Cotton Cake, Cottonseed, Chilli, Coriander, Cotton, Crude palm oil, Guargum, Guarseed, Gur, Jeera, Kapas, Rapeseed Mustardseed, Shankar kapas, Sugar,  Soyabean, Refined Soyaoil Turmeric, Wheat, Maize; 
Metals: Copper, Steel; Bullion: Gold, Silver; 
Energy: Brent Crude Oil, Crude Oil.</t>
  </si>
  <si>
    <t>9.3-9.7</t>
  </si>
  <si>
    <r>
      <rPr>
        <b/>
        <sz val="10"/>
        <rFont val="Garamond"/>
        <family val="1"/>
      </rPr>
      <t>Amount</t>
    </r>
    <r>
      <rPr>
        <b/>
        <sz val="10"/>
        <rFont val="Rupee Foradian"/>
        <family val="2"/>
      </rPr>
      <t xml:space="preserve"> </t>
    </r>
    <r>
      <rPr>
        <b/>
        <sz val="10"/>
        <rFont val="Garamond"/>
        <family val="1"/>
      </rPr>
      <t>(</t>
    </r>
    <r>
      <rPr>
        <sz val="10"/>
        <rFont val="Rupee Foradian"/>
        <family val="2"/>
      </rPr>
      <t>`</t>
    </r>
    <r>
      <rPr>
        <b/>
        <sz val="10"/>
        <rFont val="Garamond"/>
        <family val="1"/>
      </rPr>
      <t>crore)</t>
    </r>
  </si>
  <si>
    <t>Table 86: Category-wise Percentage Share of Turnover &amp; Open Interest at MCX</t>
  </si>
  <si>
    <t>Table 87: Category-wise  Percentage Share of Turnover &amp; Open Interest at NCDEX</t>
  </si>
  <si>
    <t>Table 88: Category-wise Percentage Share of Turnover &amp; Open Interest at NMCE</t>
  </si>
  <si>
    <t>Table 89: Macro Economic Indicators</t>
  </si>
  <si>
    <t>2. SEBI vide order dated September 3, 2007 refused to renew the recognition granted to Magadh Stock Exchange Ltd.</t>
  </si>
  <si>
    <t>3. Stock brokers and Sub-brokers of Inter connected Stock exchange, Cochin Stock Exchange, Bangalore Stock Exchange, and Ludhiana Stock Exchange, which were granted exit, are excluded.</t>
  </si>
  <si>
    <t>4. SEBI has withdrawn the recognition granted to Delhi Stock Exchange Limited dated November 19, 2014.</t>
  </si>
  <si>
    <t>5. Pursuant to Section 131 of Finance Act, 2015 and Central Government notification F.No. 1/9/SM/2015 dated 28th August, 2015 all recognized associations (Commodity derivatives exchanges) under the Forward Contracts (Regulation) Act, 1952 (FCRA) as on September 28, 2015 are deemed to be recognized stock Exchanges under the Securities Contracts (Regulation) Act, 1956 (SCRA).</t>
  </si>
  <si>
    <t>6. *Stock brokers/sub-brokers pertaining to active stock exchanges.</t>
  </si>
  <si>
    <t>1. The Hyderabad Securities and Enterprises Ltd (erstwhile Hyderabad Stock Exchange), Coimbatore Stock Exchange Ltd, Saurashtra Kutch Stock Exchange Ltd ,Mangalore Stock Exchange, Inter-Connected Stock Exchange of India Ltd, Cochin Stock Exchange Ltd, Bangalore Stock Exchange Ltd , Ludhiana Stock exchange Ltd, Gauhati Stock Exchange Ltd, Bhubaneswar Stock Exchange Ltd, Jaipur Stock Exchange Ltd, OTC Exchange of India , Pune Stock Exchange Ltd, Madras Stock Exchange Ltd, U.P.Stock Exchange Ltd, Madhya Pradesh Stock Exchange Ltd and Vadodara Stock Exchange Ltd have been granted exit by SEBI vide orders dated January 25, 2013, April 3, 2013, April 5, 2013, March 3, 2014, December 08, 2014, December 23, 2014, December 26, 2014, December 30, 2014, January 27, 2015, February 09, 2015, March 23, 2015, March 31, 2015, April 13, 2015, May 14, 2015, June 09, 2015 and November 09, 2015 respectively.</t>
  </si>
  <si>
    <r>
      <t>Table 59: Settlement Statistics in Interest Rate Futures at BSE, NSE and MSEI (</t>
    </r>
    <r>
      <rPr>
        <b/>
        <sz val="12"/>
        <rFont val="Rupee Foradian"/>
        <family val="2"/>
      </rPr>
      <t xml:space="preserve">` </t>
    </r>
    <r>
      <rPr>
        <b/>
        <sz val="12"/>
        <rFont val="Garamond"/>
        <family val="1"/>
      </rPr>
      <t>crore)</t>
    </r>
  </si>
  <si>
    <t xml:space="preserve">2. CPI Data ia being released on Base 2012=100 from January 2015 by MOSPI </t>
  </si>
  <si>
    <t>1. All trades executed under client codes other than *OWN* (proprietary account) is treated as client trades and is computed at client Level.  </t>
  </si>
  <si>
    <t>2. All Commodities falling under the category Energy, Bullion and Metals are treated as Non-Agri wheresas all other commodities are treated as Agri.  </t>
  </si>
  <si>
    <t>3. Profile of participants as hedgers or otherwise is not available with the Exchange</t>
  </si>
  <si>
    <t>Stok Exchanges (Commodities Derivatives Market)</t>
  </si>
  <si>
    <t>Na</t>
  </si>
  <si>
    <t>1,85,780*</t>
  </si>
  <si>
    <t>Year/    Month</t>
  </si>
  <si>
    <t>November</t>
  </si>
  <si>
    <r>
      <t>Table 48: Settlement Statistics of Currency Derivatives Segment (</t>
    </r>
    <r>
      <rPr>
        <sz val="10"/>
        <rFont val="Rupee Foradian"/>
        <family val="2"/>
      </rPr>
      <t>`</t>
    </r>
    <r>
      <rPr>
        <sz val="10"/>
        <rFont val="Palatino Linotype"/>
        <family val="1"/>
      </rPr>
      <t xml:space="preserve"> crore)</t>
    </r>
  </si>
  <si>
    <r>
      <t>Table 52: Maturity-wise Turnover in Currency Derivative Segment of NSE  (</t>
    </r>
    <r>
      <rPr>
        <sz val="10"/>
        <rFont val="Rupee Foradian"/>
        <family val="2"/>
      </rPr>
      <t>`</t>
    </r>
    <r>
      <rPr>
        <sz val="10"/>
        <rFont val="Palatino Linotype"/>
        <family val="1"/>
      </rPr>
      <t xml:space="preserve"> crore)</t>
    </r>
  </si>
  <si>
    <r>
      <t>Table 53: Maturity-wise Turnover in Currency Derivative Segment of MSEI (</t>
    </r>
    <r>
      <rPr>
        <sz val="10"/>
        <rFont val="Rupee Foradian"/>
        <family val="2"/>
      </rPr>
      <t xml:space="preserve">` </t>
    </r>
    <r>
      <rPr>
        <sz val="10"/>
        <rFont val="Palatino Linotype"/>
        <family val="1"/>
      </rPr>
      <t>crore)</t>
    </r>
  </si>
  <si>
    <r>
      <t>Table 54: Maturity-wise Turnover in Currency Derivative Segment of BSE (</t>
    </r>
    <r>
      <rPr>
        <sz val="10"/>
        <rFont val="Rupee Foradian"/>
        <family val="2"/>
      </rPr>
      <t>`</t>
    </r>
    <r>
      <rPr>
        <sz val="10"/>
        <rFont val="Palatino Linotype"/>
        <family val="1"/>
      </rPr>
      <t xml:space="preserve"> crore)</t>
    </r>
  </si>
  <si>
    <r>
      <t>Table 59: Settlement Statistics in Interest Rate Futures at BSE, NSE and MSEI (</t>
    </r>
    <r>
      <rPr>
        <sz val="10"/>
        <rFont val="Rupee Foradian"/>
        <family val="2"/>
      </rPr>
      <t>`</t>
    </r>
    <r>
      <rPr>
        <sz val="10"/>
        <rFont val="Palatino Linotype"/>
        <family val="1"/>
      </rPr>
      <t xml:space="preserve"> crore)</t>
    </r>
  </si>
  <si>
    <t>FTSE/JSE Top 40 Futures</t>
  </si>
  <si>
    <t>Notes: 1. Trading Value :- For Futures, Value of contract = Traded Qty*Traded Price. 2. For Options, Value of contract = Traded Qty*(Strike Price+Traded Premium)</t>
  </si>
  <si>
    <t xml:space="preserve">Table 2: Company-Wise Capital Raised through Public and Rights Issues (Equity) during December 2015 </t>
  </si>
  <si>
    <t>Table 3: Open Offers under SEBI Takeover Code closed during December 2015</t>
  </si>
  <si>
    <t xml:space="preserve">Table 19: Daily trends in Cash Segment of BSE during December 2015 </t>
  </si>
  <si>
    <t xml:space="preserve">Table 20: Daily trends in Cash Segment of NSE during December 2015 </t>
  </si>
  <si>
    <t xml:space="preserve">Table 25: Component Stocks: S&amp;P BSE Sensex during December 2015 </t>
  </si>
  <si>
    <t xml:space="preserve">Table 26: Component Stocks: CNX Nifty Index during December 2015 </t>
  </si>
  <si>
    <t xml:space="preserve">Table 35: Equity Derivatives Trading at BSE during December 2015 </t>
  </si>
  <si>
    <t xml:space="preserve">Table 36: Equity Derivatives Trading at NSE during December 2015 </t>
  </si>
  <si>
    <t>Table 45: Daily Trends of Currency Derivatives Trading at NSE during December 2015</t>
  </si>
  <si>
    <t>Table 46: Daily Trends of Currency Derivatives Trading at MSEI during December 2015</t>
  </si>
  <si>
    <t>Table 47: Daily Trends of Currency Derivatives trading  at BSE during December 2015</t>
  </si>
  <si>
    <t>Table 56: Daily Trends of Interest Rate Futures trading at BSE during December 2015</t>
  </si>
  <si>
    <t>Table 57: Daily Trends of Interest Rate Futures trading at NSE during December 2015</t>
  </si>
  <si>
    <t>Table 58: Daily Trends of Interest Rate Futures trading at MSEI during December 2015</t>
  </si>
  <si>
    <t>Table 61: Daily Trends in Foreign Portfolio Investment during December 2015</t>
  </si>
  <si>
    <t>Table 72: Depository Statistics for December 2015</t>
  </si>
  <si>
    <t>Table 76: Daily trends in MCXCOMDEX during December 2015</t>
  </si>
  <si>
    <t>Table 77: Daily trends in Dhaanya during December 2015</t>
  </si>
  <si>
    <t xml:space="preserve">Table 81: Daily trends of Commodity Futures Trading at MCX during December 2015 </t>
  </si>
  <si>
    <t xml:space="preserve">Table 82: Daily trends of Commodity Futures Trading at NCDEX during December 2015 </t>
  </si>
  <si>
    <t xml:space="preserve">Table 83: Daily trends of Commodity Futures Trading at NMCE during December 2015 </t>
  </si>
  <si>
    <t xml:space="preserve">4. The total provided in the Annexure and Statistical Tables may not always match with the sum total of the break-ups due to decimal differences. </t>
  </si>
  <si>
    <r>
      <t>Table 21: Turnover and Market Capitalisation at BSE and NSE during December 2015 (</t>
    </r>
    <r>
      <rPr>
        <sz val="10"/>
        <rFont val="Rupee Foradian"/>
        <family val="2"/>
      </rPr>
      <t>`</t>
    </r>
    <r>
      <rPr>
        <sz val="10"/>
        <rFont val="Palatino Linotype"/>
        <family val="1"/>
      </rPr>
      <t xml:space="preserve"> crore)</t>
    </r>
  </si>
  <si>
    <t>$ indicates as on December 31, 2015.</t>
  </si>
  <si>
    <t>OFS Technologies Limited</t>
  </si>
  <si>
    <t>IPO (SME)</t>
  </si>
  <si>
    <t>Suncare Traders Limited</t>
  </si>
  <si>
    <t>Alkem Laboratories Limited</t>
  </si>
  <si>
    <t>IPO (OFS)</t>
  </si>
  <si>
    <t>Fourth Dimension Solutions Limited</t>
  </si>
  <si>
    <t>Dr. Lal Pathlabs Limited</t>
  </si>
  <si>
    <t>Narayana Hrudayalaya Limited</t>
  </si>
  <si>
    <t>OROSIL SMITHS INDIA LTD</t>
  </si>
  <si>
    <t xml:space="preserve"> B K NARULA HUF AND OTHERS</t>
  </si>
  <si>
    <t>ASTEC LIFESCIENCES LTD</t>
  </si>
  <si>
    <t xml:space="preserve"> GODREJ AGROVET LTD</t>
  </si>
  <si>
    <t xml:space="preserve">  VJIL CONSULTING LTD</t>
  </si>
  <si>
    <t xml:space="preserve"> MR SATYENDRA MANCHALA</t>
  </si>
  <si>
    <t>PIPAVAV DEFENCE &amp; OFFSHORE ENGINEERING CO LTD</t>
  </si>
  <si>
    <t xml:space="preserve"> RELIANCE DEFENCE SYSTEMS PVT LTD</t>
  </si>
  <si>
    <t>ENBEE TRADE &amp; FINANCE LTD</t>
  </si>
  <si>
    <t xml:space="preserve"> MR AMAR GALA</t>
  </si>
  <si>
    <t>MEDICAMEN BIOTECH  LTD</t>
  </si>
  <si>
    <t>SHIVALIK RASAYAN LTD</t>
  </si>
  <si>
    <t xml:space="preserve"> MRS ANJU RAMESH INNANI</t>
  </si>
  <si>
    <t>TIDE WATER OIL COMPANY (INDIA) LTD</t>
  </si>
  <si>
    <t xml:space="preserve"> STANDARD GREASES &amp; SPECIALITIES PVT LTD</t>
  </si>
  <si>
    <t>APOLLO FINVEST (INDIA) LTD</t>
  </si>
  <si>
    <t>FPI</t>
  </si>
  <si>
    <t>ASIAN PAINTS</t>
  </si>
  <si>
    <t xml:space="preserve">ADANI PORTS </t>
  </si>
  <si>
    <t xml:space="preserve">Note: The data presented above is compiled on the basis of reports submitted to depositories by custodians on 31-Dec-2015 and constitutes trades conducted by deemed FPIs/FPIs on and upto the previous trading day(s).
</t>
  </si>
  <si>
    <r>
      <t xml:space="preserve">Notes: 1. *Value of Assets for which Advisory Services are being given. 
2. </t>
    </r>
    <r>
      <rPr>
        <b/>
        <vertAlign val="superscript"/>
        <sz val="9"/>
        <color theme="1"/>
        <rFont val="Garamond"/>
        <family val="1"/>
      </rPr>
      <t>#</t>
    </r>
    <r>
      <rPr>
        <b/>
        <sz val="9"/>
        <color theme="1"/>
        <rFont val="Garamond"/>
        <family val="1"/>
      </rPr>
      <t xml:space="preserve">Of the above AUM </t>
    </r>
    <r>
      <rPr>
        <b/>
        <sz val="9"/>
        <color theme="1"/>
        <rFont val="Rupee Foradian"/>
        <family val="2"/>
      </rPr>
      <t>`</t>
    </r>
    <r>
      <rPr>
        <b/>
        <sz val="9"/>
        <color theme="1"/>
        <rFont val="Garamond"/>
        <family val="1"/>
      </rPr>
      <t xml:space="preserve">708287.548 crore is contributed by funds from EPFO/PFs. 
3. The above data is based on the monthly reports received from portfolio managers
</t>
    </r>
  </si>
  <si>
    <r>
      <t>7,84,496</t>
    </r>
    <r>
      <rPr>
        <b/>
        <vertAlign val="superscript"/>
        <sz val="10"/>
        <rFont val="Garamond"/>
        <family val="1"/>
      </rPr>
      <t>#</t>
    </r>
  </si>
  <si>
    <t>7,69,357</t>
  </si>
  <si>
    <t>1,99,788*</t>
  </si>
  <si>
    <t xml:space="preserve"> -   </t>
  </si>
  <si>
    <t>13,90,410</t>
  </si>
  <si>
    <t>2,22,815</t>
  </si>
  <si>
    <t>10,36,896</t>
  </si>
  <si>
    <t>Table 70: Progress Report of NSDL &amp; CDSl as on end of December 2015 (Listed Companies)</t>
  </si>
  <si>
    <t>December</t>
  </si>
  <si>
    <t>5,01,000</t>
  </si>
  <si>
    <t xml:space="preserve">Source: NCDEX, MCX, NMCE, RCE, Rajkot, COC, Hapur </t>
  </si>
  <si>
    <t>$ indicates for the period April 2015 to December 2015</t>
  </si>
  <si>
    <r>
      <t>Value (</t>
    </r>
    <r>
      <rPr>
        <b/>
        <sz val="10"/>
        <color theme="1"/>
        <rFont val="Rupee Foradian"/>
        <family val="2"/>
      </rPr>
      <t xml:space="preserve">` </t>
    </r>
    <r>
      <rPr>
        <b/>
        <sz val="10"/>
        <color theme="1"/>
        <rFont val="Garamond"/>
        <family val="1"/>
      </rPr>
      <t>crore)</t>
    </r>
  </si>
  <si>
    <t>-</t>
  </si>
  <si>
    <t>Source : NMCE</t>
  </si>
  <si>
    <t>31 Dec 2015</t>
  </si>
  <si>
    <t>30 Dec 2015</t>
  </si>
  <si>
    <t>29 Dec 2015</t>
  </si>
  <si>
    <t>28 Dec 2015</t>
  </si>
  <si>
    <t>23 Dec 2015</t>
  </si>
  <si>
    <t>22 Dec 2015</t>
  </si>
  <si>
    <t>21 Dec 2015</t>
  </si>
  <si>
    <t>18 Dec 2015</t>
  </si>
  <si>
    <t>17 Dec 2015</t>
  </si>
  <si>
    <t>16 Dec 2015</t>
  </si>
  <si>
    <t>15 Dec 2015</t>
  </si>
  <si>
    <t>14 Dec 2015</t>
  </si>
  <si>
    <t>11 Dec 2015</t>
  </si>
  <si>
    <t>10 Dec 2015</t>
  </si>
  <si>
    <t>09 Dec 2015</t>
  </si>
  <si>
    <t>08 Dec 2015</t>
  </si>
  <si>
    <t>07 Dec 2015</t>
  </si>
  <si>
    <t>04 Dec 2015</t>
  </si>
  <si>
    <t>03 Dec 2015</t>
  </si>
  <si>
    <t>02 Dec 2015</t>
  </si>
  <si>
    <t>01 Dec 2015</t>
  </si>
  <si>
    <r>
      <t>Value 
(</t>
    </r>
    <r>
      <rPr>
        <b/>
        <sz val="10"/>
        <color theme="1"/>
        <rFont val="Rupee Foradian"/>
        <family val="2"/>
      </rPr>
      <t xml:space="preserve">` </t>
    </r>
    <r>
      <rPr>
        <b/>
        <sz val="10"/>
        <color theme="1"/>
        <rFont val="Garamond"/>
        <family val="1"/>
      </rPr>
      <t>crore)</t>
    </r>
  </si>
  <si>
    <t>CAIRN</t>
  </si>
  <si>
    <t>PNB</t>
  </si>
  <si>
    <t>VEDL</t>
  </si>
  <si>
    <t>HINDALCO</t>
  </si>
  <si>
    <t>TATAPOWER</t>
  </si>
  <si>
    <t>ACC</t>
  </si>
  <si>
    <t>BANKBARODA</t>
  </si>
  <si>
    <t>BHEL</t>
  </si>
  <si>
    <t>AMBUJACEM</t>
  </si>
  <si>
    <t>IDEA</t>
  </si>
  <si>
    <t>BOSCHLTD</t>
  </si>
  <si>
    <t>TATASTEEL</t>
  </si>
  <si>
    <t>GAIL</t>
  </si>
  <si>
    <t>BPCL</t>
  </si>
  <si>
    <t>ADANIPORTS</t>
  </si>
  <si>
    <t>ZEEL</t>
  </si>
  <si>
    <t>YESBANK</t>
  </si>
  <si>
    <t>GRASIM</t>
  </si>
  <si>
    <t>ULTRACEMCO</t>
  </si>
  <si>
    <t>NTPC</t>
  </si>
  <si>
    <t>POWERGRID</t>
  </si>
  <si>
    <t>TECHM</t>
  </si>
  <si>
    <t>HEROMOTOCO</t>
  </si>
  <si>
    <t>CIPLA</t>
  </si>
  <si>
    <t>BAJAJ-AUTO</t>
  </si>
  <si>
    <t>WIPRO</t>
  </si>
  <si>
    <t>DRREDDY</t>
  </si>
  <si>
    <t>ASIANPAINT</t>
  </si>
  <si>
    <t>COALINDIA</t>
  </si>
  <si>
    <t>ONGC</t>
  </si>
  <si>
    <t>LUPIN</t>
  </si>
  <si>
    <t>INDUSINDBK</t>
  </si>
  <si>
    <t>BHARTIARTL</t>
  </si>
  <si>
    <t>HCLTECH</t>
  </si>
  <si>
    <t>M&amp;M</t>
  </si>
  <si>
    <t>MARUTI</t>
  </si>
  <si>
    <t>HINDUNILVR</t>
  </si>
  <si>
    <t>SBIN</t>
  </si>
  <si>
    <t>KOTAKBANK</t>
  </si>
  <si>
    <t>AXISBANK</t>
  </si>
  <si>
    <t>TATAMOTORS</t>
  </si>
  <si>
    <t>SUNPHARMA</t>
  </si>
  <si>
    <t>LT</t>
  </si>
  <si>
    <t>TCS</t>
  </si>
  <si>
    <t>ICICIBANK</t>
  </si>
  <si>
    <t>RELIANCE</t>
  </si>
  <si>
    <t>ITC</t>
  </si>
  <si>
    <t>HDFC</t>
  </si>
  <si>
    <t>HDFCBANK</t>
  </si>
  <si>
    <t>INFY</t>
  </si>
  <si>
    <t>Nifty 500</t>
  </si>
  <si>
    <t>Nifty Next 50</t>
  </si>
  <si>
    <t>Nifty 50</t>
  </si>
  <si>
    <t>10,41,083</t>
  </si>
</sst>
</file>

<file path=xl/styles.xml><?xml version="1.0" encoding="utf-8"?>
<styleSheet xmlns="http://schemas.openxmlformats.org/spreadsheetml/2006/main">
  <numFmts count="32">
    <numFmt numFmtId="41" formatCode="_(* #,##0_);_(* \(#,##0\);_(* &quot;-&quot;_);_(@_)"/>
    <numFmt numFmtId="43" formatCode="_(* #,##0.00_);_(* \(#,##0.00\);_(* &quot;-&quot;??_);_(@_)"/>
    <numFmt numFmtId="164" formatCode="[&gt;=10000000]#.00\,##\,##\,##0;[&gt;=100000]#.00\,##\,##0;##,##0.00"/>
    <numFmt numFmtId="165" formatCode="0.00_);\(0.00\)"/>
    <numFmt numFmtId="166" formatCode="[&gt;=10000000]#\,##\,##\,##0;[&gt;=100000]#\,##\,##0;##,##0"/>
    <numFmt numFmtId="167" formatCode="[&gt;=10000000]#.###\,##\,##0;[&gt;=100000]#.###\,##0;##,##0.0"/>
    <numFmt numFmtId="168" formatCode="[&gt;9999999]##\,##\,##\,##0;[&gt;99999]##\,##\,##0;##,##0"/>
    <numFmt numFmtId="169" formatCode="0.0"/>
    <numFmt numFmtId="170" formatCode="0_);\(0\)"/>
    <numFmt numFmtId="171" formatCode="mmm\-yyyy"/>
    <numFmt numFmtId="172" formatCode="_(* #,##0_);_(* \(#,##0\);_(* &quot;-&quot;??_);_(@_)"/>
    <numFmt numFmtId="173" formatCode="[&gt;=10000000]#.##\,##\,##0;[&gt;=100000]#.##\,##0;##,##0"/>
    <numFmt numFmtId="174" formatCode="_(* #,##0.00000_);_(* \(#,##0.00000\);_(* &quot;-&quot;??_);_(@_)"/>
    <numFmt numFmtId="175" formatCode="0.000"/>
    <numFmt numFmtId="176" formatCode="_(* #,##0.0_);_(* \(#,##0.0\);_(* &quot;-&quot;??_);_(@_)"/>
    <numFmt numFmtId="177" formatCode="[&gt;=10000000]#.0\,##\,##\,##0;[&gt;=100000]#.0\,##\,##0;##,##0.0"/>
    <numFmt numFmtId="178" formatCode="#,##0.0"/>
    <numFmt numFmtId="179" formatCode="[&gt;9999999]##.0\,##\,##\,##0;[&gt;99999]##.0\,##\,##0;##,##0.0"/>
    <numFmt numFmtId="180" formatCode="00000"/>
    <numFmt numFmtId="181" formatCode="[$-409]d\-mmm\-yy;@"/>
    <numFmt numFmtId="182" formatCode="[$-409]mmm\-yy;@"/>
    <numFmt numFmtId="183" formatCode="[&gt;9999999]##.0000\,##\,##\,##0;[&gt;99999]##.0000\,##\,##0;##,##0.0000"/>
    <numFmt numFmtId="184" formatCode="0.0%"/>
    <numFmt numFmtId="185" formatCode="[$-409]dd\-mmm\-yy;@"/>
    <numFmt numFmtId="186" formatCode="[$-409]d/mmm/yy;@"/>
    <numFmt numFmtId="187" formatCode="[$-409]mmm\-yyyy;@"/>
    <numFmt numFmtId="188" formatCode="m/d/yy;@"/>
    <numFmt numFmtId="189" formatCode="&quot;True&quot;;&quot;True&quot;;&quot;False&quot;"/>
    <numFmt numFmtId="190" formatCode="[&gt;9999999]##.###\,##\,##0;[&gt;99999]##.###\,##0;##,##0.0"/>
    <numFmt numFmtId="191" formatCode="[&gt;=10000000]#.0000\,##\,##\,##0;[&gt;=100000]#.0000\,##\,##0;##,##0.0000"/>
    <numFmt numFmtId="192" formatCode="[&gt;9999999]##.##\,##\,##0;[&gt;99999]##.##\,##0;##,##0"/>
    <numFmt numFmtId="193" formatCode="###0;\-###0"/>
  </numFmts>
  <fonts count="129">
    <font>
      <sz val="11"/>
      <color theme="1"/>
      <name val="Calibri"/>
      <family val="2"/>
      <scheme val="minor"/>
    </font>
    <font>
      <sz val="10"/>
      <name val="Arial"/>
      <family val="2"/>
    </font>
    <font>
      <b/>
      <sz val="8"/>
      <name val="Garamond"/>
      <family val="1"/>
    </font>
    <font>
      <sz val="8"/>
      <name val="Garamond"/>
      <family val="1"/>
    </font>
    <font>
      <b/>
      <sz val="10"/>
      <name val="Times New Roman"/>
      <family val="1"/>
    </font>
    <font>
      <sz val="12"/>
      <name val="Times New Roman"/>
      <family val="1"/>
    </font>
    <font>
      <sz val="10"/>
      <name val="Times New Roman"/>
      <family val="1"/>
    </font>
    <font>
      <sz val="11"/>
      <name val="Times New Roman"/>
      <family val="1"/>
    </font>
    <font>
      <b/>
      <sz val="12"/>
      <name val="Garamond"/>
      <family val="1"/>
    </font>
    <font>
      <sz val="12"/>
      <name val="Garamond"/>
      <family val="1"/>
    </font>
    <font>
      <b/>
      <sz val="11"/>
      <name val="Garamond"/>
      <family val="1"/>
    </font>
    <font>
      <sz val="10"/>
      <name val="Garamond"/>
      <family val="1"/>
    </font>
    <font>
      <sz val="11"/>
      <name val="Garamond"/>
      <family val="1"/>
    </font>
    <font>
      <b/>
      <sz val="12"/>
      <name val="Times New Roman"/>
      <family val="1"/>
    </font>
    <font>
      <b/>
      <sz val="14"/>
      <name val="Times New Roman"/>
      <family val="1"/>
    </font>
    <font>
      <b/>
      <sz val="14"/>
      <name val="Arial"/>
      <family val="2"/>
    </font>
    <font>
      <sz val="14"/>
      <name val="Arial"/>
      <family val="2"/>
    </font>
    <font>
      <sz val="14"/>
      <name val="Times New Roman"/>
      <family val="1"/>
    </font>
    <font>
      <sz val="12"/>
      <name val="Arial"/>
      <family val="2"/>
    </font>
    <font>
      <b/>
      <sz val="12"/>
      <name val="Arial"/>
      <family val="2"/>
    </font>
    <font>
      <sz val="10"/>
      <name val="Arial"/>
      <family val="2"/>
    </font>
    <font>
      <b/>
      <sz val="11"/>
      <name val="Times New Roman"/>
      <family val="1"/>
    </font>
    <font>
      <b/>
      <sz val="10"/>
      <name val="Arial"/>
      <family val="2"/>
    </font>
    <font>
      <sz val="11"/>
      <color indexed="8"/>
      <name val="Calibri"/>
      <family val="2"/>
    </font>
    <font>
      <b/>
      <sz val="10"/>
      <name val="Garamond"/>
      <family val="1"/>
    </font>
    <font>
      <sz val="7"/>
      <name val="Arial"/>
      <family val="2"/>
    </font>
    <font>
      <b/>
      <i/>
      <sz val="8"/>
      <name val="Garamond"/>
      <family val="1"/>
    </font>
    <font>
      <b/>
      <sz val="7"/>
      <color indexed="62"/>
      <name val="Verdana"/>
      <family val="2"/>
    </font>
    <font>
      <sz val="10"/>
      <color indexed="8"/>
      <name val="Garamond"/>
      <family val="1"/>
    </font>
    <font>
      <u/>
      <sz val="10"/>
      <color indexed="12"/>
      <name val="Arial"/>
      <family val="2"/>
    </font>
    <font>
      <b/>
      <i/>
      <sz val="10"/>
      <name val="Garamond"/>
      <family val="1"/>
    </font>
    <font>
      <b/>
      <sz val="10"/>
      <color indexed="8"/>
      <name val="Garamond"/>
      <family val="1"/>
    </font>
    <font>
      <sz val="9"/>
      <name val="Garamond"/>
      <family val="1"/>
    </font>
    <font>
      <b/>
      <sz val="9"/>
      <name val="Garamond"/>
      <family val="1"/>
    </font>
    <font>
      <b/>
      <sz val="14"/>
      <name val="Garamond"/>
      <family val="1"/>
    </font>
    <font>
      <sz val="10"/>
      <color indexed="10"/>
      <name val="Garamond"/>
      <family val="1"/>
    </font>
    <font>
      <b/>
      <sz val="10"/>
      <name val="Rupee Foradian"/>
      <family val="2"/>
    </font>
    <font>
      <b/>
      <sz val="10"/>
      <name val="Rupee"/>
    </font>
    <font>
      <sz val="11"/>
      <color theme="1"/>
      <name val="Calibri"/>
      <family val="2"/>
      <scheme val="minor"/>
    </font>
    <font>
      <b/>
      <sz val="11"/>
      <color theme="1"/>
      <name val="Calibri"/>
      <family val="2"/>
      <scheme val="minor"/>
    </font>
    <font>
      <sz val="10"/>
      <color theme="1"/>
      <name val="Garamond"/>
      <family val="1"/>
    </font>
    <font>
      <b/>
      <sz val="10"/>
      <color theme="1"/>
      <name val="Garamond"/>
      <family val="1"/>
    </font>
    <font>
      <b/>
      <vertAlign val="superscript"/>
      <sz val="10"/>
      <name val="Garamond"/>
      <family val="1"/>
    </font>
    <font>
      <b/>
      <sz val="10"/>
      <color rgb="FF000000"/>
      <name val="Garamond"/>
      <family val="1"/>
    </font>
    <font>
      <b/>
      <sz val="12"/>
      <color theme="1"/>
      <name val="Garamond"/>
      <family val="1"/>
    </font>
    <font>
      <sz val="11"/>
      <color theme="1"/>
      <name val="Garamond"/>
      <family val="1"/>
    </font>
    <font>
      <sz val="10"/>
      <color rgb="FF000000"/>
      <name val="Garamond"/>
      <family val="1"/>
    </font>
    <font>
      <sz val="12"/>
      <color theme="1"/>
      <name val="Arial"/>
      <family val="2"/>
    </font>
    <font>
      <sz val="10"/>
      <color theme="1"/>
      <name val="Arial"/>
      <family val="2"/>
    </font>
    <font>
      <b/>
      <sz val="11"/>
      <color theme="1"/>
      <name val="Garamond"/>
      <family val="1"/>
    </font>
    <font>
      <sz val="9"/>
      <color theme="1"/>
      <name val="Arial"/>
      <family val="2"/>
    </font>
    <font>
      <b/>
      <sz val="8"/>
      <name val="Rupee Foradian"/>
      <family val="2"/>
    </font>
    <font>
      <b/>
      <sz val="10"/>
      <color indexed="8"/>
      <name val="Rupee Foradian"/>
      <family val="2"/>
    </font>
    <font>
      <b/>
      <sz val="9"/>
      <name val="Rupee Foradian"/>
      <family val="2"/>
    </font>
    <font>
      <b/>
      <sz val="11"/>
      <color theme="1"/>
      <name val="Rupee Foradian"/>
      <family val="2"/>
    </font>
    <font>
      <b/>
      <i/>
      <sz val="10"/>
      <name val="Rupee Foradian"/>
      <family val="2"/>
    </font>
    <font>
      <sz val="11"/>
      <color theme="1"/>
      <name val="Rupee Foradian"/>
      <family val="2"/>
    </font>
    <font>
      <b/>
      <sz val="10"/>
      <color rgb="FF000000"/>
      <name val="Rupee Foradian"/>
      <family val="2"/>
    </font>
    <font>
      <sz val="12"/>
      <color theme="1"/>
      <name val="Garamond"/>
      <family val="1"/>
    </font>
    <font>
      <sz val="11"/>
      <color rgb="FF009933"/>
      <name val="Arial"/>
      <family val="2"/>
    </font>
    <font>
      <sz val="11"/>
      <color rgb="FFFF0000"/>
      <name val="Garamond"/>
      <family val="1"/>
    </font>
    <font>
      <sz val="9"/>
      <name val="Arial"/>
      <family val="2"/>
    </font>
    <font>
      <b/>
      <sz val="10"/>
      <color theme="1"/>
      <name val="Rupee Foradian"/>
      <family val="2"/>
    </font>
    <font>
      <sz val="11"/>
      <color theme="1"/>
      <name val="Arial"/>
      <family val="2"/>
    </font>
    <font>
      <sz val="11"/>
      <color rgb="FF000000"/>
      <name val="Calibri"/>
      <family val="2"/>
    </font>
    <font>
      <sz val="10"/>
      <color theme="1"/>
      <name val="Garamond"/>
      <family val="2"/>
    </font>
    <font>
      <sz val="10"/>
      <color indexed="8"/>
      <name val="Garamond"/>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9"/>
      <color theme="1"/>
      <name val="Garamond"/>
      <family val="1"/>
    </font>
    <font>
      <sz val="11"/>
      <color rgb="FF1F497D"/>
      <name val="Calibri"/>
      <family val="2"/>
    </font>
    <font>
      <vertAlign val="superscript"/>
      <sz val="10"/>
      <name val="Garamond"/>
      <family val="1"/>
    </font>
    <font>
      <b/>
      <sz val="9"/>
      <color theme="1"/>
      <name val="Garamond"/>
      <family val="1"/>
    </font>
    <font>
      <b/>
      <sz val="9"/>
      <color indexed="8"/>
      <name val="Garamond"/>
      <family val="1"/>
    </font>
    <font>
      <b/>
      <i/>
      <sz val="10"/>
      <color theme="1"/>
      <name val="Garamond"/>
      <family val="1"/>
    </font>
    <font>
      <b/>
      <i/>
      <sz val="10"/>
      <color theme="1"/>
      <name val="Rupee Foradian"/>
      <family val="2"/>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Arial"/>
      <family val="2"/>
    </font>
    <font>
      <sz val="8.25"/>
      <color indexed="8"/>
      <name val="Tahoma"/>
      <family val="2"/>
    </font>
    <font>
      <sz val="10"/>
      <color rgb="FF000000"/>
      <name val="Arial"/>
      <family val="2"/>
    </font>
    <font>
      <sz val="11"/>
      <color rgb="FF000000"/>
      <name val="Calibri"/>
      <family val="2"/>
      <scheme val="minor"/>
    </font>
    <font>
      <sz val="9"/>
      <name val="Palatino Linotype"/>
      <family val="1"/>
    </font>
    <font>
      <sz val="9"/>
      <name val="Times New Roman"/>
      <family val="1"/>
    </font>
    <font>
      <sz val="9"/>
      <color indexed="8"/>
      <name val="Garamond"/>
      <family val="1"/>
    </font>
    <font>
      <b/>
      <vertAlign val="superscript"/>
      <sz val="9"/>
      <name val="Garamond"/>
      <family val="1"/>
    </font>
    <font>
      <b/>
      <sz val="9"/>
      <name val="Times New Roman"/>
      <family val="1"/>
    </font>
    <font>
      <b/>
      <sz val="9"/>
      <name val="Arial"/>
      <family val="2"/>
    </font>
    <font>
      <b/>
      <sz val="9"/>
      <color indexed="8"/>
      <name val="Rupee Foradian"/>
      <family val="2"/>
    </font>
    <font>
      <sz val="9"/>
      <color theme="1"/>
      <name val="Calibri"/>
      <family val="2"/>
      <scheme val="minor"/>
    </font>
    <font>
      <sz val="10"/>
      <name val="Arial"/>
      <family val="2"/>
    </font>
    <font>
      <b/>
      <sz val="9"/>
      <color theme="1"/>
      <name val="Rupee Foradian"/>
      <family val="2"/>
    </font>
    <font>
      <b/>
      <vertAlign val="superscript"/>
      <sz val="9"/>
      <color theme="1"/>
      <name val="Garamond"/>
      <family val="1"/>
    </font>
    <font>
      <b/>
      <sz val="10"/>
      <color theme="1"/>
      <name val="Palatino Linotype"/>
      <family val="1"/>
    </font>
    <font>
      <sz val="10"/>
      <color theme="1"/>
      <name val="Calibri"/>
      <family val="2"/>
      <scheme val="minor"/>
    </font>
    <font>
      <sz val="10"/>
      <name val="Palatino Linotype"/>
      <family val="1"/>
    </font>
    <font>
      <sz val="10"/>
      <name val="Rupee Foradian"/>
      <family val="2"/>
    </font>
    <font>
      <b/>
      <sz val="11"/>
      <color rgb="FF000000"/>
      <name val="Garamond"/>
      <family val="1"/>
    </font>
    <font>
      <b/>
      <sz val="12"/>
      <name val="Rupee Foradian"/>
      <family val="2"/>
    </font>
    <font>
      <sz val="8.75"/>
      <color rgb="FF000000"/>
      <name val="Arial"/>
      <family val="2"/>
    </font>
    <font>
      <sz val="10"/>
      <color theme="1"/>
      <name val="Times New Roman"/>
      <family val="1"/>
    </font>
    <font>
      <b/>
      <sz val="10"/>
      <color rgb="FF000000"/>
      <name val="Times New Roman"/>
      <family val="1"/>
    </font>
  </fonts>
  <fills count="6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tint="-0.249977111117893"/>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6"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61">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38540">
    <xf numFmtId="181" fontId="0" fillId="0" borderId="0"/>
    <xf numFmtId="181" fontId="1" fillId="0" borderId="0" applyNumberFormat="0" applyFill="0" applyBorder="0" applyAlignment="0" applyProtection="0"/>
    <xf numFmtId="181" fontId="1" fillId="0" borderId="0" applyNumberFormat="0" applyFill="0" applyBorder="0" applyAlignment="0" applyProtection="0"/>
    <xf numFmtId="181" fontId="1" fillId="0" borderId="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5" fontId="2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3" fontId="1" fillId="0" borderId="0" applyFont="0" applyFill="0" applyBorder="0" applyAlignment="0" applyProtection="0"/>
    <xf numFmtId="181" fontId="1" fillId="0" borderId="0" applyFont="0" applyFill="0" applyBorder="0" applyAlignment="0" applyProtection="0"/>
    <xf numFmtId="181" fontId="29" fillId="0" borderId="0" applyNumberFormat="0" applyFill="0" applyBorder="0" applyAlignment="0" applyProtection="0">
      <alignment vertical="top"/>
      <protection locked="0"/>
    </xf>
    <xf numFmtId="167"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81" fontId="6" fillId="0" borderId="0">
      <alignment horizontal="right"/>
    </xf>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20" fillId="0" borderId="0" applyNumberFormat="0" applyFill="0" applyBorder="0" applyAlignment="0" applyProtection="0"/>
    <xf numFmtId="181" fontId="38" fillId="0" borderId="0" applyNumberFormat="0" applyFill="0" applyBorder="0" applyAlignment="0" applyProtection="0"/>
    <xf numFmtId="181" fontId="1" fillId="0" borderId="0" applyFill="0" applyBorder="0" applyAlignment="0" applyProtection="0"/>
    <xf numFmtId="181" fontId="20" fillId="0" borderId="0" applyNumberFormat="0" applyFill="0" applyBorder="0" applyAlignment="0" applyProtection="0"/>
    <xf numFmtId="181" fontId="20" fillId="0" borderId="0" applyNumberFormat="0" applyFill="0" applyBorder="0" applyAlignment="0" applyProtection="0"/>
    <xf numFmtId="181" fontId="20" fillId="0" borderId="0" applyNumberFormat="0" applyFill="0" applyBorder="0" applyAlignment="0" applyProtection="0"/>
    <xf numFmtId="181" fontId="20" fillId="0" borderId="0" applyNumberFormat="0" applyFill="0" applyBorder="0" applyAlignment="0" applyProtection="0"/>
    <xf numFmtId="181" fontId="20" fillId="0" borderId="0" applyNumberFormat="0" applyFill="0" applyBorder="0" applyAlignment="0" applyProtection="0"/>
    <xf numFmtId="181" fontId="20" fillId="0" borderId="0" applyNumberFormat="0" applyFill="0" applyBorder="0" applyAlignment="0" applyProtection="0"/>
    <xf numFmtId="181" fontId="1" fillId="0" borderId="0" applyNumberFormat="0" applyFill="0" applyBorder="0" applyAlignment="0" applyProtection="0"/>
    <xf numFmtId="181" fontId="1" fillId="0" borderId="0"/>
    <xf numFmtId="181" fontId="1" fillId="0" borderId="0"/>
    <xf numFmtId="181" fontId="1" fillId="0" borderId="0"/>
    <xf numFmtId="181" fontId="1" fillId="0" borderId="0"/>
    <xf numFmtId="181" fontId="1" fillId="0" borderId="0"/>
    <xf numFmtId="181" fontId="20" fillId="0" borderId="0"/>
    <xf numFmtId="181" fontId="1" fillId="0" borderId="0"/>
    <xf numFmtId="181" fontId="1" fillId="0" borderId="0"/>
    <xf numFmtId="181" fontId="1" fillId="0" borderId="0"/>
    <xf numFmtId="43" fontId="38" fillId="0" borderId="0" applyFont="0" applyFill="0" applyBorder="0" applyAlignment="0" applyProtection="0"/>
    <xf numFmtId="181" fontId="1" fillId="0" borderId="0"/>
    <xf numFmtId="9" fontId="38" fillId="0" borderId="0" applyFont="0" applyFill="0" applyBorder="0" applyAlignment="0" applyProtection="0"/>
    <xf numFmtId="0" fontId="38" fillId="0" borderId="0"/>
    <xf numFmtId="0" fontId="38" fillId="0" borderId="0"/>
    <xf numFmtId="185" fontId="38" fillId="0" borderId="0" applyNumberFormat="0" applyFill="0" applyBorder="0" applyAlignment="0" applyProtection="0"/>
    <xf numFmtId="173" fontId="1"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0" fontId="1" fillId="0" borderId="0" applyNumberFormat="0" applyFill="0" applyBorder="0" applyAlignment="0" applyProtection="0"/>
    <xf numFmtId="0" fontId="18" fillId="0" borderId="0"/>
    <xf numFmtId="0" fontId="1" fillId="0" borderId="0" applyNumberFormat="0" applyFill="0" applyBorder="0" applyAlignment="0" applyProtection="0"/>
    <xf numFmtId="0" fontId="18" fillId="0" borderId="0"/>
    <xf numFmtId="0" fontId="1" fillId="0" borderId="0" applyNumberFormat="0" applyFill="0" applyBorder="0" applyAlignment="0" applyProtection="0"/>
    <xf numFmtId="0" fontId="18" fillId="0" borderId="0"/>
    <xf numFmtId="0" fontId="1" fillId="0" borderId="0" applyNumberFormat="0" applyFill="0" applyBorder="0" applyAlignment="0" applyProtection="0"/>
    <xf numFmtId="0" fontId="18" fillId="0" borderId="0"/>
    <xf numFmtId="0" fontId="38" fillId="0" borderId="0"/>
    <xf numFmtId="182" fontId="38"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2" fontId="1"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65" fillId="0" borderId="0"/>
    <xf numFmtId="181" fontId="1"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43" fontId="65"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65" fillId="0" borderId="0" applyFont="0" applyFill="0" applyBorder="0" applyAlignment="0" applyProtection="0"/>
    <xf numFmtId="182" fontId="1"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43" fontId="65"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66"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43" fontId="65" fillId="0" borderId="0" applyFont="0" applyFill="0" applyBorder="0" applyAlignment="0" applyProtection="0"/>
    <xf numFmtId="43" fontId="66" fillId="0" borderId="0" applyFont="0" applyFill="0" applyBorder="0" applyAlignment="0" applyProtection="0"/>
    <xf numFmtId="187" fontId="1" fillId="0" borderId="0" applyNumberFormat="0" applyFill="0" applyBorder="0" applyAlignment="0" applyProtection="0"/>
    <xf numFmtId="169" fontId="1" fillId="0" borderId="0" applyFon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0" fontId="38" fillId="0" borderId="0"/>
    <xf numFmtId="187" fontId="1" fillId="0" borderId="0" applyNumberFormat="0" applyFill="0" applyBorder="0" applyAlignment="0" applyProtection="0"/>
    <xf numFmtId="169" fontId="1" fillId="0" borderId="0" applyFon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2"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69" fontId="1" fillId="0" borderId="0" applyFont="0" applyFill="0" applyBorder="0" applyAlignment="0" applyProtection="0"/>
    <xf numFmtId="0" fontId="38" fillId="0" borderId="0"/>
    <xf numFmtId="182"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65" fillId="0" borderId="0" applyFont="0" applyFill="0" applyBorder="0" applyAlignment="0" applyProtection="0"/>
    <xf numFmtId="181" fontId="1" fillId="0" borderId="0" applyNumberFormat="0" applyFill="0" applyBorder="0" applyAlignment="0" applyProtection="0"/>
    <xf numFmtId="187" fontId="38" fillId="0" borderId="0" applyNumberFormat="0" applyFill="0" applyBorder="0" applyAlignment="0" applyProtection="0"/>
    <xf numFmtId="181" fontId="65" fillId="0" borderId="0"/>
    <xf numFmtId="181" fontId="1" fillId="0" borderId="0" applyNumberFormat="0" applyFill="0" applyBorder="0" applyAlignment="0" applyProtection="0"/>
    <xf numFmtId="181" fontId="1"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2" fontId="1" fillId="0" borderId="0" applyNumberFormat="0" applyFill="0" applyBorder="0" applyAlignment="0" applyProtection="0"/>
    <xf numFmtId="43" fontId="38" fillId="0" borderId="0" applyFont="0" applyFill="0" applyBorder="0" applyAlignment="0" applyProtection="0"/>
    <xf numFmtId="182"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2" fontId="1" fillId="0" borderId="0" applyNumberFormat="0" applyFill="0" applyBorder="0" applyAlignment="0" applyProtection="0"/>
    <xf numFmtId="182" fontId="38" fillId="0" borderId="0" applyNumberFormat="0" applyFill="0" applyBorder="0" applyAlignment="0" applyProtection="0"/>
    <xf numFmtId="43" fontId="66" fillId="0" borderId="0" applyFon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182"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43" fontId="66"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43" fontId="66"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65"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38" fillId="0" borderId="0" applyNumberFormat="0" applyFill="0" applyBorder="0" applyAlignment="0" applyProtection="0"/>
    <xf numFmtId="43" fontId="66" fillId="0" borderId="0" applyFont="0" applyFill="0" applyBorder="0" applyAlignment="0" applyProtection="0"/>
    <xf numFmtId="187" fontId="1" fillId="0" borderId="0" applyNumberFormat="0" applyFill="0" applyBorder="0" applyAlignment="0" applyProtection="0"/>
    <xf numFmtId="181" fontId="65" fillId="0" borderId="0"/>
    <xf numFmtId="43" fontId="66"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69" fontId="1" fillId="0" borderId="0" applyFont="0" applyFill="0" applyBorder="0" applyAlignment="0" applyProtection="0"/>
    <xf numFmtId="187" fontId="38" fillId="0" borderId="0" applyNumberFormat="0" applyFill="0" applyBorder="0" applyAlignment="0" applyProtection="0"/>
    <xf numFmtId="181" fontId="65" fillId="0" borderId="0"/>
    <xf numFmtId="181"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69" fontId="1" fillId="0" borderId="0" applyFont="0" applyFill="0" applyBorder="0" applyAlignment="0" applyProtection="0"/>
    <xf numFmtId="187" fontId="38" fillId="0" borderId="0" applyNumberFormat="0" applyFill="0" applyBorder="0" applyAlignment="0" applyProtection="0"/>
    <xf numFmtId="181" fontId="65" fillId="0" borderId="0"/>
    <xf numFmtId="181" fontId="1" fillId="0" borderId="0" applyNumberFormat="0" applyFill="0" applyBorder="0" applyAlignment="0" applyProtection="0"/>
    <xf numFmtId="187" fontId="1"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69" fontId="1" fillId="0" borderId="0" applyFont="0" applyFill="0" applyBorder="0" applyAlignment="0" applyProtection="0"/>
    <xf numFmtId="187" fontId="38" fillId="0" borderId="0" applyNumberFormat="0" applyFill="0" applyBorder="0" applyAlignment="0" applyProtection="0"/>
    <xf numFmtId="181" fontId="65" fillId="0" borderId="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69" fontId="1" fillId="0" borderId="0" applyFont="0" applyFill="0" applyBorder="0" applyAlignment="0" applyProtection="0"/>
    <xf numFmtId="187" fontId="38" fillId="0" borderId="0" applyNumberFormat="0" applyFill="0" applyBorder="0" applyAlignment="0" applyProtection="0"/>
    <xf numFmtId="181" fontId="65" fillId="0" borderId="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69" fontId="1" fillId="0" borderId="0" applyFont="0" applyFill="0" applyBorder="0" applyAlignment="0" applyProtection="0"/>
    <xf numFmtId="187" fontId="38" fillId="0" borderId="0" applyNumberFormat="0" applyFill="0" applyBorder="0" applyAlignment="0" applyProtection="0"/>
    <xf numFmtId="181" fontId="65" fillId="0" borderId="0"/>
    <xf numFmtId="181" fontId="1" fillId="0" borderId="0" applyNumberFormat="0" applyFill="0" applyBorder="0" applyAlignment="0" applyProtection="0"/>
    <xf numFmtId="187" fontId="1"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7" fontId="1"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0" fontId="65" fillId="0" borderId="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69" fontId="1" fillId="0" borderId="0" applyFont="0" applyFill="0" applyBorder="0" applyAlignment="0" applyProtection="0"/>
    <xf numFmtId="0" fontId="38" fillId="0" borderId="0"/>
    <xf numFmtId="181"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2"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43" fontId="66" fillId="0" borderId="0" applyFont="0" applyFill="0" applyBorder="0" applyAlignment="0" applyProtection="0"/>
    <xf numFmtId="43" fontId="65" fillId="0" borderId="0" applyFont="0" applyFill="0" applyBorder="0" applyAlignment="0" applyProtection="0"/>
    <xf numFmtId="181" fontId="65" fillId="0" borderId="0"/>
    <xf numFmtId="181" fontId="38" fillId="0" borderId="0" applyNumberFormat="0" applyFill="0" applyBorder="0" applyAlignment="0" applyProtection="0"/>
    <xf numFmtId="182"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2"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7" fontId="1" fillId="0" borderId="0" applyNumberFormat="0" applyFill="0" applyBorder="0" applyAlignment="0" applyProtection="0"/>
    <xf numFmtId="181" fontId="1" fillId="0" borderId="0" applyNumberFormat="0" applyFill="0" applyBorder="0" applyAlignment="0" applyProtection="0"/>
    <xf numFmtId="0" fontId="38" fillId="0" borderId="0"/>
    <xf numFmtId="187" fontId="1" fillId="0" borderId="0" applyNumberFormat="0" applyFill="0" applyBorder="0" applyAlignment="0" applyProtection="0"/>
    <xf numFmtId="182" fontId="1" fillId="0" borderId="0" applyNumberFormat="0" applyFill="0" applyBorder="0" applyAlignment="0" applyProtection="0"/>
    <xf numFmtId="181"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69" fontId="1"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1"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43" fontId="65"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69" fontId="1"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0" fontId="65"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9" fontId="1" fillId="0" borderId="0" applyFon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69" fontId="1" fillId="0" borderId="0" applyFont="0" applyFill="0" applyBorder="0" applyAlignment="0" applyProtection="0"/>
    <xf numFmtId="182" fontId="38" fillId="0" borderId="0" applyNumberFormat="0" applyFill="0" applyBorder="0" applyAlignment="0" applyProtection="0"/>
    <xf numFmtId="182" fontId="1"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69" fontId="6" fillId="0" borderId="0">
      <alignment horizontal="right"/>
    </xf>
    <xf numFmtId="169" fontId="6" fillId="0" borderId="0">
      <alignment horizontal="right"/>
    </xf>
    <xf numFmtId="0" fontId="67" fillId="0" borderId="0" applyNumberFormat="0" applyFill="0" applyBorder="0" applyAlignment="0" applyProtection="0"/>
    <xf numFmtId="0" fontId="68" fillId="0" borderId="39" applyNumberFormat="0" applyFill="0" applyAlignment="0" applyProtection="0"/>
    <xf numFmtId="0" fontId="69" fillId="0" borderId="40" applyNumberFormat="0" applyFill="0" applyAlignment="0" applyProtection="0"/>
    <xf numFmtId="0" fontId="70" fillId="0" borderId="41" applyNumberFormat="0" applyFill="0" applyAlignment="0" applyProtection="0"/>
    <xf numFmtId="0" fontId="70" fillId="0" borderId="0" applyNumberFormat="0" applyFill="0" applyBorder="0" applyAlignment="0" applyProtection="0"/>
    <xf numFmtId="0" fontId="71" fillId="8" borderId="0" applyNumberFormat="0" applyBorder="0" applyAlignment="0" applyProtection="0"/>
    <xf numFmtId="0" fontId="72" fillId="9" borderId="0" applyNumberFormat="0" applyBorder="0" applyAlignment="0" applyProtection="0"/>
    <xf numFmtId="0" fontId="73" fillId="10" borderId="0" applyNumberFormat="0" applyBorder="0" applyAlignment="0" applyProtection="0"/>
    <xf numFmtId="0" fontId="74" fillId="11" borderId="42" applyNumberFormat="0" applyAlignment="0" applyProtection="0"/>
    <xf numFmtId="0" fontId="75" fillId="12" borderId="43" applyNumberFormat="0" applyAlignment="0" applyProtection="0"/>
    <xf numFmtId="0" fontId="76" fillId="12" borderId="42" applyNumberFormat="0" applyAlignment="0" applyProtection="0"/>
    <xf numFmtId="0" fontId="77" fillId="0" borderId="44" applyNumberFormat="0" applyFill="0" applyAlignment="0" applyProtection="0"/>
    <xf numFmtId="0" fontId="78" fillId="13" borderId="45" applyNumberFormat="0" applyAlignment="0" applyProtection="0"/>
    <xf numFmtId="0" fontId="79" fillId="0" borderId="0" applyNumberFormat="0" applyFill="0" applyBorder="0" applyAlignment="0" applyProtection="0"/>
    <xf numFmtId="0" fontId="38" fillId="14" borderId="46" applyNumberFormat="0" applyFont="0" applyAlignment="0" applyProtection="0"/>
    <xf numFmtId="0" fontId="80" fillId="0" borderId="0" applyNumberFormat="0" applyFill="0" applyBorder="0" applyAlignment="0" applyProtection="0"/>
    <xf numFmtId="0" fontId="39" fillId="0" borderId="47" applyNumberFormat="0" applyFill="0" applyAlignment="0" applyProtection="0"/>
    <xf numFmtId="0" fontId="81"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81" fillId="18" borderId="0" applyNumberFormat="0" applyBorder="0" applyAlignment="0" applyProtection="0"/>
    <xf numFmtId="0" fontId="81"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81" fillId="22" borderId="0" applyNumberFormat="0" applyBorder="0" applyAlignment="0" applyProtection="0"/>
    <xf numFmtId="0" fontId="81" fillId="23"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38" fillId="36" borderId="0" applyNumberFormat="0" applyBorder="0" applyAlignment="0" applyProtection="0"/>
    <xf numFmtId="0" fontId="38" fillId="37" borderId="0" applyNumberFormat="0" applyBorder="0" applyAlignment="0" applyProtection="0"/>
    <xf numFmtId="0" fontId="81" fillId="38" borderId="0" applyNumberFormat="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6"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7" fontId="1" fillId="0" borderId="0" applyNumberFormat="0" applyFill="0" applyBorder="0" applyAlignment="0" applyProtection="0"/>
    <xf numFmtId="186" fontId="38" fillId="0" borderId="0"/>
    <xf numFmtId="167" fontId="1" fillId="0" borderId="0" applyNumberFormat="0" applyFill="0" applyBorder="0" applyAlignment="0" applyProtection="0"/>
    <xf numFmtId="189"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9" fontId="1" fillId="0" borderId="0" applyNumberFormat="0" applyFill="0" applyBorder="0" applyAlignment="0" applyProtection="0"/>
    <xf numFmtId="186"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6" fontId="38" fillId="0" borderId="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9"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6"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0" fontId="1" fillId="0" borderId="0" applyNumberFormat="0" applyFill="0" applyBorder="0" applyAlignment="0" applyProtection="0"/>
    <xf numFmtId="189"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0" fontId="1" fillId="0" borderId="0" applyNumberFormat="0" applyFill="0" applyBorder="0" applyAlignment="0" applyProtection="0"/>
    <xf numFmtId="189" fontId="1" fillId="0" borderId="0" applyNumberFormat="0" applyFill="0" applyBorder="0" applyAlignment="0" applyProtection="0"/>
    <xf numFmtId="186"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6"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6" fontId="38" fillId="0" borderId="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9" fontId="1" fillId="0" borderId="0" applyNumberFormat="0" applyFill="0" applyBorder="0" applyAlignment="0" applyProtection="0"/>
    <xf numFmtId="186" fontId="38" fillId="0" borderId="0"/>
    <xf numFmtId="189"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6" fontId="38" fillId="0" borderId="0"/>
    <xf numFmtId="181"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81" fontId="1" fillId="0" borderId="0" applyNumberFormat="0" applyFill="0" applyBorder="0" applyAlignment="0" applyProtection="0"/>
    <xf numFmtId="186" fontId="1" fillId="0" borderId="0" applyNumberFormat="0" applyFill="0" applyBorder="0" applyAlignment="0" applyProtection="0"/>
    <xf numFmtId="189" fontId="1" fillId="0" borderId="0" applyNumberFormat="0" applyFill="0" applyBorder="0" applyAlignment="0" applyProtection="0"/>
    <xf numFmtId="186" fontId="38" fillId="0" borderId="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69" fontId="1" fillId="0" borderId="0" applyFont="0" applyFill="0" applyBorder="0" applyAlignment="0" applyProtection="0"/>
    <xf numFmtId="186" fontId="1" fillId="0" borderId="0" applyNumberFormat="0" applyFill="0" applyBorder="0" applyAlignment="0" applyProtection="0"/>
    <xf numFmtId="169" fontId="1" fillId="0" borderId="0" applyFont="0" applyFill="0" applyBorder="0" applyAlignment="0" applyProtection="0"/>
    <xf numFmtId="167"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9"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6" fontId="38" fillId="0" borderId="0"/>
    <xf numFmtId="187" fontId="38" fillId="0" borderId="0" applyNumberFormat="0" applyFill="0" applyBorder="0" applyAlignment="0" applyProtection="0"/>
    <xf numFmtId="189" fontId="1" fillId="0" borderId="0" applyNumberFormat="0" applyFill="0" applyBorder="0" applyAlignment="0" applyProtection="0"/>
    <xf numFmtId="169" fontId="1" fillId="0" borderId="0" applyFont="0" applyFill="0" applyBorder="0" applyAlignment="0" applyProtection="0"/>
    <xf numFmtId="166" fontId="6" fillId="0" borderId="0">
      <alignment horizontal="right"/>
    </xf>
    <xf numFmtId="167" fontId="1" fillId="0" borderId="0" applyNumberFormat="0" applyFill="0" applyBorder="0" applyAlignment="0" applyProtection="0"/>
    <xf numFmtId="186" fontId="38" fillId="0" borderId="0"/>
    <xf numFmtId="167" fontId="1" fillId="0" borderId="0" applyNumberFormat="0" applyFill="0" applyBorder="0" applyAlignment="0" applyProtection="0"/>
    <xf numFmtId="186" fontId="38" fillId="0" borderId="0" applyNumberFormat="0" applyFill="0" applyBorder="0" applyAlignment="0" applyProtection="0"/>
    <xf numFmtId="0"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6" fillId="0" borderId="0">
      <alignment horizontal="right"/>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6" fontId="38" fillId="0" borderId="0"/>
    <xf numFmtId="186" fontId="38" fillId="0" borderId="0" applyNumberFormat="0" applyFill="0" applyBorder="0" applyAlignment="0" applyProtection="0"/>
    <xf numFmtId="169" fontId="6" fillId="0" borderId="0">
      <alignment horizontal="right"/>
    </xf>
    <xf numFmtId="189" fontId="1" fillId="0" borderId="0" applyNumberFormat="0" applyFill="0" applyBorder="0" applyAlignment="0" applyProtection="0"/>
    <xf numFmtId="167"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6"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69" fontId="6" fillId="0" borderId="0">
      <alignment horizontal="right"/>
    </xf>
    <xf numFmtId="189" fontId="1" fillId="0" borderId="0" applyNumberFormat="0" applyFill="0" applyBorder="0" applyAlignment="0" applyProtection="0"/>
    <xf numFmtId="167"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65" fillId="0" borderId="0"/>
    <xf numFmtId="186" fontId="38" fillId="0" borderId="0"/>
    <xf numFmtId="186" fontId="38" fillId="0" borderId="0" applyNumberFormat="0" applyFill="0" applyBorder="0" applyAlignment="0" applyProtection="0"/>
    <xf numFmtId="169" fontId="6" fillId="0" borderId="0">
      <alignment horizontal="right"/>
    </xf>
    <xf numFmtId="189" fontId="1" fillId="0" borderId="0" applyNumberFormat="0" applyFill="0" applyBorder="0" applyAlignment="0" applyProtection="0"/>
    <xf numFmtId="167"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1" fillId="0" borderId="0" applyNumberFormat="0" applyFill="0" applyBorder="0" applyAlignment="0" applyProtection="0"/>
    <xf numFmtId="181" fontId="1" fillId="0" borderId="0" applyNumberFormat="0" applyFill="0" applyBorder="0" applyAlignment="0" applyProtection="0"/>
    <xf numFmtId="189"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86" fontId="38" fillId="0" borderId="0"/>
    <xf numFmtId="167"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86" fontId="38" fillId="0" borderId="0"/>
    <xf numFmtId="181" fontId="1" fillId="0" borderId="0" applyNumberFormat="0" applyFill="0" applyBorder="0" applyAlignment="0" applyProtection="0"/>
    <xf numFmtId="186" fontId="1" fillId="0" borderId="0" applyNumberFormat="0" applyFill="0" applyBorder="0" applyAlignment="0" applyProtection="0"/>
    <xf numFmtId="167" fontId="1" fillId="0" borderId="0" applyNumberFormat="0" applyFill="0" applyBorder="0" applyAlignment="0" applyProtection="0"/>
    <xf numFmtId="167" fontId="1" fillId="0" borderId="0" applyNumberFormat="0" applyFill="0" applyBorder="0" applyAlignment="0" applyProtection="0"/>
    <xf numFmtId="186" fontId="38" fillId="0" borderId="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7" fontId="1" fillId="0" borderId="0" applyNumberFormat="0" applyFill="0" applyBorder="0" applyAlignment="0" applyProtection="0"/>
    <xf numFmtId="181" fontId="1" fillId="0" borderId="0" applyNumberFormat="0" applyFill="0" applyBorder="0" applyAlignment="0" applyProtection="0"/>
    <xf numFmtId="186"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181" fontId="1" fillId="0" borderId="0" applyNumberFormat="0" applyFill="0" applyBorder="0" applyAlignment="0" applyProtection="0"/>
    <xf numFmtId="169"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38" fillId="0" borderId="0"/>
    <xf numFmtId="182" fontId="38" fillId="0" borderId="0" applyNumberFormat="0" applyFill="0" applyBorder="0" applyAlignment="0" applyProtection="0"/>
    <xf numFmtId="169" fontId="1" fillId="0" borderId="0" applyFont="0" applyFill="0" applyBorder="0" applyAlignment="0" applyProtection="0"/>
    <xf numFmtId="182" fontId="1"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43" fontId="65"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69" fontId="1" fillId="0" borderId="0" applyFont="0" applyFill="0" applyBorder="0" applyAlignment="0" applyProtection="0"/>
    <xf numFmtId="43" fontId="65"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1" fontId="1"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0" fontId="65" fillId="0" borderId="0"/>
    <xf numFmtId="182" fontId="1" fillId="0" borderId="0" applyNumberFormat="0" applyFill="0" applyBorder="0" applyAlignment="0" applyProtection="0"/>
    <xf numFmtId="43" fontId="66"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9" fontId="1" fillId="0" borderId="0" applyFont="0" applyFill="0" applyBorder="0" applyAlignment="0" applyProtection="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43" fontId="65" fillId="0" borderId="0" applyFon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6" fillId="12" borderId="42" applyNumberFormat="0" applyAlignment="0" applyProtection="0"/>
    <xf numFmtId="0" fontId="76" fillId="12" borderId="42" applyNumberFormat="0" applyAlignment="0" applyProtection="0"/>
    <xf numFmtId="0" fontId="76" fillId="12" borderId="42" applyNumberFormat="0" applyAlignment="0" applyProtection="0"/>
    <xf numFmtId="0" fontId="76" fillId="12" borderId="42" applyNumberFormat="0" applyAlignment="0" applyProtection="0"/>
    <xf numFmtId="0" fontId="78" fillId="13" borderId="45" applyNumberFormat="0" applyAlignment="0" applyProtection="0"/>
    <xf numFmtId="0" fontId="78" fillId="13" borderId="45" applyNumberFormat="0" applyAlignment="0" applyProtection="0"/>
    <xf numFmtId="0" fontId="78" fillId="13" borderId="45" applyNumberFormat="0" applyAlignment="0" applyProtection="0"/>
    <xf numFmtId="0" fontId="78" fillId="13" borderId="4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38" fillId="0" borderId="0"/>
    <xf numFmtId="165" fontId="23" fillId="0" borderId="0" applyFont="0" applyFill="0" applyBorder="0" applyAlignment="0" applyProtection="0"/>
    <xf numFmtId="181" fontId="1" fillId="0" borderId="0" applyNumberFormat="0" applyFill="0" applyBorder="0" applyAlignment="0" applyProtection="0"/>
    <xf numFmtId="165" fontId="23" fillId="0" borderId="0" applyFon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68" fillId="0" borderId="39" applyNumberFormat="0" applyFill="0" applyAlignment="0" applyProtection="0"/>
    <xf numFmtId="0" fontId="68" fillId="0" borderId="39" applyNumberFormat="0" applyFill="0" applyAlignment="0" applyProtection="0"/>
    <xf numFmtId="0" fontId="68" fillId="0" borderId="39" applyNumberFormat="0" applyFill="0" applyAlignment="0" applyProtection="0"/>
    <xf numFmtId="0" fontId="68" fillId="0" borderId="39"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0" fontId="74" fillId="11" borderId="42" applyNumberFormat="0" applyAlignment="0" applyProtection="0"/>
    <xf numFmtId="0" fontId="74" fillId="11" borderId="42" applyNumberFormat="0" applyAlignment="0" applyProtection="0"/>
    <xf numFmtId="0" fontId="74" fillId="11" borderId="42" applyNumberFormat="0" applyAlignment="0" applyProtection="0"/>
    <xf numFmtId="0" fontId="74" fillId="11" borderId="42" applyNumberFormat="0" applyAlignment="0" applyProtection="0"/>
    <xf numFmtId="0" fontId="77" fillId="0" borderId="44" applyNumberFormat="0" applyFill="0" applyAlignment="0" applyProtection="0"/>
    <xf numFmtId="0" fontId="77" fillId="0" borderId="44" applyNumberFormat="0" applyFill="0" applyAlignment="0" applyProtection="0"/>
    <xf numFmtId="0" fontId="77" fillId="0" borderId="44" applyNumberFormat="0" applyFill="0" applyAlignment="0" applyProtection="0"/>
    <xf numFmtId="0" fontId="77" fillId="0" borderId="44" applyNumberFormat="0" applyFill="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0" fontId="75" fillId="12" borderId="43" applyNumberFormat="0" applyAlignment="0" applyProtection="0"/>
    <xf numFmtId="0" fontId="75" fillId="12" borderId="43" applyNumberFormat="0" applyAlignment="0" applyProtection="0"/>
    <xf numFmtId="0" fontId="75" fillId="12" borderId="43" applyNumberFormat="0" applyAlignment="0" applyProtection="0"/>
    <xf numFmtId="0" fontId="75" fillId="12" borderId="43" applyNumberFormat="0" applyAlignment="0" applyProtection="0"/>
    <xf numFmtId="9" fontId="66" fillId="0" borderId="0" applyFont="0" applyFill="0" applyBorder="0" applyAlignment="0" applyProtection="0"/>
    <xf numFmtId="0" fontId="39" fillId="0" borderId="47" applyNumberFormat="0" applyFill="0" applyAlignment="0" applyProtection="0"/>
    <xf numFmtId="0" fontId="39" fillId="0" borderId="47" applyNumberFormat="0" applyFill="0" applyAlignment="0" applyProtection="0"/>
    <xf numFmtId="0" fontId="39" fillId="0" borderId="47" applyNumberFormat="0" applyFill="0" applyAlignment="0" applyProtection="0"/>
    <xf numFmtId="0" fontId="39" fillId="0" borderId="47" applyNumberFormat="0" applyFill="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43" fontId="1" fillId="0" borderId="0" applyFont="0" applyFill="0" applyBorder="0" applyAlignment="0" applyProtection="0"/>
    <xf numFmtId="0" fontId="38" fillId="0" borderId="0"/>
    <xf numFmtId="181" fontId="1" fillId="0" borderId="0" applyNumberForma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43" fontId="1" fillId="0" borderId="0" applyFont="0" applyFill="0" applyBorder="0" applyAlignment="0" applyProtection="0"/>
    <xf numFmtId="0" fontId="38" fillId="0" borderId="0"/>
    <xf numFmtId="181" fontId="1" fillId="0" borderId="0" applyNumberForma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0" fontId="38" fillId="0" borderId="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90" fillId="56"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0" fillId="56"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0" fillId="56"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90" fillId="5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90" fillId="55"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5"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90" fillId="55"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4"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4"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4"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3"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2"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0" fillId="49"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49"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49" borderId="0" applyNumberFormat="0" applyBorder="0" applyAlignment="0" applyProtection="0"/>
    <xf numFmtId="0" fontId="90" fillId="49" borderId="0" applyNumberFormat="0" applyBorder="0" applyAlignment="0" applyProtection="0"/>
    <xf numFmtId="0" fontId="90" fillId="48"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48" borderId="0" applyNumberFormat="0" applyBorder="0" applyAlignment="0" applyProtection="0"/>
    <xf numFmtId="0" fontId="90" fillId="48" borderId="0" applyNumberFormat="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90" fillId="48" borderId="0" applyNumberFormat="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90" fillId="51" borderId="0" applyNumberFormat="0" applyBorder="0" applyAlignment="0" applyProtection="0"/>
    <xf numFmtId="0" fontId="90" fillId="51" borderId="0" applyNumberFormat="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90" fillId="51" borderId="0" applyNumberFormat="0" applyBorder="0" applyAlignment="0" applyProtection="0"/>
    <xf numFmtId="0" fontId="90" fillId="51" borderId="0" applyNumberFormat="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50" borderId="0" applyNumberFormat="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23" fillId="50"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23" fillId="47"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23" fillId="47"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23" fillId="47"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3" fillId="47"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23" fillId="44"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66"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5"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66" fillId="0" borderId="0" applyNumberFormat="0" applyFill="0" applyBorder="0" applyAlignment="0" applyProtection="0"/>
    <xf numFmtId="0" fontId="1" fillId="0" borderId="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4" borderId="0" applyNumberFormat="0" applyBorder="0" applyAlignment="0" applyProtection="0"/>
    <xf numFmtId="0" fontId="23" fillId="44"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4" borderId="0" applyNumberFormat="0" applyBorder="0" applyAlignment="0" applyProtection="0"/>
    <xf numFmtId="0" fontId="23" fillId="44"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187" fontId="1" fillId="0" borderId="0" applyNumberFormat="0" applyFill="0" applyBorder="0" applyAlignment="0" applyProtection="0"/>
    <xf numFmtId="0" fontId="23" fillId="43"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38" fillId="14" borderId="46" applyNumberFormat="0" applyFon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43" fontId="66" fillId="0" borderId="0" applyFont="0" applyFill="0" applyBorder="0" applyAlignment="0" applyProtection="0"/>
    <xf numFmtId="169" fontId="1" fillId="0" borderId="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68" fontId="23" fillId="0" borderId="0" applyFont="0" applyFill="0" applyBorder="0" applyAlignment="0" applyProtection="0"/>
    <xf numFmtId="166" fontId="6" fillId="0" borderId="0">
      <alignment horizontal="right"/>
    </xf>
    <xf numFmtId="0" fontId="38" fillId="0" borderId="0" applyNumberFormat="0" applyFill="0" applyBorder="0" applyAlignment="0" applyProtection="0"/>
    <xf numFmtId="0"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1" fillId="0" borderId="0" applyNumberFormat="0" applyFill="0" applyBorder="0" applyAlignment="0" applyProtection="0"/>
    <xf numFmtId="9" fontId="38" fillId="0" borderId="0" applyFont="0" applyFill="0" applyBorder="0" applyAlignment="0" applyProtection="0"/>
    <xf numFmtId="179" fontId="38" fillId="0" borderId="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47" borderId="0" applyNumberFormat="0" applyBorder="0" applyAlignment="0" applyProtection="0"/>
    <xf numFmtId="167" fontId="6" fillId="0" borderId="0">
      <alignment horizontal="right"/>
    </xf>
    <xf numFmtId="165" fontId="23" fillId="0" borderId="0" applyFont="0" applyFill="0" applyBorder="0" applyAlignment="0" applyProtection="0"/>
    <xf numFmtId="165" fontId="23" fillId="0" borderId="0" applyFont="0" applyFill="0" applyBorder="0" applyAlignment="0" applyProtection="0"/>
    <xf numFmtId="167" fontId="6" fillId="0" borderId="0">
      <alignment horizontal="right"/>
    </xf>
    <xf numFmtId="167" fontId="6" fillId="0" borderId="0">
      <alignment horizontal="right"/>
    </xf>
    <xf numFmtId="165" fontId="23" fillId="0" borderId="0" applyFont="0" applyFill="0" applyBorder="0" applyAlignment="0" applyProtection="0"/>
    <xf numFmtId="167" fontId="6" fillId="0" borderId="0">
      <alignment horizontal="right"/>
    </xf>
    <xf numFmtId="165" fontId="23" fillId="0" borderId="0" applyFont="0" applyFill="0" applyBorder="0" applyAlignment="0" applyProtection="0"/>
    <xf numFmtId="165" fontId="23" fillId="0" borderId="0" applyFont="0" applyFill="0" applyBorder="0" applyAlignment="0" applyProtection="0"/>
    <xf numFmtId="167" fontId="6" fillId="0" borderId="0">
      <alignment horizontal="right"/>
    </xf>
    <xf numFmtId="165" fontId="23" fillId="0" borderId="0" applyFont="0" applyFill="0" applyBorder="0" applyAlignment="0" applyProtection="0"/>
    <xf numFmtId="165" fontId="23" fillId="0" borderId="0" applyFont="0" applyFill="0" applyBorder="0" applyAlignment="0" applyProtection="0"/>
    <xf numFmtId="167" fontId="6" fillId="0" borderId="0">
      <alignment horizontal="right"/>
    </xf>
    <xf numFmtId="165" fontId="23" fillId="0" borderId="0" applyFont="0" applyFill="0" applyBorder="0" applyAlignment="0" applyProtection="0"/>
    <xf numFmtId="165" fontId="23" fillId="0" borderId="0" applyFont="0" applyFill="0" applyBorder="0" applyAlignment="0" applyProtection="0"/>
    <xf numFmtId="167" fontId="6" fillId="0" borderId="0">
      <alignment horizontal="right"/>
    </xf>
    <xf numFmtId="167" fontId="6" fillId="0" borderId="0">
      <alignment horizontal="right"/>
    </xf>
    <xf numFmtId="165" fontId="23" fillId="0" borderId="0" applyFont="0" applyFill="0" applyBorder="0" applyAlignment="0" applyProtection="0"/>
    <xf numFmtId="167" fontId="6" fillId="0" borderId="0">
      <alignment horizontal="right"/>
    </xf>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xf numFmtId="0" fontId="90" fillId="48" borderId="0" applyNumberFormat="0" applyBorder="0" applyAlignment="0" applyProtection="0"/>
    <xf numFmtId="185" fontId="38" fillId="0" borderId="0" applyNumberFormat="0" applyFill="0" applyBorder="0" applyAlignment="0" applyProtection="0"/>
    <xf numFmtId="167" fontId="6" fillId="0" borderId="0">
      <alignment horizontal="right"/>
    </xf>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67" fontId="6" fillId="0" borderId="0">
      <alignment horizontal="right"/>
    </xf>
    <xf numFmtId="181" fontId="1" fillId="0" borderId="0"/>
    <xf numFmtId="0" fontId="90" fillId="48" borderId="0" applyNumberFormat="0" applyBorder="0" applyAlignment="0" applyProtection="0"/>
    <xf numFmtId="185" fontId="38" fillId="0" borderId="0" applyNumberFormat="0" applyFill="0" applyBorder="0" applyAlignment="0" applyProtection="0"/>
    <xf numFmtId="167" fontId="6" fillId="0" borderId="0">
      <alignment horizontal="right"/>
    </xf>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38" fillId="0" borderId="0"/>
    <xf numFmtId="181" fontId="1" fillId="0" borderId="0" applyNumberFormat="0" applyFill="0" applyBorder="0" applyAlignment="0" applyProtection="0"/>
    <xf numFmtId="181" fontId="1" fillId="0" borderId="0" applyNumberFormat="0" applyFill="0" applyBorder="0" applyAlignment="0" applyProtection="0"/>
    <xf numFmtId="181" fontId="1" fillId="0" borderId="0"/>
    <xf numFmtId="0" fontId="90" fillId="51" borderId="0" applyNumberFormat="0" applyBorder="0" applyAlignment="0" applyProtection="0"/>
    <xf numFmtId="185" fontId="38" fillId="0" borderId="0" applyNumberFormat="0" applyFill="0" applyBorder="0" applyAlignment="0" applyProtection="0"/>
    <xf numFmtId="181" fontId="1"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1"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xf numFmtId="0" fontId="90" fillId="51" borderId="0" applyNumberFormat="0" applyBorder="0" applyAlignment="0" applyProtection="0"/>
    <xf numFmtId="185" fontId="38" fillId="0" borderId="0" applyNumberFormat="0" applyFill="0" applyBorder="0" applyAlignment="0" applyProtection="0"/>
    <xf numFmtId="167" fontId="6" fillId="0" borderId="0">
      <alignment horizontal="right"/>
    </xf>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90" fillId="53" borderId="0" applyNumberFormat="0" applyBorder="0" applyAlignment="0" applyProtection="0"/>
    <xf numFmtId="181" fontId="1"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67" fontId="6" fillId="0" borderId="0">
      <alignment horizontal="right"/>
    </xf>
    <xf numFmtId="165" fontId="23" fillId="0" borderId="0" applyFon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7" fontId="6" fillId="0" borderId="0">
      <alignment horizontal="right"/>
    </xf>
    <xf numFmtId="181"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0" fontId="90" fillId="49" borderId="0" applyNumberFormat="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67" fontId="6" fillId="0" borderId="0">
      <alignment horizontal="right"/>
    </xf>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0" fillId="49" borderId="0" applyNumberFormat="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67" fontId="6" fillId="0" borderId="0">
      <alignment horizontal="right"/>
    </xf>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0" fillId="49" borderId="0" applyNumberFormat="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4"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4"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4"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7" fontId="6" fillId="0" borderId="0">
      <alignment horizontal="right"/>
    </xf>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65" fontId="23"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67" fontId="6" fillId="0" borderId="0">
      <alignment horizontal="right"/>
    </xf>
    <xf numFmtId="167" fontId="6" fillId="0" borderId="0">
      <alignment horizontal="right"/>
    </xf>
    <xf numFmtId="165" fontId="23" fillId="0" borderId="0" applyFont="0" applyFill="0" applyBorder="0" applyAlignment="0" applyProtection="0"/>
    <xf numFmtId="167" fontId="6" fillId="0" borderId="0">
      <alignment horizontal="right"/>
    </xf>
    <xf numFmtId="165" fontId="23" fillId="0" borderId="0" applyFon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7" fontId="6" fillId="0" borderId="0">
      <alignment horizontal="right"/>
    </xf>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7" fontId="6" fillId="0" borderId="0">
      <alignment horizontal="right"/>
    </xf>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7" fontId="6" fillId="0" borderId="0">
      <alignment horizontal="right"/>
    </xf>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7" fontId="6" fillId="0" borderId="0">
      <alignment horizontal="right"/>
    </xf>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7" fontId="6" fillId="0" borderId="0">
      <alignment horizontal="right"/>
    </xf>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3" fillId="60" borderId="50" applyNumberFormat="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3" fillId="60" borderId="50" applyNumberFormat="0" applyAlignment="0" applyProtection="0"/>
    <xf numFmtId="181" fontId="38" fillId="0" borderId="0" applyNumberForma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38" fillId="0" borderId="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92" fillId="59" borderId="49" applyNumberFormat="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38" fillId="0" borderId="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5" fontId="23" fillId="0" borderId="0" applyFon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38" fillId="0" borderId="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0" fillId="58" borderId="0" applyNumberFormat="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0" fontId="90" fillId="58" borderId="0" applyNumberFormat="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67" fontId="6" fillId="0" borderId="0">
      <alignment horizontal="right"/>
    </xf>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98" fillId="0" borderId="53" applyNumberFormat="0" applyFill="0" applyAlignment="0" applyProtection="0"/>
    <xf numFmtId="0" fontId="90" fillId="53" borderId="0" applyNumberFormat="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23" fillId="46" borderId="0" applyNumberFormat="0" applyBorder="0" applyAlignment="0" applyProtection="0"/>
    <xf numFmtId="187" fontId="38" fillId="0" borderId="0" applyNumberFormat="0" applyFill="0" applyBorder="0" applyAlignment="0" applyProtection="0"/>
    <xf numFmtId="0" fontId="23" fillId="49" borderId="0" applyNumberFormat="0" applyBorder="0" applyAlignment="0" applyProtection="0"/>
    <xf numFmtId="0" fontId="23" fillId="43" borderId="0" applyNumberFormat="0" applyBorder="0" applyAlignment="0" applyProtection="0"/>
    <xf numFmtId="0" fontId="23" fillId="45"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65" fillId="0" borderId="0"/>
    <xf numFmtId="43" fontId="18" fillId="0" borderId="0" applyFon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65" fillId="0" borderId="0"/>
    <xf numFmtId="167" fontId="6" fillId="0" borderId="0">
      <alignment horizontal="right"/>
    </xf>
    <xf numFmtId="0" fontId="65" fillId="0" borderId="0"/>
    <xf numFmtId="182"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98" fillId="0" borderId="53" applyNumberFormat="0" applyFill="0" applyAlignment="0" applyProtection="0"/>
    <xf numFmtId="0" fontId="90" fillId="53" borderId="0" applyNumberFormat="0" applyBorder="0" applyAlignment="0" applyProtection="0"/>
    <xf numFmtId="0" fontId="38" fillId="0" borderId="0"/>
    <xf numFmtId="181" fontId="1" fillId="0" borderId="0"/>
    <xf numFmtId="0" fontId="38" fillId="0" borderId="0"/>
    <xf numFmtId="0" fontId="38" fillId="0" borderId="0"/>
    <xf numFmtId="185"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0" fontId="38" fillId="0" borderId="0"/>
    <xf numFmtId="0" fontId="18" fillId="0" borderId="0"/>
    <xf numFmtId="181" fontId="1" fillId="0" borderId="0" applyNumberFormat="0" applyFill="0" applyBorder="0" applyAlignment="0" applyProtection="0"/>
    <xf numFmtId="0" fontId="18" fillId="0" borderId="0"/>
    <xf numFmtId="0" fontId="18" fillId="0" borderId="0"/>
    <xf numFmtId="187" fontId="1" fillId="0" borderId="0" applyNumberFormat="0" applyFill="0" applyBorder="0" applyAlignment="0" applyProtection="0"/>
    <xf numFmtId="0" fontId="18" fillId="0" borderId="0"/>
    <xf numFmtId="0" fontId="38" fillId="0" borderId="0"/>
    <xf numFmtId="182" fontId="38" fillId="0" borderId="0" applyNumberFormat="0" applyFill="0" applyBorder="0" applyAlignment="0" applyProtection="0"/>
    <xf numFmtId="181" fontId="23"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65" fillId="0" borderId="0"/>
    <xf numFmtId="43" fontId="65" fillId="0" borderId="0" applyFont="0" applyFill="0" applyBorder="0" applyAlignment="0" applyProtection="0"/>
    <xf numFmtId="0" fontId="18" fillId="0" borderId="0"/>
    <xf numFmtId="181" fontId="65" fillId="0" borderId="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104" fillId="0" borderId="0" applyNumberFormat="0" applyFill="0" applyBorder="0" applyAlignment="0" applyProtection="0"/>
    <xf numFmtId="181" fontId="1" fillId="0" borderId="0" applyNumberFormat="0" applyFill="0" applyBorder="0" applyAlignment="0" applyProtection="0"/>
    <xf numFmtId="181" fontId="23" fillId="0" borderId="0" applyNumberFormat="0" applyFill="0" applyBorder="0" applyAlignment="0" applyProtection="0"/>
    <xf numFmtId="187" fontId="23" fillId="0" borderId="0" applyNumberFormat="0" applyFill="0" applyBorder="0" applyAlignment="0" applyProtection="0"/>
    <xf numFmtId="181" fontId="23"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50"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7" fontId="38" fillId="0" borderId="0" applyNumberFormat="0" applyFill="0" applyBorder="0" applyAlignment="0" applyProtection="0"/>
    <xf numFmtId="0" fontId="90" fillId="48" borderId="0" applyNumberFormat="0" applyBorder="0" applyAlignment="0" applyProtection="0"/>
    <xf numFmtId="43" fontId="38" fillId="0" borderId="0" applyFont="0" applyFill="0" applyBorder="0" applyAlignment="0" applyProtection="0"/>
    <xf numFmtId="0" fontId="38" fillId="0" borderId="0"/>
    <xf numFmtId="0" fontId="38" fillId="0" borderId="0"/>
    <xf numFmtId="0" fontId="18" fillId="0" borderId="0"/>
    <xf numFmtId="0" fontId="38" fillId="0" borderId="0"/>
    <xf numFmtId="0" fontId="95" fillId="43" borderId="0" applyNumberFormat="0" applyBorder="0" applyAlignment="0" applyProtection="0"/>
    <xf numFmtId="0" fontId="95" fillId="43" borderId="0" applyNumberFormat="0" applyBorder="0" applyAlignment="0" applyProtection="0"/>
    <xf numFmtId="0" fontId="90" fillId="51" borderId="0" applyNumberFormat="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18" fillId="0" borderId="0"/>
    <xf numFmtId="181" fontId="1" fillId="0" borderId="0"/>
    <xf numFmtId="173" fontId="38" fillId="0" borderId="0" applyNumberFormat="0" applyFill="0" applyBorder="0" applyAlignment="0" applyProtection="0"/>
    <xf numFmtId="0" fontId="38" fillId="0" borderId="0"/>
    <xf numFmtId="43" fontId="38" fillId="0" borderId="0" applyFont="0" applyFill="0" applyBorder="0" applyAlignment="0" applyProtection="0"/>
    <xf numFmtId="43" fontId="38" fillId="0" borderId="0" applyFont="0" applyFill="0" applyBorder="0" applyAlignment="0" applyProtection="0"/>
    <xf numFmtId="0" fontId="38" fillId="0" borderId="0"/>
    <xf numFmtId="9" fontId="18" fillId="0" borderId="0" applyFont="0" applyFill="0" applyBorder="0" applyAlignment="0" applyProtection="0"/>
    <xf numFmtId="182" fontId="38" fillId="0" borderId="0" applyNumberFormat="0" applyFill="0" applyBorder="0" applyAlignment="0" applyProtection="0"/>
    <xf numFmtId="0" fontId="38" fillId="0" borderId="0"/>
    <xf numFmtId="0" fontId="38" fillId="14" borderId="46" applyNumberFormat="0" applyFont="0" applyAlignment="0" applyProtection="0"/>
    <xf numFmtId="185" fontId="38" fillId="0" borderId="0" applyNumberFormat="0" applyFill="0" applyBorder="0" applyAlignment="0" applyProtection="0"/>
    <xf numFmtId="181" fontId="65" fillId="0" borderId="0"/>
    <xf numFmtId="43" fontId="1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0" fontId="66" fillId="62" borderId="55" applyNumberFormat="0" applyFont="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1"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43" fontId="38" fillId="0" borderId="0" applyFont="0" applyFill="0" applyBorder="0" applyAlignment="0" applyProtection="0"/>
    <xf numFmtId="43" fontId="66" fillId="0" borderId="0" applyFon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65" fillId="0" borderId="0"/>
    <xf numFmtId="43" fontId="38" fillId="0" borderId="0" applyFont="0" applyFill="0" applyBorder="0" applyAlignment="0" applyProtection="0"/>
    <xf numFmtId="0" fontId="18" fillId="0" borderId="0"/>
    <xf numFmtId="0" fontId="38" fillId="0" borderId="0"/>
    <xf numFmtId="0" fontId="66" fillId="0" borderId="0" applyNumberFormat="0" applyFill="0" applyBorder="0" applyAlignment="0" applyProtection="0"/>
    <xf numFmtId="181" fontId="65" fillId="0" borderId="0"/>
    <xf numFmtId="0" fontId="38" fillId="0" borderId="0"/>
    <xf numFmtId="0" fontId="38"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69" fontId="1" fillId="0" borderId="0" applyFont="0" applyFill="0" applyBorder="0" applyAlignment="0" applyProtection="0"/>
    <xf numFmtId="0" fontId="38" fillId="0" borderId="0"/>
    <xf numFmtId="181" fontId="1"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65" fillId="0" borderId="0"/>
    <xf numFmtId="43" fontId="38" fillId="0" borderId="0" applyFon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93" fillId="60" borderId="50" applyNumberFormat="0" applyAlignment="0" applyProtection="0"/>
    <xf numFmtId="182"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65" fillId="0" borderId="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93" fillId="60" borderId="50" applyNumberFormat="0" applyAlignment="0" applyProtection="0"/>
    <xf numFmtId="0" fontId="38" fillId="0" borderId="0"/>
    <xf numFmtId="0" fontId="38" fillId="0" borderId="0"/>
    <xf numFmtId="181" fontId="65" fillId="0" borderId="0"/>
    <xf numFmtId="0" fontId="65"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65" fillId="0" borderId="0"/>
    <xf numFmtId="181" fontId="65" fillId="0" borderId="0"/>
    <xf numFmtId="181" fontId="65" fillId="0" borderId="0"/>
    <xf numFmtId="0" fontId="94"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1" fillId="0" borderId="0" applyNumberFormat="0" applyFill="0" applyBorder="0" applyAlignment="0" applyProtection="0"/>
    <xf numFmtId="181" fontId="65"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1" fontId="65" fillId="0" borderId="0"/>
    <xf numFmtId="181" fontId="65" fillId="0" borderId="0"/>
    <xf numFmtId="181"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0" fontId="23" fillId="50" borderId="0" applyNumberFormat="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9" fontId="6" fillId="0" borderId="0">
      <alignment horizontal="right"/>
    </xf>
    <xf numFmtId="169" fontId="6" fillId="0" borderId="0">
      <alignment horizontal="right"/>
    </xf>
    <xf numFmtId="181" fontId="38" fillId="0" borderId="0" applyNumberFormat="0" applyFill="0" applyBorder="0" applyAlignment="0" applyProtection="0"/>
    <xf numFmtId="43" fontId="65"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23" fillId="47" borderId="0" applyNumberFormat="0" applyBorder="0" applyAlignment="0" applyProtection="0"/>
    <xf numFmtId="0" fontId="96" fillId="0" borderId="51" applyNumberFormat="0" applyFill="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90" fillId="52" borderId="0" applyNumberFormat="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0" fontId="91" fillId="42" borderId="0" applyNumberFormat="0" applyBorder="0" applyAlignment="0" applyProtection="0"/>
    <xf numFmtId="0" fontId="98" fillId="0" borderId="0" applyNumberFormat="0" applyFill="0" applyBorder="0" applyAlignment="0" applyProtection="0"/>
    <xf numFmtId="0" fontId="38" fillId="0" borderId="0"/>
    <xf numFmtId="0" fontId="97" fillId="0" borderId="52" applyNumberFormat="0" applyFill="0" applyAlignment="0" applyProtection="0"/>
    <xf numFmtId="181" fontId="23" fillId="0" borderId="0" applyNumberFormat="0" applyFill="0" applyBorder="0" applyAlignment="0" applyProtection="0"/>
    <xf numFmtId="0" fontId="90" fillId="52" borderId="0" applyNumberFormat="0" applyBorder="0" applyAlignment="0" applyProtection="0"/>
    <xf numFmtId="0" fontId="98" fillId="0" borderId="53" applyNumberFormat="0" applyFill="0" applyAlignment="0" applyProtection="0"/>
    <xf numFmtId="0" fontId="91" fillId="42" borderId="0" applyNumberFormat="0" applyBorder="0" applyAlignment="0" applyProtection="0"/>
    <xf numFmtId="0" fontId="98" fillId="0" borderId="0" applyNumberFormat="0" applyFill="0" applyBorder="0" applyAlignment="0" applyProtection="0"/>
    <xf numFmtId="187" fontId="23" fillId="0" borderId="0" applyNumberFormat="0" applyFill="0" applyBorder="0" applyAlignment="0" applyProtection="0"/>
    <xf numFmtId="0" fontId="18" fillId="0" borderId="0"/>
    <xf numFmtId="187" fontId="1"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0" fontId="96" fillId="0" borderId="51" applyNumberFormat="0" applyFill="0" applyAlignment="0" applyProtection="0"/>
    <xf numFmtId="0" fontId="23" fillId="44" borderId="0" applyNumberFormat="0" applyBorder="0" applyAlignment="0" applyProtection="0"/>
    <xf numFmtId="43" fontId="38" fillId="0" borderId="0" applyFont="0" applyFill="0" applyBorder="0" applyAlignment="0" applyProtection="0"/>
    <xf numFmtId="0" fontId="98" fillId="0" borderId="53" applyNumberFormat="0" applyFill="0" applyAlignment="0" applyProtection="0"/>
    <xf numFmtId="181" fontId="38" fillId="0" borderId="0" applyNumberFormat="0" applyFill="0" applyBorder="0" applyAlignment="0" applyProtection="0"/>
    <xf numFmtId="0" fontId="100" fillId="0" borderId="54" applyNumberFormat="0" applyFill="0" applyAlignment="0" applyProtection="0"/>
    <xf numFmtId="187" fontId="38" fillId="0" borderId="0" applyNumberFormat="0" applyFill="0" applyBorder="0" applyAlignment="0" applyProtection="0"/>
    <xf numFmtId="0" fontId="92" fillId="59" borderId="49" applyNumberFormat="0" applyAlignment="0" applyProtection="0"/>
    <xf numFmtId="0" fontId="90" fillId="58" borderId="0" applyNumberFormat="0" applyBorder="0" applyAlignment="0" applyProtection="0"/>
    <xf numFmtId="0" fontId="97" fillId="0" borderId="52" applyNumberFormat="0" applyFill="0" applyAlignment="0" applyProtection="0"/>
    <xf numFmtId="187" fontId="38" fillId="0" borderId="0" applyNumberFormat="0" applyFill="0" applyBorder="0" applyAlignment="0" applyProtection="0"/>
    <xf numFmtId="0" fontId="18" fillId="0" borderId="0"/>
    <xf numFmtId="0" fontId="99" fillId="46" borderId="49" applyNumberFormat="0" applyAlignment="0" applyProtection="0"/>
    <xf numFmtId="0" fontId="92" fillId="59" borderId="49" applyNumberFormat="0" applyAlignment="0" applyProtection="0"/>
    <xf numFmtId="182" fontId="38" fillId="0" borderId="0" applyNumberFormat="0" applyFill="0" applyBorder="0" applyAlignment="0" applyProtection="0"/>
    <xf numFmtId="0" fontId="38" fillId="0" borderId="0"/>
    <xf numFmtId="0" fontId="97" fillId="0" borderId="52" applyNumberFormat="0" applyFill="0" applyAlignment="0" applyProtection="0"/>
    <xf numFmtId="0" fontId="100" fillId="0" borderId="54" applyNumberFormat="0" applyFill="0" applyAlignment="0" applyProtection="0"/>
    <xf numFmtId="0" fontId="101" fillId="61" borderId="0" applyNumberFormat="0" applyBorder="0" applyAlignment="0" applyProtection="0"/>
    <xf numFmtId="181" fontId="23" fillId="0" borderId="0" applyNumberFormat="0" applyFill="0" applyBorder="0" applyAlignment="0" applyProtection="0"/>
    <xf numFmtId="0" fontId="101" fillId="61" borderId="0" applyNumberFormat="0" applyBorder="0" applyAlignment="0" applyProtection="0"/>
    <xf numFmtId="0" fontId="38" fillId="0" borderId="0"/>
    <xf numFmtId="0" fontId="100" fillId="0" borderId="54" applyNumberFormat="0" applyFill="0" applyAlignment="0" applyProtection="0"/>
    <xf numFmtId="0" fontId="38" fillId="0" borderId="0"/>
    <xf numFmtId="0" fontId="90" fillId="52" borderId="0" applyNumberFormat="0" applyBorder="0" applyAlignment="0" applyProtection="0"/>
    <xf numFmtId="165" fontId="23" fillId="0" borderId="0" applyFont="0" applyFill="0" applyBorder="0" applyAlignment="0" applyProtection="0"/>
    <xf numFmtId="0" fontId="101" fillId="61" borderId="0" applyNumberFormat="0" applyBorder="0" applyAlignment="0" applyProtection="0"/>
    <xf numFmtId="0" fontId="92" fillId="59" borderId="49" applyNumberFormat="0" applyAlignment="0" applyProtection="0"/>
    <xf numFmtId="166" fontId="6" fillId="0" borderId="0">
      <alignment horizontal="right"/>
    </xf>
    <xf numFmtId="0" fontId="100" fillId="0" borderId="54" applyNumberFormat="0" applyFill="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0" fontId="99" fillId="46" borderId="49" applyNumberFormat="0" applyAlignment="0" applyProtection="0"/>
    <xf numFmtId="181" fontId="38" fillId="0" borderId="0" applyNumberFormat="0" applyFill="0" applyBorder="0" applyAlignment="0" applyProtection="0"/>
    <xf numFmtId="9" fontId="38" fillId="0" borderId="0" applyFont="0" applyFill="0" applyBorder="0" applyAlignment="0" applyProtection="0"/>
    <xf numFmtId="186" fontId="38" fillId="0" borderId="0"/>
    <xf numFmtId="181"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0" fontId="98" fillId="0" borderId="0" applyNumberFormat="0" applyFill="0" applyBorder="0" applyAlignment="0" applyProtection="0"/>
    <xf numFmtId="0" fontId="99" fillId="46" borderId="49" applyNumberFormat="0" applyAlignment="0" applyProtection="0"/>
    <xf numFmtId="181" fontId="38" fillId="0" borderId="0" applyNumberFormat="0" applyFill="0" applyBorder="0" applyAlignment="0" applyProtection="0"/>
    <xf numFmtId="0" fontId="98" fillId="0" borderId="0" applyNumberFormat="0" applyFill="0" applyBorder="0" applyAlignment="0" applyProtection="0"/>
    <xf numFmtId="0" fontId="91" fillId="42"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91" fillId="42" borderId="0" applyNumberFormat="0" applyBorder="0" applyAlignment="0" applyProtection="0"/>
    <xf numFmtId="0" fontId="90" fillId="53" borderId="0" applyNumberFormat="0" applyBorder="0" applyAlignment="0" applyProtection="0"/>
    <xf numFmtId="0" fontId="99" fillId="46" borderId="49" applyNumberFormat="0" applyAlignment="0" applyProtection="0"/>
    <xf numFmtId="0" fontId="90" fillId="58" borderId="0" applyNumberFormat="0" applyBorder="0" applyAlignment="0" applyProtection="0"/>
    <xf numFmtId="187" fontId="23" fillId="0" borderId="0" applyNumberFormat="0" applyFill="0" applyBorder="0" applyAlignment="0" applyProtection="0"/>
    <xf numFmtId="0" fontId="101" fillId="61" borderId="0" applyNumberFormat="0" applyBorder="0" applyAlignment="0" applyProtection="0"/>
    <xf numFmtId="0" fontId="97" fillId="0" borderId="52" applyNumberFormat="0" applyFill="0" applyAlignment="0" applyProtection="0"/>
    <xf numFmtId="0" fontId="90" fillId="53" borderId="0" applyNumberFormat="0" applyBorder="0" applyAlignment="0" applyProtection="0"/>
    <xf numFmtId="181" fontId="1" fillId="0" borderId="0"/>
    <xf numFmtId="9" fontId="18" fillId="0" borderId="0" applyFont="0" applyFill="0" applyBorder="0" applyAlignment="0" applyProtection="0"/>
    <xf numFmtId="181" fontId="1" fillId="0" borderId="0"/>
    <xf numFmtId="0" fontId="95" fillId="43"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90" fillId="48" borderId="0" applyNumberFormat="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65" fillId="0" borderId="0"/>
    <xf numFmtId="0" fontId="38" fillId="0" borderId="0"/>
    <xf numFmtId="0" fontId="38" fillId="0" borderId="0"/>
    <xf numFmtId="43" fontId="1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95" fillId="43" borderId="0" applyNumberFormat="0" applyBorder="0" applyAlignment="0" applyProtection="0"/>
    <xf numFmtId="181" fontId="65" fillId="0" borderId="0"/>
    <xf numFmtId="0" fontId="90" fillId="51" borderId="0" applyNumberFormat="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65" fontId="23"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0" fontId="38" fillId="0" borderId="0"/>
    <xf numFmtId="182"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5"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23" fillId="49"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43" fontId="38" fillId="0" borderId="0" applyFont="0" applyFill="0" applyBorder="0" applyAlignment="0" applyProtection="0"/>
    <xf numFmtId="186" fontId="38" fillId="0" borderId="0" applyNumberFormat="0" applyFill="0" applyBorder="0" applyAlignment="0" applyProtection="0"/>
    <xf numFmtId="181" fontId="1" fillId="0" borderId="0"/>
    <xf numFmtId="165" fontId="23"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18" fillId="0" borderId="0"/>
    <xf numFmtId="165" fontId="23" fillId="0" borderId="0" applyFont="0" applyFill="0" applyBorder="0" applyAlignment="0" applyProtection="0"/>
    <xf numFmtId="43" fontId="38" fillId="0" borderId="0" applyFont="0" applyFill="0" applyBorder="0" applyAlignment="0" applyProtection="0"/>
    <xf numFmtId="185"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73" fontId="38" fillId="0" borderId="0" applyNumberFormat="0" applyFill="0" applyBorder="0" applyAlignment="0" applyProtection="0"/>
    <xf numFmtId="0" fontId="90" fillId="57" borderId="0" applyNumberFormat="0" applyBorder="0" applyAlignment="0" applyProtection="0"/>
    <xf numFmtId="0" fontId="18" fillId="0" borderId="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9" fontId="18" fillId="0" borderId="0" applyFon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65" fillId="0" borderId="0"/>
    <xf numFmtId="181" fontId="65"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1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0" fontId="38" fillId="0" borderId="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1" fontId="65" fillId="0" borderId="0"/>
    <xf numFmtId="187" fontId="38" fillId="0" borderId="0" applyNumberFormat="0" applyFill="0" applyBorder="0" applyAlignment="0" applyProtection="0"/>
    <xf numFmtId="43" fontId="18" fillId="0" borderId="0" applyFon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90" fillId="52"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73"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7" fontId="1"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1"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0" fontId="38" fillId="0" borderId="0"/>
    <xf numFmtId="0" fontId="38" fillId="0" borderId="0"/>
    <xf numFmtId="0" fontId="18" fillId="0" borderId="0"/>
    <xf numFmtId="43" fontId="18" fillId="0" borderId="0" applyFon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90" fillId="57"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1" fillId="0" borderId="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65" fillId="0" borderId="0"/>
    <xf numFmtId="0" fontId="38" fillId="0" borderId="0"/>
    <xf numFmtId="0" fontId="38" fillId="0" borderId="0"/>
    <xf numFmtId="43" fontId="38" fillId="0" borderId="0" applyFont="0" applyFill="0" applyBorder="0" applyAlignment="0" applyProtection="0"/>
    <xf numFmtId="0" fontId="18" fillId="0" borderId="0"/>
    <xf numFmtId="182"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65"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0" fontId="90" fillId="57" borderId="0" applyNumberFormat="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96" fillId="0" borderId="51" applyNumberFormat="0" applyFill="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0" fontId="38" fillId="0" borderId="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5"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43" fontId="38" fillId="0" borderId="0" applyFon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181" fontId="65" fillId="0" borderId="0"/>
    <xf numFmtId="0" fontId="38" fillId="0" borderId="0"/>
    <xf numFmtId="0" fontId="38" fillId="0" borderId="0"/>
    <xf numFmtId="0" fontId="38" fillId="0" borderId="0"/>
    <xf numFmtId="0" fontId="38" fillId="0" borderId="0"/>
    <xf numFmtId="0" fontId="38" fillId="0" borderId="0"/>
    <xf numFmtId="181" fontId="65"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xf numFmtId="43" fontId="38" fillId="0" borderId="0" applyFont="0" applyFill="0" applyBorder="0" applyAlignment="0" applyProtection="0"/>
    <xf numFmtId="43" fontId="38" fillId="0" borderId="0" applyFont="0" applyFill="0" applyBorder="0" applyAlignment="0" applyProtection="0"/>
    <xf numFmtId="181" fontId="1" fillId="0" borderId="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65" fillId="0" borderId="0"/>
    <xf numFmtId="181" fontId="65" fillId="0" borderId="0"/>
    <xf numFmtId="181" fontId="65"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18" fillId="0" borderId="0"/>
    <xf numFmtId="165" fontId="23"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18" fillId="0" borderId="0"/>
    <xf numFmtId="181" fontId="65" fillId="0" borderId="0"/>
    <xf numFmtId="0" fontId="38"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0" fontId="18" fillId="0" borderId="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2" fontId="38" fillId="0" borderId="0" applyNumberFormat="0" applyFill="0" applyBorder="0" applyAlignment="0" applyProtection="0"/>
    <xf numFmtId="0" fontId="18" fillId="0" borderId="0"/>
    <xf numFmtId="0" fontId="38" fillId="0" borderId="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65" fillId="0" borderId="0"/>
    <xf numFmtId="0" fontId="38" fillId="0" borderId="0"/>
    <xf numFmtId="9" fontId="1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65" fillId="0" borderId="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43" fontId="38" fillId="0" borderId="0" applyFont="0" applyFill="0" applyBorder="0" applyAlignment="0" applyProtection="0"/>
    <xf numFmtId="181" fontId="65" fillId="0" borderId="0"/>
    <xf numFmtId="43" fontId="38" fillId="0" borderId="0" applyFont="0" applyFill="0" applyBorder="0" applyAlignment="0" applyProtection="0"/>
    <xf numFmtId="0" fontId="38" fillId="0" borderId="0"/>
    <xf numFmtId="0" fontId="23" fillId="44" borderId="0" applyNumberFormat="0" applyBorder="0" applyAlignment="0" applyProtection="0"/>
    <xf numFmtId="181" fontId="38" fillId="0" borderId="0" applyNumberFormat="0" applyFill="0" applyBorder="0" applyAlignment="0" applyProtection="0"/>
    <xf numFmtId="181" fontId="1" fillId="0" borderId="0"/>
    <xf numFmtId="43" fontId="38" fillId="0" borderId="0" applyFon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69" fontId="6" fillId="0" borderId="0">
      <alignment horizontal="right"/>
    </xf>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187" fontId="38" fillId="0" borderId="0" applyNumberFormat="0" applyFill="0" applyBorder="0" applyAlignment="0" applyProtection="0"/>
    <xf numFmtId="0" fontId="38" fillId="0" borderId="0"/>
    <xf numFmtId="181" fontId="65" fillId="0" borderId="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9" fontId="18" fillId="0" borderId="0" applyFon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1"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90" fillId="56" borderId="0" applyNumberFormat="0" applyBorder="0" applyAlignment="0" applyProtection="0"/>
    <xf numFmtId="187" fontId="1"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6" fontId="38" fillId="0" borderId="0" applyNumberFormat="0" applyFill="0" applyBorder="0" applyAlignment="0" applyProtection="0"/>
    <xf numFmtId="0" fontId="38" fillId="0" borderId="0"/>
    <xf numFmtId="43" fontId="38" fillId="0" borderId="0" applyFont="0" applyFill="0" applyBorder="0" applyAlignment="0" applyProtection="0"/>
    <xf numFmtId="181" fontId="65" fillId="0" borderId="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43" fontId="18" fillId="0" borderId="0" applyFont="0" applyFill="0" applyBorder="0" applyAlignment="0" applyProtection="0"/>
    <xf numFmtId="185"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0" fontId="65" fillId="0" borderId="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182"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65"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96" fillId="0" borderId="51" applyNumberFormat="0" applyFill="0" applyAlignment="0" applyProtection="0"/>
    <xf numFmtId="181" fontId="38" fillId="0" borderId="0" applyNumberFormat="0" applyFill="0" applyBorder="0" applyAlignment="0" applyProtection="0"/>
    <xf numFmtId="181" fontId="1" fillId="0" borderId="0"/>
    <xf numFmtId="181" fontId="38" fillId="0" borderId="0" applyNumberFormat="0" applyFill="0" applyBorder="0" applyAlignment="0" applyProtection="0"/>
    <xf numFmtId="165" fontId="23" fillId="0" borderId="0" applyFont="0" applyFill="0" applyBorder="0" applyAlignment="0" applyProtection="0"/>
    <xf numFmtId="169" fontId="6" fillId="0" borderId="0">
      <alignment horizontal="right"/>
    </xf>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6" fontId="38" fillId="0" borderId="0"/>
    <xf numFmtId="0" fontId="1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65" fontId="23" fillId="0" borderId="0" applyFont="0" applyFill="0" applyBorder="0" applyAlignment="0" applyProtection="0"/>
    <xf numFmtId="166" fontId="6" fillId="0" borderId="0">
      <alignment horizontal="right"/>
    </xf>
    <xf numFmtId="185"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73" fontId="38" fillId="0" borderId="0" applyNumberFormat="0" applyFill="0" applyBorder="0" applyAlignment="0" applyProtection="0"/>
    <xf numFmtId="182" fontId="38" fillId="0" borderId="0" applyNumberFormat="0" applyFill="0" applyBorder="0" applyAlignment="0" applyProtection="0"/>
    <xf numFmtId="0" fontId="38" fillId="0" borderId="0"/>
    <xf numFmtId="9" fontId="38" fillId="0" borderId="0" applyFont="0" applyFill="0" applyBorder="0" applyAlignment="0" applyProtection="0"/>
    <xf numFmtId="186" fontId="38" fillId="0" borderId="0"/>
    <xf numFmtId="181"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1" fontId="65" fillId="0" borderId="0"/>
    <xf numFmtId="181" fontId="38" fillId="0" borderId="0" applyNumberFormat="0" applyFill="0" applyBorder="0" applyAlignment="0" applyProtection="0"/>
    <xf numFmtId="166" fontId="6" fillId="0" borderId="0">
      <alignment horizontal="right"/>
    </xf>
    <xf numFmtId="0" fontId="38" fillId="0" borderId="0"/>
    <xf numFmtId="182" fontId="38" fillId="0" borderId="0" applyNumberFormat="0" applyFill="0" applyBorder="0" applyAlignment="0" applyProtection="0"/>
    <xf numFmtId="0" fontId="38" fillId="0" borderId="0"/>
    <xf numFmtId="0" fontId="18" fillId="0" borderId="0"/>
    <xf numFmtId="43" fontId="38" fillId="0" borderId="0" applyFon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167" fontId="6" fillId="0" borderId="0">
      <alignment horizontal="right"/>
    </xf>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43" fontId="38" fillId="0" borderId="0" applyFon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69" fontId="6" fillId="0" borderId="0">
      <alignment horizontal="right"/>
    </xf>
    <xf numFmtId="182"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5"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5"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69" fontId="6" fillId="0" borderId="0">
      <alignment horizontal="right"/>
    </xf>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0" fontId="38" fillId="0" borderId="0"/>
    <xf numFmtId="0" fontId="38" fillId="14" borderId="46" applyNumberFormat="0" applyFont="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43" fontId="65" fillId="0" borderId="0" applyFont="0" applyFill="0" applyBorder="0" applyAlignment="0" applyProtection="0"/>
    <xf numFmtId="0" fontId="38" fillId="0" borderId="0"/>
    <xf numFmtId="0" fontId="38" fillId="0" borderId="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9" fontId="18" fillId="0" borderId="0" applyFont="0" applyFill="0" applyBorder="0" applyAlignment="0" applyProtection="0"/>
    <xf numFmtId="166" fontId="6" fillId="0" borderId="0">
      <alignment horizontal="right"/>
    </xf>
    <xf numFmtId="181" fontId="65" fillId="0" borderId="0"/>
    <xf numFmtId="0" fontId="38" fillId="0" borderId="0"/>
    <xf numFmtId="0" fontId="38" fillId="0" borderId="0"/>
    <xf numFmtId="0" fontId="38" fillId="0" borderId="0"/>
    <xf numFmtId="182"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18" fillId="0" borderId="0"/>
    <xf numFmtId="0" fontId="38" fillId="0" borderId="0"/>
    <xf numFmtId="0" fontId="38" fillId="0" borderId="0"/>
    <xf numFmtId="181" fontId="1"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6" fontId="38" fillId="0" borderId="0"/>
    <xf numFmtId="181" fontId="65"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66" fontId="6" fillId="0" borderId="0">
      <alignment horizontal="right"/>
    </xf>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9" fontId="38" fillId="0" borderId="0" applyFont="0" applyFill="0" applyBorder="0" applyAlignment="0" applyProtection="0"/>
    <xf numFmtId="186" fontId="38" fillId="0" borderId="0"/>
    <xf numFmtId="181" fontId="38" fillId="0" borderId="0" applyNumberFormat="0" applyFill="0" applyBorder="0" applyAlignment="0" applyProtection="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6" fontId="38" fillId="0" borderId="0"/>
    <xf numFmtId="181"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65" fillId="0" borderId="0"/>
    <xf numFmtId="0"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66" fontId="6" fillId="0" borderId="0">
      <alignment horizontal="right"/>
    </xf>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43" fontId="38" fillId="0" borderId="0" applyFont="0" applyFill="0" applyBorder="0" applyAlignment="0" applyProtection="0"/>
    <xf numFmtId="181" fontId="65"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9" fontId="6" fillId="0" borderId="0">
      <alignment horizontal="right"/>
    </xf>
    <xf numFmtId="0" fontId="38" fillId="0" borderId="0"/>
    <xf numFmtId="43" fontId="18" fillId="0" borderId="0" applyFont="0" applyFill="0" applyBorder="0" applyAlignment="0" applyProtection="0"/>
    <xf numFmtId="0" fontId="65" fillId="0" borderId="0"/>
    <xf numFmtId="43" fontId="38" fillId="0" borderId="0" applyFont="0" applyFill="0" applyBorder="0" applyAlignment="0" applyProtection="0"/>
    <xf numFmtId="181" fontId="65"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18" fillId="0" borderId="0"/>
    <xf numFmtId="181" fontId="65"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0" fontId="18" fillId="0" borderId="0"/>
    <xf numFmtId="43" fontId="38" fillId="0" borderId="0" applyFont="0" applyFill="0" applyBorder="0" applyAlignment="0" applyProtection="0"/>
    <xf numFmtId="0" fontId="38" fillId="0" borderId="0"/>
    <xf numFmtId="185"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43" fontId="18" fillId="0" borderId="0" applyFont="0" applyFill="0" applyBorder="0" applyAlignment="0" applyProtection="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6" fontId="6" fillId="0" borderId="0">
      <alignment horizontal="right"/>
    </xf>
    <xf numFmtId="0" fontId="65" fillId="0" borderId="0"/>
    <xf numFmtId="165" fontId="23"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43" fontId="38" fillId="0" borderId="0" applyFont="0" applyFill="0" applyBorder="0" applyAlignment="0" applyProtection="0"/>
    <xf numFmtId="0" fontId="38" fillId="0" borderId="0"/>
    <xf numFmtId="0" fontId="90" fillId="57"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65" fillId="0" borderId="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65" fillId="0" borderId="0"/>
    <xf numFmtId="181" fontId="65"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14" borderId="46" applyNumberFormat="0" applyFont="0" applyAlignment="0" applyProtection="0"/>
    <xf numFmtId="0" fontId="38" fillId="0" borderId="0"/>
    <xf numFmtId="181" fontId="65" fillId="0" borderId="0"/>
    <xf numFmtId="0" fontId="38" fillId="0" borderId="0"/>
    <xf numFmtId="181" fontId="65" fillId="0" borderId="0"/>
    <xf numFmtId="0" fontId="38" fillId="0" borderId="0"/>
    <xf numFmtId="0" fontId="38" fillId="0" borderId="0"/>
    <xf numFmtId="0" fontId="38" fillId="0" borderId="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90" fillId="56" borderId="0" applyNumberFormat="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65" fontId="23" fillId="0" borderId="0" applyFon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18" fillId="0" borderId="0"/>
    <xf numFmtId="181" fontId="65"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1"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6" fontId="38" fillId="0" borderId="0"/>
    <xf numFmtId="165" fontId="23" fillId="0" borderId="0" applyFont="0" applyFill="0" applyBorder="0" applyAlignment="0" applyProtection="0"/>
    <xf numFmtId="0" fontId="1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5"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0" fontId="38" fillId="0" borderId="0"/>
    <xf numFmtId="181" fontId="65"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65"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65" fillId="0" borderId="0"/>
    <xf numFmtId="187" fontId="38" fillId="0" borderId="0" applyNumberFormat="0" applyFill="0" applyBorder="0" applyAlignment="0" applyProtection="0"/>
    <xf numFmtId="0" fontId="38" fillId="0" borderId="0"/>
    <xf numFmtId="181" fontId="65" fillId="0" borderId="0"/>
    <xf numFmtId="187" fontId="1" fillId="0" borderId="0" applyNumberFormat="0" applyFill="0" applyBorder="0" applyAlignment="0" applyProtection="0"/>
    <xf numFmtId="182" fontId="38" fillId="0" borderId="0" applyNumberFormat="0" applyFill="0" applyBorder="0" applyAlignment="0" applyProtection="0"/>
    <xf numFmtId="185"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1"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43" fontId="38" fillId="0" borderId="0" applyFont="0" applyFill="0" applyBorder="0" applyAlignment="0" applyProtection="0"/>
    <xf numFmtId="181" fontId="65" fillId="0" borderId="0"/>
    <xf numFmtId="165" fontId="23"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18" fillId="0" borderId="0"/>
    <xf numFmtId="0" fontId="38" fillId="0" borderId="0"/>
    <xf numFmtId="0" fontId="38" fillId="0" borderId="0"/>
    <xf numFmtId="0" fontId="38" fillId="0" borderId="0"/>
    <xf numFmtId="187" fontId="1" fillId="0" borderId="0" applyNumberFormat="0" applyFill="0" applyBorder="0" applyAlignment="0" applyProtection="0"/>
    <xf numFmtId="0" fontId="38" fillId="0" borderId="0"/>
    <xf numFmtId="0" fontId="18" fillId="0" borderId="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65" fontId="23"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5"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6" fontId="38" fillId="0" borderId="0"/>
    <xf numFmtId="187" fontId="1"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9" fontId="1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0" fontId="38" fillId="0" borderId="0"/>
    <xf numFmtId="181" fontId="65" fillId="0" borderId="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69" fontId="6" fillId="0" borderId="0">
      <alignment horizontal="right"/>
    </xf>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18" fillId="0" borderId="0"/>
    <xf numFmtId="43" fontId="38" fillId="0" borderId="0" applyFont="0" applyFill="0" applyBorder="0" applyAlignment="0" applyProtection="0"/>
    <xf numFmtId="0" fontId="38" fillId="0" borderId="0"/>
    <xf numFmtId="0" fontId="38" fillId="0" borderId="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1" fontId="65" fillId="0" borderId="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0" fontId="90" fillId="56" borderId="0" applyNumberFormat="0" applyBorder="0" applyAlignment="0" applyProtection="0"/>
    <xf numFmtId="0" fontId="38" fillId="0" borderId="0"/>
    <xf numFmtId="187" fontId="1"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18" fillId="0" borderId="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0" fontId="1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18" fillId="0" borderId="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65" fillId="0" borderId="0"/>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0" fontId="38"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66" fontId="6" fillId="0" borderId="0">
      <alignment horizontal="right"/>
    </xf>
    <xf numFmtId="0" fontId="65"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18"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1" fontId="1" fillId="0" borderId="0"/>
    <xf numFmtId="0" fontId="38" fillId="0" borderId="0"/>
    <xf numFmtId="43" fontId="38" fillId="0" borderId="0" applyFont="0" applyFill="0" applyBorder="0" applyAlignment="0" applyProtection="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43" fontId="3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0" fontId="38"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1" fontId="65"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181" fontId="65" fillId="0" borderId="0"/>
    <xf numFmtId="0" fontId="18" fillId="0" borderId="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65" fontId="23" fillId="0" borderId="0" applyFon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0" fontId="38" fillId="0" borderId="0"/>
    <xf numFmtId="0" fontId="38" fillId="0" borderId="0"/>
    <xf numFmtId="169" fontId="6" fillId="0" borderId="0">
      <alignment horizontal="right"/>
    </xf>
    <xf numFmtId="181" fontId="65" fillId="0" borderId="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9" fontId="18" fillId="0" borderId="0" applyFon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9" fontId="6" fillId="0" borderId="0">
      <alignment horizontal="right"/>
    </xf>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0" fontId="18" fillId="0" borderId="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65"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43" fontId="65" fillId="0" borderId="0" applyFont="0" applyFill="0" applyBorder="0" applyAlignment="0" applyProtection="0"/>
    <xf numFmtId="167"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2" fontId="38" fillId="0" borderId="0" applyNumberFormat="0" applyFill="0" applyBorder="0" applyAlignment="0" applyProtection="0"/>
    <xf numFmtId="0" fontId="38" fillId="14" borderId="46" applyNumberFormat="0" applyFont="0" applyAlignment="0" applyProtection="0"/>
    <xf numFmtId="187" fontId="38" fillId="0" borderId="0" applyNumberFormat="0" applyFill="0" applyBorder="0" applyAlignment="0" applyProtection="0"/>
    <xf numFmtId="0" fontId="38" fillId="0" borderId="0"/>
    <xf numFmtId="0" fontId="18" fillId="0" borderId="0"/>
    <xf numFmtId="187"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186" fontId="38" fillId="0" borderId="0"/>
    <xf numFmtId="0"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66" fontId="6" fillId="0" borderId="0">
      <alignment horizontal="right"/>
    </xf>
    <xf numFmtId="181" fontId="38" fillId="0" borderId="0" applyNumberFormat="0" applyFill="0" applyBorder="0" applyAlignment="0" applyProtection="0"/>
    <xf numFmtId="169" fontId="6" fillId="0" borderId="0">
      <alignment horizontal="right"/>
    </xf>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18" fillId="0" borderId="0" applyFont="0" applyFill="0" applyBorder="0" applyAlignment="0" applyProtection="0"/>
    <xf numFmtId="9" fontId="38" fillId="0" borderId="0" applyFont="0" applyFill="0" applyBorder="0" applyAlignment="0" applyProtection="0"/>
    <xf numFmtId="186" fontId="38" fillId="0" borderId="0"/>
    <xf numFmtId="0" fontId="38" fillId="0" borderId="0"/>
    <xf numFmtId="43" fontId="3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65" fillId="0" borderId="0"/>
    <xf numFmtId="187" fontId="1"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9" fontId="18" fillId="0" borderId="0" applyFon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65"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1" fontId="1" fillId="0" borderId="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90" fillId="56"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7"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2" fontId="38" fillId="0" borderId="0" applyNumberFormat="0" applyFill="0" applyBorder="0" applyAlignment="0" applyProtection="0"/>
    <xf numFmtId="186" fontId="38" fillId="0" borderId="0"/>
    <xf numFmtId="0" fontId="38" fillId="0" borderId="0"/>
    <xf numFmtId="43" fontId="3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18" fillId="0" borderId="0"/>
    <xf numFmtId="0" fontId="38" fillId="0" borderId="0"/>
    <xf numFmtId="181" fontId="38" fillId="0" borderId="0" applyNumberForma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0" fontId="38" fillId="14" borderId="46" applyNumberFormat="0" applyFont="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9" fontId="18" fillId="0" borderId="0" applyFon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65"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65" fillId="0" borderId="0"/>
    <xf numFmtId="0" fontId="38" fillId="0" borderId="0"/>
    <xf numFmtId="0" fontId="38" fillId="0" borderId="0"/>
    <xf numFmtId="43" fontId="38" fillId="0" borderId="0" applyFon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1" fontId="1" fillId="0" borderId="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7"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2" fontId="38" fillId="0" borderId="0" applyNumberFormat="0" applyFill="0" applyBorder="0" applyAlignment="0" applyProtection="0"/>
    <xf numFmtId="186" fontId="38" fillId="0" borderId="0"/>
    <xf numFmtId="0" fontId="38" fillId="0" borderId="0"/>
    <xf numFmtId="43" fontId="3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18" fillId="0" borderId="0"/>
    <xf numFmtId="0" fontId="38" fillId="0" borderId="0"/>
    <xf numFmtId="181" fontId="38" fillId="0" borderId="0" applyNumberForma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5"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0" fontId="90" fillId="55"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9" fontId="18" fillId="0" borderId="0" applyFont="0" applyFill="0" applyBorder="0" applyAlignment="0" applyProtection="0"/>
    <xf numFmtId="182"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43" fontId="38" fillId="0" borderId="0" applyFont="0" applyFill="0" applyBorder="0" applyAlignment="0" applyProtection="0"/>
    <xf numFmtId="0" fontId="38" fillId="0" borderId="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65" fillId="0" borderId="0"/>
    <xf numFmtId="43" fontId="38" fillId="0" borderId="0" applyFont="0" applyFill="0" applyBorder="0" applyAlignment="0" applyProtection="0"/>
    <xf numFmtId="0" fontId="38" fillId="0" borderId="0"/>
    <xf numFmtId="0" fontId="18" fillId="0" borderId="0"/>
    <xf numFmtId="186" fontId="38" fillId="0" borderId="0" applyNumberFormat="0" applyFill="0" applyBorder="0" applyAlignment="0" applyProtection="0"/>
    <xf numFmtId="181" fontId="1" fillId="0" borderId="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38" fillId="0" borderId="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90" fillId="5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2" fontId="38" fillId="0" borderId="0" applyNumberFormat="0" applyFill="0" applyBorder="0" applyAlignment="0" applyProtection="0"/>
    <xf numFmtId="186" fontId="38" fillId="0" borderId="0"/>
    <xf numFmtId="0"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18" fillId="0" borderId="0"/>
    <xf numFmtId="0" fontId="38" fillId="0" borderId="0"/>
    <xf numFmtId="0" fontId="38" fillId="0" borderId="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186"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43" fontId="18" fillId="0" borderId="0" applyFon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181" fontId="1"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43" fontId="18" fillId="0" borderId="0" applyFont="0" applyFill="0" applyBorder="0" applyAlignment="0" applyProtection="0"/>
    <xf numFmtId="0" fontId="18" fillId="0" borderId="0"/>
    <xf numFmtId="181" fontId="1"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90" fillId="5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0" fontId="18"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6" fontId="38" fillId="0" borderId="0"/>
    <xf numFmtId="181" fontId="65"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18" fillId="0" borderId="0"/>
    <xf numFmtId="0" fontId="38" fillId="0" borderId="0"/>
    <xf numFmtId="43" fontId="38" fillId="0" borderId="0" applyFon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181" fontId="1" fillId="0" borderId="0" applyNumberFormat="0" applyFill="0" applyBorder="0" applyAlignment="0" applyProtection="0"/>
    <xf numFmtId="43" fontId="38" fillId="0" borderId="0" applyFon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5"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66" fontId="6" fillId="0" borderId="0">
      <alignment horizontal="right"/>
    </xf>
    <xf numFmtId="0" fontId="65" fillId="0" borderId="0"/>
    <xf numFmtId="0" fontId="38" fillId="0" borderId="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90" fillId="5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181" fontId="65"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65" fillId="0" borderId="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43" fontId="65"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5"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0" fontId="38" fillId="0" borderId="0"/>
    <xf numFmtId="181" fontId="65" fillId="0" borderId="0"/>
    <xf numFmtId="0" fontId="38" fillId="0" borderId="0"/>
    <xf numFmtId="0" fontId="38" fillId="0" borderId="0"/>
    <xf numFmtId="0" fontId="38" fillId="0" borderId="0"/>
    <xf numFmtId="181" fontId="65" fillId="0" borderId="0"/>
    <xf numFmtId="186"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18" fillId="0" borderId="0"/>
    <xf numFmtId="166" fontId="6" fillId="0" borderId="0">
      <alignment horizontal="right"/>
    </xf>
    <xf numFmtId="0"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65" fontId="23" fillId="0" borderId="0" applyFon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43" fontId="18" fillId="0" borderId="0" applyFont="0" applyFill="0" applyBorder="0" applyAlignment="0" applyProtection="0"/>
    <xf numFmtId="173"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43" fontId="3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1"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6" fontId="38" fillId="0" borderId="0"/>
    <xf numFmtId="165" fontId="23" fillId="0" borderId="0" applyFont="0" applyFill="0" applyBorder="0" applyAlignment="0" applyProtection="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43" fontId="38" fillId="0" borderId="0" applyFont="0" applyFill="0" applyBorder="0" applyAlignment="0" applyProtection="0"/>
    <xf numFmtId="181" fontId="65"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1" fillId="0" borderId="0"/>
    <xf numFmtId="181" fontId="38" fillId="0" borderId="0" applyNumberFormat="0" applyFill="0" applyBorder="0" applyAlignment="0" applyProtection="0"/>
    <xf numFmtId="165" fontId="23" fillId="0" borderId="0" applyFont="0" applyFill="0" applyBorder="0" applyAlignment="0" applyProtection="0"/>
    <xf numFmtId="43" fontId="38" fillId="0" borderId="0" applyFont="0" applyFill="0" applyBorder="0" applyAlignment="0" applyProtection="0"/>
    <xf numFmtId="181" fontId="65" fillId="0" borderId="0"/>
    <xf numFmtId="182"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67" fontId="6" fillId="0" borderId="0">
      <alignment horizontal="right"/>
    </xf>
    <xf numFmtId="181" fontId="65" fillId="0" borderId="0"/>
    <xf numFmtId="181" fontId="38" fillId="0" borderId="0" applyNumberFormat="0" applyFill="0" applyBorder="0" applyAlignment="0" applyProtection="0"/>
    <xf numFmtId="0" fontId="38" fillId="0" borderId="0"/>
    <xf numFmtId="181" fontId="65" fillId="0" borderId="0"/>
    <xf numFmtId="187" fontId="1" fillId="0" borderId="0" applyNumberFormat="0" applyFill="0" applyBorder="0" applyAlignment="0" applyProtection="0"/>
    <xf numFmtId="185"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1"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0" fontId="1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65" fontId="23"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5"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9" fontId="1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9" fontId="18" fillId="0" borderId="0" applyFon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0" fontId="38" fillId="0" borderId="0"/>
    <xf numFmtId="181" fontId="65" fillId="0" borderId="0"/>
    <xf numFmtId="169" fontId="6" fillId="0" borderId="0">
      <alignment horizontal="right"/>
    </xf>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1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18" fillId="0" borderId="0"/>
    <xf numFmtId="181" fontId="1"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0" fontId="18" fillId="0" borderId="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65" fillId="0" borderId="0"/>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65" fillId="0" borderId="0"/>
    <xf numFmtId="0" fontId="38" fillId="0" borderId="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18"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1"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xf numFmtId="181" fontId="65"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1" fontId="65" fillId="0" borderId="0"/>
    <xf numFmtId="181" fontId="38" fillId="0" borderId="0" applyNumberFormat="0" applyFill="0" applyBorder="0" applyAlignment="0" applyProtection="0"/>
    <xf numFmtId="166" fontId="6" fillId="0" borderId="0">
      <alignment horizontal="right"/>
    </xf>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181" fontId="65" fillId="0" borderId="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69" fontId="6" fillId="0" borderId="0">
      <alignment horizontal="right"/>
    </xf>
    <xf numFmtId="43" fontId="38" fillId="0" borderId="0" applyFont="0" applyFill="0" applyBorder="0" applyAlignment="0" applyProtection="0"/>
    <xf numFmtId="0" fontId="38" fillId="0" borderId="0"/>
    <xf numFmtId="167" fontId="6" fillId="0" borderId="0">
      <alignment horizontal="right"/>
    </xf>
    <xf numFmtId="0" fontId="38" fillId="0" borderId="0"/>
    <xf numFmtId="9" fontId="1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65" fillId="0" borderId="0"/>
    <xf numFmtId="43" fontId="38" fillId="0" borderId="0" applyFont="0" applyFill="0" applyBorder="0" applyAlignment="0" applyProtection="0"/>
    <xf numFmtId="181" fontId="65" fillId="0" borderId="0"/>
    <xf numFmtId="0" fontId="38" fillId="0" borderId="0"/>
    <xf numFmtId="181" fontId="65" fillId="0" borderId="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169" fontId="6" fillId="0" borderId="0">
      <alignment horizontal="right"/>
    </xf>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0" fontId="18" fillId="0" borderId="0"/>
    <xf numFmtId="0" fontId="38" fillId="0" borderId="0"/>
    <xf numFmtId="0" fontId="38" fillId="0" borderId="0"/>
    <xf numFmtId="0" fontId="38"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43" fontId="65" fillId="0" borderId="0" applyFont="0" applyFill="0" applyBorder="0" applyAlignment="0" applyProtection="0"/>
    <xf numFmtId="167"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65" fillId="0" borderId="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43" fontId="38" fillId="0" borderId="0" applyFont="0" applyFill="0" applyBorder="0" applyAlignment="0" applyProtection="0"/>
    <xf numFmtId="185"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66" fontId="6" fillId="0" borderId="0">
      <alignment horizontal="right"/>
    </xf>
    <xf numFmtId="181" fontId="38" fillId="0" borderId="0" applyNumberFormat="0" applyFill="0" applyBorder="0" applyAlignment="0" applyProtection="0"/>
    <xf numFmtId="169" fontId="6" fillId="0" borderId="0">
      <alignment horizontal="right"/>
    </xf>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9" fontId="38" fillId="0" borderId="0" applyFont="0" applyFill="0" applyBorder="0" applyAlignment="0" applyProtection="0"/>
    <xf numFmtId="186" fontId="38" fillId="0" borderId="0"/>
    <xf numFmtId="181" fontId="65"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1"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65" fillId="0" borderId="0"/>
    <xf numFmtId="187" fontId="1"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69" fontId="6" fillId="0" borderId="0">
      <alignment horizontal="right"/>
    </xf>
    <xf numFmtId="182" fontId="38" fillId="0" borderId="0" applyNumberFormat="0" applyFill="0" applyBorder="0" applyAlignment="0" applyProtection="0"/>
    <xf numFmtId="173"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xf numFmtId="0" fontId="38" fillId="0" borderId="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65" fontId="23" fillId="0" borderId="0" applyFont="0" applyFill="0" applyBorder="0" applyAlignment="0" applyProtection="0"/>
    <xf numFmtId="0" fontId="38" fillId="0" borderId="0"/>
    <xf numFmtId="43" fontId="38" fillId="0" borderId="0" applyFont="0" applyFill="0" applyBorder="0" applyAlignment="0" applyProtection="0"/>
    <xf numFmtId="0" fontId="38" fillId="0" borderId="0"/>
    <xf numFmtId="181" fontId="65" fillId="0" borderId="0"/>
    <xf numFmtId="43" fontId="3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9" fontId="1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67" fontId="6" fillId="0" borderId="0">
      <alignment horizontal="right"/>
    </xf>
    <xf numFmtId="181" fontId="65"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65" fillId="0" borderId="0"/>
    <xf numFmtId="0" fontId="38" fillId="0" borderId="0"/>
    <xf numFmtId="0" fontId="38" fillId="0" borderId="0"/>
    <xf numFmtId="181" fontId="38" fillId="0" borderId="0" applyNumberFormat="0" applyFill="0" applyBorder="0" applyAlignment="0" applyProtection="0"/>
    <xf numFmtId="169" fontId="6" fillId="0" borderId="0">
      <alignment horizontal="right"/>
    </xf>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65"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65" fontId="23"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181" fontId="65" fillId="0" borderId="0"/>
    <xf numFmtId="43" fontId="3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1"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1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66" fontId="6" fillId="0" borderId="0">
      <alignment horizontal="right"/>
    </xf>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90" fillId="54" borderId="0" applyNumberFormat="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1" fontId="65"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1"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90" fillId="54"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65" fillId="0" borderId="0"/>
    <xf numFmtId="181" fontId="65" fillId="0" borderId="0"/>
    <xf numFmtId="181" fontId="38" fillId="0" borderId="0" applyNumberFormat="0" applyFill="0" applyBorder="0" applyAlignment="0" applyProtection="0"/>
    <xf numFmtId="169" fontId="6" fillId="0" borderId="0">
      <alignment horizontal="right"/>
    </xf>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90" fillId="54" borderId="0" applyNumberFormat="0" applyBorder="0" applyAlignment="0" applyProtection="0"/>
    <xf numFmtId="181" fontId="38" fillId="0" borderId="0" applyNumberFormat="0" applyFill="0" applyBorder="0" applyAlignment="0" applyProtection="0"/>
    <xf numFmtId="0" fontId="18" fillId="0" borderId="0"/>
    <xf numFmtId="0" fontId="38" fillId="0" borderId="0"/>
    <xf numFmtId="43" fontId="38" fillId="0" borderId="0" applyFont="0" applyFill="0" applyBorder="0" applyAlignment="0" applyProtection="0"/>
    <xf numFmtId="181" fontId="65" fillId="0" borderId="0"/>
    <xf numFmtId="0" fontId="18" fillId="0" borderId="0"/>
    <xf numFmtId="181" fontId="38" fillId="0" borderId="0" applyNumberFormat="0" applyFill="0" applyBorder="0" applyAlignment="0" applyProtection="0"/>
    <xf numFmtId="0" fontId="90" fillId="54" borderId="0" applyNumberFormat="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1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5"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43" fontId="1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73"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66" fontId="6" fillId="0" borderId="0">
      <alignment horizontal="right"/>
    </xf>
    <xf numFmtId="173"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65" fillId="0" borderId="0"/>
    <xf numFmtId="0" fontId="38" fillId="0" borderId="0"/>
    <xf numFmtId="0" fontId="38" fillId="0" borderId="0"/>
    <xf numFmtId="186" fontId="38" fillId="0" borderId="0"/>
    <xf numFmtId="182"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2" fontId="38" fillId="0" borderId="0" applyNumberFormat="0" applyFill="0" applyBorder="0" applyAlignment="0" applyProtection="0"/>
    <xf numFmtId="166" fontId="6" fillId="0" borderId="0">
      <alignment horizontal="right"/>
    </xf>
    <xf numFmtId="0" fontId="38" fillId="0" borderId="0"/>
    <xf numFmtId="185"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9" fontId="38" fillId="0" borderId="0" applyFont="0" applyFill="0" applyBorder="0" applyAlignment="0" applyProtection="0"/>
    <xf numFmtId="186" fontId="38" fillId="0" borderId="0"/>
    <xf numFmtId="182" fontId="38" fillId="0" borderId="0" applyNumberFormat="0" applyFill="0" applyBorder="0" applyAlignment="0" applyProtection="0"/>
    <xf numFmtId="0" fontId="18" fillId="0" borderId="0"/>
    <xf numFmtId="189" fontId="1" fillId="0" borderId="0" applyNumberFormat="0" applyFill="0" applyBorder="0" applyAlignment="0" applyProtection="0"/>
    <xf numFmtId="167" fontId="1" fillId="0" borderId="0" applyNumberFormat="0" applyFill="0" applyBorder="0" applyAlignment="0" applyProtection="0"/>
    <xf numFmtId="165" fontId="23" fillId="0" borderId="0" applyFont="0" applyFill="0" applyBorder="0" applyAlignment="0" applyProtection="0"/>
    <xf numFmtId="0" fontId="1"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66" fontId="6" fillId="0" borderId="0">
      <alignment horizontal="right"/>
    </xf>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6" fontId="38" fillId="0" borderId="0"/>
    <xf numFmtId="43" fontId="38" fillId="0" borderId="0" applyFon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6" fontId="6" fillId="0" borderId="0">
      <alignment horizontal="right"/>
    </xf>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1"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43" fontId="38" fillId="0" borderId="0" applyFont="0" applyFill="0" applyBorder="0" applyAlignment="0" applyProtection="0"/>
    <xf numFmtId="187" fontId="1"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0" fontId="38" fillId="0" borderId="0"/>
    <xf numFmtId="0" fontId="38" fillId="0" borderId="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9" fontId="18" fillId="0" borderId="0" applyFon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0" fontId="38" fillId="14" borderId="46" applyNumberFormat="0" applyFont="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9" fontId="18" fillId="0" borderId="0" applyFon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65" fillId="0" borderId="0"/>
    <xf numFmtId="0" fontId="38" fillId="0" borderId="0"/>
    <xf numFmtId="43" fontId="38" fillId="0" borderId="0" applyFon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1" fontId="1" fillId="0" borderId="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7"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2" fontId="38" fillId="0" borderId="0" applyNumberFormat="0" applyFill="0" applyBorder="0" applyAlignment="0" applyProtection="0"/>
    <xf numFmtId="186"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18" fillId="0" borderId="0"/>
    <xf numFmtId="0" fontId="38" fillId="0" borderId="0"/>
    <xf numFmtId="181" fontId="38" fillId="0" borderId="0" applyNumberForma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5"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181" fontId="65"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9" fontId="18" fillId="0" borderId="0" applyFon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43" fontId="38" fillId="0" borderId="0" applyFont="0" applyFill="0" applyBorder="0" applyAlignment="0" applyProtection="0"/>
    <xf numFmtId="0" fontId="38" fillId="0" borderId="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65" fillId="0" borderId="0"/>
    <xf numFmtId="0" fontId="38" fillId="0" borderId="0"/>
    <xf numFmtId="0" fontId="18" fillId="0" borderId="0"/>
    <xf numFmtId="186" fontId="38" fillId="0" borderId="0" applyNumberFormat="0" applyFill="0" applyBorder="0" applyAlignment="0" applyProtection="0"/>
    <xf numFmtId="181" fontId="1" fillId="0" borderId="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90" fillId="53"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2" fontId="38" fillId="0" borderId="0" applyNumberFormat="0" applyFill="0" applyBorder="0" applyAlignment="0" applyProtection="0"/>
    <xf numFmtId="186"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18" fillId="0" borderId="0"/>
    <xf numFmtId="0" fontId="38" fillId="0" borderId="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43" fontId="18" fillId="0" borderId="0" applyFon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1" fontId="65" fillId="0" borderId="0"/>
    <xf numFmtId="0" fontId="38" fillId="0" borderId="0"/>
    <xf numFmtId="181" fontId="65" fillId="0" borderId="0"/>
    <xf numFmtId="186" fontId="38" fillId="0" borderId="0" applyNumberFormat="0" applyFill="0" applyBorder="0" applyAlignment="0" applyProtection="0"/>
    <xf numFmtId="181" fontId="1"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18" fillId="0" borderId="0"/>
    <xf numFmtId="181" fontId="1"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90" fillId="53"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6" fontId="38" fillId="0" borderId="0"/>
    <xf numFmtId="181" fontId="65"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18" fillId="0" borderId="0"/>
    <xf numFmtId="0" fontId="38" fillId="0" borderId="0"/>
    <xf numFmtId="43" fontId="38" fillId="0" borderId="0" applyFon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90" fillId="53"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65" fillId="0" borderId="0"/>
    <xf numFmtId="166"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181"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0" fontId="38" fillId="0" borderId="0"/>
    <xf numFmtId="181" fontId="65" fillId="0" borderId="0"/>
    <xf numFmtId="0" fontId="38" fillId="0" borderId="0"/>
    <xf numFmtId="0" fontId="38" fillId="0" borderId="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18" fillId="0" borderId="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0" fontId="90" fillId="52" borderId="0" applyNumberFormat="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65" fontId="23" fillId="0" borderId="0" applyFont="0" applyFill="0" applyBorder="0" applyAlignment="0" applyProtection="0"/>
    <xf numFmtId="0" fontId="38" fillId="0" borderId="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6" fontId="38" fillId="0" borderId="0"/>
    <xf numFmtId="165" fontId="23"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169" fontId="6" fillId="0" borderId="0">
      <alignment horizontal="right"/>
    </xf>
    <xf numFmtId="187" fontId="1" fillId="0" borderId="0" applyNumberFormat="0" applyFill="0" applyBorder="0" applyAlignment="0" applyProtection="0"/>
    <xf numFmtId="181" fontId="65"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73"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67" fontId="6" fillId="0" borderId="0">
      <alignment horizontal="right"/>
    </xf>
    <xf numFmtId="181" fontId="65" fillId="0" borderId="0"/>
    <xf numFmtId="0" fontId="38" fillId="0" borderId="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7" fontId="1" fillId="0" borderId="0" applyNumberFormat="0" applyFill="0" applyBorder="0" applyAlignment="0" applyProtection="0"/>
    <xf numFmtId="0" fontId="38" fillId="0" borderId="0"/>
    <xf numFmtId="0" fontId="1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65" fillId="0" borderId="0"/>
    <xf numFmtId="165" fontId="23"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5"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9" fontId="18" fillId="0" borderId="0" applyFont="0" applyFill="0" applyBorder="0" applyAlignment="0" applyProtection="0"/>
    <xf numFmtId="43" fontId="38" fillId="0" borderId="0" applyFont="0" applyFill="0" applyBorder="0" applyAlignment="0" applyProtection="0"/>
    <xf numFmtId="0" fontId="38" fillId="0" borderId="0"/>
    <xf numFmtId="0" fontId="38" fillId="0" borderId="0"/>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181" fontId="65" fillId="0" borderId="0"/>
    <xf numFmtId="169" fontId="6" fillId="0" borderId="0">
      <alignment horizontal="right"/>
    </xf>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65" fillId="0" borderId="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2"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67" fontId="6" fillId="0" borderId="0">
      <alignment horizontal="right"/>
    </xf>
    <xf numFmtId="187" fontId="1"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18" fillId="0" borderId="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65" fillId="0" borderId="0"/>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18" fillId="0" borderId="0"/>
    <xf numFmtId="182" fontId="38" fillId="0" borderId="0" applyNumberFormat="0" applyFill="0" applyBorder="0" applyAlignment="0" applyProtection="0"/>
    <xf numFmtId="181" fontId="1" fillId="0" borderId="0"/>
    <xf numFmtId="0" fontId="38" fillId="0" borderId="0"/>
    <xf numFmtId="182" fontId="38" fillId="0" borderId="0" applyNumberForma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66" fontId="6" fillId="0" borderId="0">
      <alignment horizontal="right"/>
    </xf>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73"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69" fontId="6" fillId="0" borderId="0">
      <alignment horizontal="right"/>
    </xf>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69"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65" fillId="0" borderId="0" applyFont="0" applyFill="0" applyBorder="0" applyAlignment="0" applyProtection="0"/>
    <xf numFmtId="167" fontId="6" fillId="0" borderId="0">
      <alignment horizontal="right"/>
    </xf>
    <xf numFmtId="181" fontId="38" fillId="0" borderId="0" applyNumberFormat="0" applyFill="0" applyBorder="0" applyAlignment="0" applyProtection="0"/>
    <xf numFmtId="0"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0" fontId="38" fillId="0" borderId="0"/>
    <xf numFmtId="166" fontId="6" fillId="0" borderId="0">
      <alignment horizontal="right"/>
    </xf>
    <xf numFmtId="181" fontId="38" fillId="0" borderId="0" applyNumberFormat="0" applyFill="0" applyBorder="0" applyAlignment="0" applyProtection="0"/>
    <xf numFmtId="169" fontId="6" fillId="0" borderId="0">
      <alignment horizontal="right"/>
    </xf>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9" fontId="38" fillId="0" borderId="0" applyFon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65" fillId="0" borderId="0"/>
    <xf numFmtId="187" fontId="1"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0" fontId="38" fillId="0" borderId="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69"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66" fontId="6" fillId="0" borderId="0">
      <alignment horizontal="right"/>
    </xf>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6" fontId="38" fillId="0" borderId="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65" fillId="0" borderId="0"/>
    <xf numFmtId="9" fontId="38" fillId="0" borderId="0" applyFon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66" fontId="6" fillId="0" borderId="0">
      <alignment horizontal="right"/>
    </xf>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9" fontId="38" fillId="0" borderId="0" applyFont="0" applyFill="0" applyBorder="0" applyAlignment="0" applyProtection="0"/>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186"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1" fillId="0" borderId="0"/>
    <xf numFmtId="187" fontId="38" fillId="0" borderId="0" applyNumberFormat="0" applyFill="0" applyBorder="0" applyAlignment="0" applyProtection="0"/>
    <xf numFmtId="165" fontId="23" fillId="0" borderId="0" applyFon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65" fillId="0" borderId="0"/>
    <xf numFmtId="187"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0" fontId="38" fillId="0" borderId="0"/>
    <xf numFmtId="165" fontId="23"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0" fontId="90" fillId="52" borderId="0" applyNumberFormat="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86"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187" fontId="1" fillId="0" borderId="0" applyNumberFormat="0" applyFill="0" applyBorder="0" applyAlignment="0" applyProtection="0"/>
    <xf numFmtId="0" fontId="18" fillId="0" borderId="0"/>
    <xf numFmtId="0" fontId="38" fillId="0" borderId="0"/>
    <xf numFmtId="0" fontId="18" fillId="0" borderId="0"/>
    <xf numFmtId="181" fontId="38" fillId="0" borderId="0" applyNumberFormat="0" applyFill="0" applyBorder="0" applyAlignment="0" applyProtection="0"/>
    <xf numFmtId="0" fontId="18" fillId="0" borderId="0"/>
    <xf numFmtId="187" fontId="38" fillId="0" borderId="0" applyNumberFormat="0" applyFill="0" applyBorder="0" applyAlignment="0" applyProtection="0"/>
    <xf numFmtId="0" fontId="1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65" fillId="0" borderId="0" applyFon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67" fontId="6" fillId="0" borderId="0">
      <alignment horizontal="right"/>
    </xf>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65"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90" fillId="52" borderId="0" applyNumberFormat="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65" fontId="23" fillId="0" borderId="0" applyFon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182"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186" fontId="38" fillId="0" borderId="0"/>
    <xf numFmtId="0" fontId="38" fillId="0" borderId="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0" fontId="38" fillId="0" borderId="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165" fontId="23"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1"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66" fontId="6" fillId="0" borderId="0">
      <alignment horizontal="right"/>
    </xf>
    <xf numFmtId="0" fontId="1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1"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1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6"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6"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73"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73"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6" fontId="38" fillId="0" borderId="0"/>
    <xf numFmtId="165" fontId="23"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65" fillId="0" borderId="0" applyFon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90" fillId="52" borderId="0" applyNumberFormat="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65" fontId="23"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90" fillId="49" borderId="0" applyNumberFormat="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6" fontId="38" fillId="0" borderId="0"/>
    <xf numFmtId="165" fontId="23"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43" fontId="3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1"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65"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69" fontId="6" fillId="0" borderId="0">
      <alignment horizontal="right"/>
    </xf>
    <xf numFmtId="169"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2" fontId="38" fillId="0" borderId="0" applyNumberFormat="0" applyFill="0" applyBorder="0" applyAlignment="0" applyProtection="0"/>
    <xf numFmtId="0" fontId="38" fillId="0" borderId="0"/>
    <xf numFmtId="0" fontId="38" fillId="16" borderId="0" applyNumberFormat="0" applyBorder="0" applyAlignment="0" applyProtection="0"/>
    <xf numFmtId="0" fontId="38" fillId="17" borderId="0" applyNumberFormat="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0" borderId="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0" fontId="38" fillId="0" borderId="0"/>
    <xf numFmtId="186" fontId="38" fillId="0" borderId="0"/>
    <xf numFmtId="0" fontId="18" fillId="0" borderId="0"/>
    <xf numFmtId="187" fontId="38" fillId="0" borderId="0" applyNumberFormat="0" applyFill="0" applyBorder="0" applyAlignment="0" applyProtection="0"/>
    <xf numFmtId="0" fontId="38" fillId="0" borderId="0"/>
    <xf numFmtId="165" fontId="23"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65" fontId="23"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0" fontId="1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9" fontId="1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65" fillId="0" borderId="0"/>
    <xf numFmtId="186" fontId="38" fillId="0" borderId="0"/>
    <xf numFmtId="173"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5"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1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0" fontId="38" fillId="0" borderId="0"/>
    <xf numFmtId="166" fontId="6" fillId="0" borderId="0">
      <alignment horizontal="right"/>
    </xf>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1"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18" fillId="0" borderId="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0" borderId="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65" fontId="23" fillId="0" borderId="0" applyFon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1" fontId="1"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1"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65" fontId="23"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65"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181" fontId="38" fillId="0" borderId="0" applyNumberFormat="0" applyFill="0" applyBorder="0" applyAlignment="0" applyProtection="0"/>
    <xf numFmtId="182" fontId="38" fillId="0" borderId="0" applyNumberFormat="0" applyFill="0" applyBorder="0" applyAlignment="0" applyProtection="0"/>
    <xf numFmtId="181" fontId="1"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7"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0" borderId="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0" fontId="38"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18" fillId="0" borderId="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5" fontId="23"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65" fontId="23"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1" fontId="1" fillId="0" borderId="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1"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1"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67" fontId="6" fillId="0" borderId="0">
      <alignment horizontal="right"/>
    </xf>
    <xf numFmtId="181" fontId="65" fillId="0" borderId="0"/>
    <xf numFmtId="0" fontId="38" fillId="0" borderId="0"/>
    <xf numFmtId="181" fontId="65" fillId="0" borderId="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1" fillId="0" borderId="0"/>
    <xf numFmtId="0" fontId="38" fillId="0" borderId="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7" fontId="1" fillId="0" borderId="0" applyNumberFormat="0" applyFill="0" applyBorder="0" applyAlignment="0" applyProtection="0"/>
    <xf numFmtId="0" fontId="38" fillId="0" borderId="0"/>
    <xf numFmtId="0" fontId="38" fillId="16" borderId="0" applyNumberFormat="0" applyBorder="0" applyAlignment="0" applyProtection="0"/>
    <xf numFmtId="0" fontId="38" fillId="17"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0" borderId="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0" fontId="38" fillId="0" borderId="0"/>
    <xf numFmtId="0" fontId="38" fillId="36" borderId="0" applyNumberFormat="0" applyBorder="0" applyAlignment="0" applyProtection="0"/>
    <xf numFmtId="0" fontId="38" fillId="37" borderId="0" applyNumberFormat="0" applyBorder="0" applyAlignment="0" applyProtection="0"/>
    <xf numFmtId="0" fontId="38" fillId="0" borderId="0"/>
    <xf numFmtId="0" fontId="38" fillId="0" borderId="0"/>
    <xf numFmtId="0" fontId="38" fillId="0" borderId="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5"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6" fontId="38" fillId="0" borderId="0" applyNumberFormat="0" applyFill="0" applyBorder="0" applyAlignment="0" applyProtection="0"/>
    <xf numFmtId="186"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43" fontId="1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0" fontId="18" fillId="0" borderId="0"/>
    <xf numFmtId="186"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xf numFmtId="186" fontId="38" fillId="0" borderId="0"/>
    <xf numFmtId="0" fontId="38" fillId="0" borderId="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6"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7" fontId="38" fillId="0" borderId="0" applyNumberFormat="0" applyFill="0" applyBorder="0" applyAlignment="0" applyProtection="0"/>
    <xf numFmtId="186" fontId="38" fillId="0" borderId="0"/>
    <xf numFmtId="173"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0" fontId="38" fillId="0" borderId="0"/>
    <xf numFmtId="187"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73"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1" fillId="0" borderId="0"/>
    <xf numFmtId="186"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6"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0" fontId="38" fillId="0" borderId="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0" fontId="38" fillId="0" borderId="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0" fontId="38" fillId="0" borderId="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0" fontId="38" fillId="0" borderId="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0" fontId="38" fillId="0" borderId="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0" fontId="38" fillId="0" borderId="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14" borderId="46" applyNumberFormat="0" applyFont="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0" borderId="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18" fillId="0" borderId="0" applyFon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65" fontId="23" fillId="0" borderId="0" applyFon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65"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7" fontId="38"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0" fontId="38"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1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5" fontId="23"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6" fontId="38" fillId="0" borderId="0" applyNumberForma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65" fontId="23"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6"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1"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67" fontId="6" fillId="0" borderId="0">
      <alignment horizontal="right"/>
    </xf>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7" fontId="1"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0" borderId="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0" fontId="38" fillId="0" borderId="0"/>
    <xf numFmtId="0" fontId="38" fillId="36" borderId="0" applyNumberFormat="0" applyBorder="0" applyAlignment="0" applyProtection="0"/>
    <xf numFmtId="0" fontId="38" fillId="37" borderId="0" applyNumberFormat="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1" fillId="0" borderId="0" applyNumberFormat="0" applyFill="0" applyBorder="0" applyAlignment="0" applyProtection="0"/>
    <xf numFmtId="186" fontId="38" fillId="0" borderId="0" applyNumberFormat="0" applyFill="0" applyBorder="0" applyAlignment="0" applyProtection="0"/>
    <xf numFmtId="186"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43" fontId="1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0" fontId="18" fillId="0" borderId="0"/>
    <xf numFmtId="186"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7" fontId="38" fillId="0" borderId="0" applyNumberFormat="0" applyFill="0" applyBorder="0" applyAlignment="0" applyProtection="0"/>
    <xf numFmtId="186" fontId="38" fillId="0" borderId="0"/>
    <xf numFmtId="173"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0"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18" fillId="0" borderId="0"/>
    <xf numFmtId="0" fontId="38" fillId="0" borderId="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1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0" fontId="38" fillId="0" borderId="0"/>
    <xf numFmtId="0" fontId="38" fillId="0" borderId="0"/>
    <xf numFmtId="0"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66" fontId="6" fillId="0" borderId="0">
      <alignment horizontal="right"/>
    </xf>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1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18" fillId="0" borderId="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0" fontId="38" fillId="14" borderId="46" applyNumberFormat="0" applyFont="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8" fillId="36" borderId="0" applyNumberFormat="0" applyBorder="0" applyAlignment="0" applyProtection="0"/>
    <xf numFmtId="0" fontId="38" fillId="37" borderId="0" applyNumberFormat="0" applyBorder="0" applyAlignment="0" applyProtection="0"/>
    <xf numFmtId="186" fontId="38" fillId="0" borderId="0"/>
    <xf numFmtId="186" fontId="38" fillId="0" borderId="0"/>
    <xf numFmtId="186" fontId="38" fillId="0" borderId="0"/>
    <xf numFmtId="186" fontId="38" fillId="0" borderId="0"/>
    <xf numFmtId="186" fontId="38" fillId="0" borderId="0"/>
    <xf numFmtId="186" fontId="38" fillId="0" borderId="0"/>
    <xf numFmtId="186" fontId="38" fillId="0" borderId="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xf numFmtId="186" fontId="38" fillId="0" borderId="0"/>
    <xf numFmtId="181"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65" fontId="23"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65" fontId="23"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67" fontId="6" fillId="0" borderId="0">
      <alignment horizontal="right"/>
    </xf>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18" fillId="0" borderId="0"/>
    <xf numFmtId="0" fontId="38" fillId="0" borderId="0"/>
    <xf numFmtId="0" fontId="18" fillId="0" borderId="0"/>
    <xf numFmtId="182" fontId="38" fillId="0" borderId="0" applyNumberFormat="0" applyFill="0" applyBorder="0" applyAlignment="0" applyProtection="0"/>
    <xf numFmtId="0" fontId="1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65"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65"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43" fontId="1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18"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1"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1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65" fontId="23"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0" fontId="1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0" fontId="38" fillId="0" borderId="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0" fontId="38" fillId="0" borderId="0"/>
    <xf numFmtId="0" fontId="38" fillId="0" borderId="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69" fontId="6" fillId="0" borderId="0">
      <alignment horizontal="right"/>
    </xf>
    <xf numFmtId="169" fontId="6" fillId="0" borderId="0">
      <alignment horizontal="right"/>
    </xf>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5" fontId="38" fillId="0" borderId="0" applyNumberFormat="0" applyFill="0" applyBorder="0" applyAlignment="0" applyProtection="0"/>
    <xf numFmtId="0" fontId="38" fillId="0" borderId="0"/>
    <xf numFmtId="0" fontId="38" fillId="14" borderId="46" applyNumberFormat="0" applyFont="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0" fontId="65" fillId="0" borderId="0"/>
    <xf numFmtId="0" fontId="38" fillId="20" borderId="0" applyNumberFormat="0" applyBorder="0" applyAlignment="0" applyProtection="0"/>
    <xf numFmtId="0" fontId="38" fillId="21" borderId="0" applyNumberFormat="0" applyBorder="0" applyAlignment="0" applyProtection="0"/>
    <xf numFmtId="181" fontId="1" fillId="0" borderId="0"/>
    <xf numFmtId="181"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6"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65" fillId="0" borderId="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0" fontId="38" fillId="0" borderId="0"/>
    <xf numFmtId="186" fontId="38" fillId="0" borderId="0"/>
    <xf numFmtId="186"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181" fontId="38" fillId="0" borderId="0" applyNumberFormat="0" applyFill="0" applyBorder="0" applyAlignment="0" applyProtection="0"/>
    <xf numFmtId="167" fontId="6" fillId="0" borderId="0">
      <alignment horizontal="right"/>
    </xf>
    <xf numFmtId="187"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1"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66" fontId="6" fillId="0" borderId="0">
      <alignment horizontal="right"/>
    </xf>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65" fontId="23"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1"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xf numFmtId="187" fontId="38" fillId="0" borderId="0" applyNumberFormat="0" applyFill="0" applyBorder="0" applyAlignment="0" applyProtection="0"/>
    <xf numFmtId="0" fontId="38" fillId="0" borderId="0"/>
    <xf numFmtId="165" fontId="23" fillId="0" borderId="0" applyFont="0" applyFill="0" applyBorder="0" applyAlignment="0" applyProtection="0"/>
    <xf numFmtId="186" fontId="38"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6"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6"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43" fontId="38" fillId="0" borderId="0" applyFont="0" applyFill="0" applyBorder="0" applyAlignment="0" applyProtection="0"/>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1" fillId="0" borderId="0"/>
    <xf numFmtId="186" fontId="38" fillId="0" borderId="0"/>
    <xf numFmtId="186" fontId="38" fillId="0" borderId="0" applyNumberFormat="0" applyFill="0" applyBorder="0" applyAlignment="0" applyProtection="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65"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0" fontId="38" fillId="0" borderId="0"/>
    <xf numFmtId="43" fontId="65"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73"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6"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6"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43" fontId="38" fillId="0" borderId="0" applyFont="0" applyFill="0" applyBorder="0" applyAlignment="0" applyProtection="0"/>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1" fillId="0" borderId="0"/>
    <xf numFmtId="186" fontId="38" fillId="0" borderId="0"/>
    <xf numFmtId="186" fontId="38" fillId="0" borderId="0" applyNumberFormat="0" applyFill="0" applyBorder="0" applyAlignment="0" applyProtection="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65"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43" fontId="65"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6"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181" fontId="65" fillId="0" borderId="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43" fontId="38" fillId="0" borderId="0" applyFont="0" applyFill="0" applyBorder="0" applyAlignment="0" applyProtection="0"/>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1" fillId="0" borderId="0"/>
    <xf numFmtId="186" fontId="38" fillId="0" borderId="0"/>
    <xf numFmtId="186" fontId="38" fillId="0" borderId="0" applyNumberFormat="0" applyFill="0" applyBorder="0" applyAlignment="0" applyProtection="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43" fontId="65"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7" fontId="1"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7"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5"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6" fontId="38" fillId="0" borderId="0"/>
    <xf numFmtId="181" fontId="1"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43" fontId="38" fillId="0" borderId="0" applyFont="0" applyFill="0" applyBorder="0" applyAlignment="0" applyProtection="0"/>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1"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43" fontId="65"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182" fontId="38" fillId="0" borderId="0" applyNumberFormat="0" applyFill="0" applyBorder="0" applyAlignment="0" applyProtection="0"/>
    <xf numFmtId="181" fontId="65" fillId="0" borderId="0"/>
    <xf numFmtId="43" fontId="38" fillId="0" borderId="0" applyFont="0" applyFill="0" applyBorder="0" applyAlignment="0" applyProtection="0"/>
    <xf numFmtId="0" fontId="38" fillId="0" borderId="0"/>
    <xf numFmtId="165" fontId="23" fillId="0" borderId="0" applyFon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65" fillId="0" borderId="0"/>
    <xf numFmtId="0" fontId="38" fillId="14" borderId="46" applyNumberFormat="0" applyFont="0" applyAlignment="0" applyProtection="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7" fontId="1" fillId="0" borderId="0" applyNumberFormat="0" applyFill="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6"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1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6" fontId="38" fillId="0" borderId="0"/>
    <xf numFmtId="186" fontId="38" fillId="0" borderId="0" applyNumberFormat="0" applyFill="0" applyBorder="0" applyAlignment="0" applyProtection="0"/>
    <xf numFmtId="173"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0" fontId="38" fillId="0" borderId="0"/>
    <xf numFmtId="0" fontId="18" fillId="0" borderId="0"/>
    <xf numFmtId="0" fontId="38" fillId="0" borderId="0"/>
    <xf numFmtId="0" fontId="38" fillId="0" borderId="0"/>
    <xf numFmtId="187"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18" fillId="0" borderId="0" applyFont="0" applyFill="0" applyBorder="0" applyAlignment="0" applyProtection="0"/>
    <xf numFmtId="181" fontId="65"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43" fontId="38"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18" fillId="0" borderId="0" applyFon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9" fontId="18" fillId="0" borderId="0" applyFon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xf numFmtId="187" fontId="38" fillId="0" borderId="0" applyNumberFormat="0" applyFill="0" applyBorder="0" applyAlignment="0" applyProtection="0"/>
    <xf numFmtId="187" fontId="1" fillId="0" borderId="0" applyNumberFormat="0" applyFill="0" applyBorder="0" applyAlignment="0" applyProtection="0"/>
    <xf numFmtId="169" fontId="6" fillId="0" borderId="0">
      <alignment horizontal="right"/>
    </xf>
    <xf numFmtId="169" fontId="6" fillId="0" borderId="0">
      <alignment horizontal="right"/>
    </xf>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1"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14" borderId="46" applyNumberFormat="0" applyFont="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0" borderId="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7" fontId="38" fillId="0" borderId="0" applyNumberFormat="0" applyFill="0" applyBorder="0" applyAlignment="0" applyProtection="0"/>
    <xf numFmtId="0" fontId="38" fillId="0" borderId="0"/>
    <xf numFmtId="0" fontId="38" fillId="28" borderId="0" applyNumberFormat="0" applyBorder="0" applyAlignment="0" applyProtection="0"/>
    <xf numFmtId="0" fontId="38" fillId="29" borderId="0" applyNumberFormat="0" applyBorder="0" applyAlignment="0" applyProtection="0"/>
    <xf numFmtId="187" fontId="38" fillId="0" borderId="0" applyNumberFormat="0" applyFill="0" applyBorder="0" applyAlignment="0" applyProtection="0"/>
    <xf numFmtId="0" fontId="38" fillId="0" borderId="0"/>
    <xf numFmtId="0" fontId="38" fillId="32" borderId="0" applyNumberFormat="0" applyBorder="0" applyAlignment="0" applyProtection="0"/>
    <xf numFmtId="0" fontId="38" fillId="33" borderId="0" applyNumberFormat="0" applyBorder="0" applyAlignment="0" applyProtection="0"/>
    <xf numFmtId="0" fontId="38" fillId="0" borderId="0"/>
    <xf numFmtId="187"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65" fontId="23" fillId="0" borderId="0" applyFont="0" applyFill="0" applyBorder="0" applyAlignment="0" applyProtection="0"/>
    <xf numFmtId="187" fontId="38" fillId="0" borderId="0" applyNumberFormat="0" applyFill="0" applyBorder="0" applyAlignment="0" applyProtection="0"/>
    <xf numFmtId="186" fontId="38" fillId="0" borderId="0"/>
    <xf numFmtId="0" fontId="38" fillId="0" borderId="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1"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65"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0" fontId="1"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43" fontId="65" fillId="0" borderId="0" applyFont="0" applyFill="0" applyBorder="0" applyAlignment="0" applyProtection="0"/>
    <xf numFmtId="0" fontId="38" fillId="0" borderId="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0" fontId="38" fillId="0" borderId="0"/>
    <xf numFmtId="166" fontId="6" fillId="0" borderId="0">
      <alignment horizontal="right"/>
    </xf>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43" fontId="38" fillId="0" borderId="0" applyFon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1" fontId="1" fillId="0" borderId="0" applyNumberFormat="0" applyFill="0" applyBorder="0" applyAlignment="0" applyProtection="0"/>
    <xf numFmtId="186" fontId="38" fillId="0" borderId="0" applyNumberFormat="0" applyFill="0" applyBorder="0" applyAlignment="0" applyProtection="0"/>
    <xf numFmtId="186" fontId="38" fillId="0" borderId="0"/>
    <xf numFmtId="0" fontId="38" fillId="0" borderId="0"/>
    <xf numFmtId="187" fontId="38" fillId="0" borderId="0" applyNumberFormat="0" applyFill="0" applyBorder="0" applyAlignment="0" applyProtection="0"/>
    <xf numFmtId="186" fontId="38" fillId="0" borderId="0"/>
    <xf numFmtId="186" fontId="38" fillId="0" borderId="0"/>
    <xf numFmtId="187" fontId="1"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43" fontId="65" fillId="0" borderId="0" applyFon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65" fillId="0" borderId="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1" fillId="0" borderId="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43" fontId="38" fillId="0" borderId="0" applyFon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5"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6"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43" fontId="38" fillId="0" borderId="0" applyFont="0" applyFill="0" applyBorder="0" applyAlignment="0" applyProtection="0"/>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1" fillId="0" borderId="0"/>
    <xf numFmtId="186" fontId="38" fillId="0" borderId="0"/>
    <xf numFmtId="186" fontId="38" fillId="0" borderId="0" applyNumberFormat="0" applyFill="0" applyBorder="0" applyAlignment="0" applyProtection="0"/>
    <xf numFmtId="182"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1"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0" fontId="38" fillId="0" borderId="0"/>
    <xf numFmtId="43" fontId="38"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1" fontId="65"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43" fontId="65"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65" fontId="23"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186"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0" fontId="38" fillId="0" borderId="0"/>
    <xf numFmtId="0" fontId="38" fillId="0" borderId="0"/>
    <xf numFmtId="0" fontId="38" fillId="0" borderId="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0" fontId="38" fillId="0" borderId="0"/>
    <xf numFmtId="0" fontId="38" fillId="20" borderId="0" applyNumberFormat="0" applyBorder="0" applyAlignment="0" applyProtection="0"/>
    <xf numFmtId="0" fontId="38" fillId="21" borderId="0" applyNumberFormat="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0" fontId="65" fillId="0" borderId="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1"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65" fontId="23"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5"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66" fontId="6" fillId="0" borderId="0">
      <alignment horizontal="right"/>
    </xf>
    <xf numFmtId="0" fontId="38" fillId="0" borderId="0"/>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1" fontId="65"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6"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1"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69" fontId="6" fillId="0" borderId="0">
      <alignment horizontal="right"/>
    </xf>
    <xf numFmtId="169"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14" borderId="46" applyNumberFormat="0" applyFont="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165" fontId="23" fillId="0" borderId="0" applyFont="0" applyFill="0" applyBorder="0" applyAlignment="0" applyProtection="0"/>
    <xf numFmtId="187"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7" fontId="38" fillId="0" borderId="0" applyNumberFormat="0" applyFill="0" applyBorder="0" applyAlignment="0" applyProtection="0"/>
    <xf numFmtId="0" fontId="38" fillId="0" borderId="0"/>
    <xf numFmtId="0" fontId="38" fillId="36" borderId="0" applyNumberFormat="0" applyBorder="0" applyAlignment="0" applyProtection="0"/>
    <xf numFmtId="0" fontId="38" fillId="37" borderId="0" applyNumberFormat="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186" fontId="38" fillId="0" borderId="0"/>
    <xf numFmtId="0" fontId="38" fillId="0" borderId="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73"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86" fontId="38" fillId="0" borderId="0"/>
    <xf numFmtId="167" fontId="6" fillId="0" borderId="0">
      <alignment horizontal="right"/>
    </xf>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186" fontId="38" fillId="0" borderId="0"/>
    <xf numFmtId="0" fontId="18" fillId="0" borderId="0"/>
    <xf numFmtId="9" fontId="1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1" fillId="0" borderId="0" applyNumberFormat="0" applyFill="0" applyBorder="0" applyAlignment="0" applyProtection="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18"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66" fontId="6" fillId="0" borderId="0">
      <alignment horizontal="right"/>
    </xf>
    <xf numFmtId="182" fontId="38" fillId="0" borderId="0" applyNumberFormat="0" applyFill="0" applyBorder="0" applyAlignment="0" applyProtection="0"/>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1"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1" fontId="65"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applyNumberFormat="0" applyFill="0" applyBorder="0" applyAlignment="0" applyProtection="0"/>
    <xf numFmtId="181" fontId="65"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43" fontId="38" fillId="0" borderId="0" applyFont="0" applyFill="0" applyBorder="0" applyAlignment="0" applyProtection="0"/>
    <xf numFmtId="186" fontId="38" fillId="0" borderId="0"/>
    <xf numFmtId="0" fontId="38" fillId="0" borderId="0"/>
    <xf numFmtId="181" fontId="38" fillId="0" borderId="0" applyNumberFormat="0" applyFill="0" applyBorder="0" applyAlignment="0" applyProtection="0"/>
    <xf numFmtId="0" fontId="38" fillId="0" borderId="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0" fontId="38" fillId="0" borderId="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0" fontId="65" fillId="0" borderId="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5" fontId="23"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43" fontId="38" fillId="0" borderId="0" applyFont="0" applyFill="0" applyBorder="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187" fontId="38" fillId="0" borderId="0" applyNumberFormat="0" applyFill="0" applyBorder="0" applyAlignment="0" applyProtection="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5"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73"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186" fontId="38" fillId="0" borderId="0"/>
    <xf numFmtId="0" fontId="38" fillId="0" borderId="0"/>
    <xf numFmtId="0" fontId="38" fillId="0" borderId="0"/>
    <xf numFmtId="181" fontId="38" fillId="0" borderId="0" applyNumberFormat="0" applyFill="0" applyBorder="0" applyAlignment="0" applyProtection="0"/>
    <xf numFmtId="173"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43" fontId="38" fillId="0" borderId="0" applyFont="0" applyFill="0" applyBorder="0" applyAlignment="0" applyProtection="0"/>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1"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1" fontId="65"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43" fontId="18" fillId="0" borderId="0" applyFont="0" applyFill="0" applyBorder="0" applyAlignment="0" applyProtection="0"/>
    <xf numFmtId="181" fontId="65" fillId="0" borderId="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43" fontId="65"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14" borderId="46" applyNumberFormat="0" applyFont="0" applyAlignment="0" applyProtection="0"/>
    <xf numFmtId="0" fontId="38" fillId="16" borderId="0" applyNumberFormat="0" applyBorder="0" applyAlignment="0" applyProtection="0"/>
    <xf numFmtId="0" fontId="38" fillId="17" borderId="0" applyNumberFormat="0" applyBorder="0" applyAlignment="0" applyProtection="0"/>
    <xf numFmtId="43" fontId="38" fillId="0" borderId="0" applyFon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182"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1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38"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0"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xf numFmtId="167" fontId="6" fillId="0" borderId="0">
      <alignment horizontal="right"/>
    </xf>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9" fontId="18" fillId="0" borderId="0" applyFont="0" applyFill="0" applyBorder="0" applyAlignment="0" applyProtection="0"/>
    <xf numFmtId="0" fontId="38" fillId="0" borderId="0"/>
    <xf numFmtId="0" fontId="38" fillId="0" borderId="0"/>
    <xf numFmtId="0" fontId="38" fillId="0" borderId="0"/>
    <xf numFmtId="0" fontId="38" fillId="0" borderId="0"/>
    <xf numFmtId="43" fontId="38" fillId="0" borderId="0" applyFont="0" applyFill="0" applyBorder="0" applyAlignment="0" applyProtection="0"/>
    <xf numFmtId="43" fontId="18" fillId="0" borderId="0" applyFon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0" fontId="38" fillId="14" borderId="46" applyNumberFormat="0" applyFont="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8" fillId="36" borderId="0" applyNumberFormat="0" applyBorder="0" applyAlignment="0" applyProtection="0"/>
    <xf numFmtId="0" fontId="38" fillId="37" borderId="0" applyNumberFormat="0" applyBorder="0" applyAlignment="0" applyProtection="0"/>
    <xf numFmtId="186" fontId="38" fillId="0" borderId="0"/>
    <xf numFmtId="186" fontId="38" fillId="0" borderId="0"/>
    <xf numFmtId="186" fontId="38" fillId="0" borderId="0"/>
    <xf numFmtId="186" fontId="38" fillId="0" borderId="0"/>
    <xf numFmtId="186" fontId="38" fillId="0" borderId="0"/>
    <xf numFmtId="186" fontId="38" fillId="0" borderId="0"/>
    <xf numFmtId="186" fontId="38" fillId="0" borderId="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65" fontId="23"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67" fontId="6" fillId="0" borderId="0">
      <alignment horizontal="right"/>
    </xf>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2"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18" fillId="0" borderId="0"/>
    <xf numFmtId="0" fontId="18" fillId="0" borderId="0"/>
    <xf numFmtId="0" fontId="18" fillId="0" borderId="0"/>
    <xf numFmtId="187" fontId="1" fillId="0" borderId="0" applyNumberFormat="0" applyFill="0" applyBorder="0" applyAlignment="0" applyProtection="0"/>
    <xf numFmtId="0" fontId="1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65" fillId="0" borderId="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0" fontId="38" fillId="0" borderId="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43" fontId="18"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18" fillId="0" borderId="0"/>
    <xf numFmtId="0" fontId="38" fillId="0" borderId="0"/>
    <xf numFmtId="0" fontId="38" fillId="0" borderId="0"/>
    <xf numFmtId="181" fontId="65"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65" fontId="23"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73"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73"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5"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1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0" fontId="1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0" fontId="38" fillId="0" borderId="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0" borderId="0"/>
    <xf numFmtId="0" fontId="38" fillId="24" borderId="0" applyNumberFormat="0" applyBorder="0" applyAlignment="0" applyProtection="0"/>
    <xf numFmtId="0" fontId="38" fillId="25" borderId="0" applyNumberFormat="0" applyBorder="0" applyAlignment="0" applyProtection="0"/>
    <xf numFmtId="181" fontId="38" fillId="0" borderId="0" applyNumberForma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36"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1" fillId="0" borderId="0"/>
    <xf numFmtId="43" fontId="38" fillId="0" borderId="0" applyFont="0" applyFill="0" applyBorder="0" applyAlignment="0" applyProtection="0"/>
    <xf numFmtId="181" fontId="38" fillId="0" borderId="0" applyNumberFormat="0" applyFill="0" applyBorder="0" applyAlignment="0" applyProtection="0"/>
    <xf numFmtId="186"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xf numFmtId="181" fontId="65" fillId="0" borderId="0"/>
    <xf numFmtId="43" fontId="38" fillId="0" borderId="0" applyFont="0" applyFill="0" applyBorder="0" applyAlignment="0" applyProtection="0"/>
    <xf numFmtId="0" fontId="65" fillId="0" borderId="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186"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43" fontId="65" fillId="0" borderId="0" applyFon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65" fillId="0" borderId="0"/>
    <xf numFmtId="181" fontId="1"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1" fontId="65" fillId="0" borderId="0"/>
    <xf numFmtId="187"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181" fontId="1" fillId="0" borderId="0" applyNumberFormat="0" applyFill="0" applyBorder="0" applyAlignment="0" applyProtection="0"/>
    <xf numFmtId="187" fontId="23" fillId="0" borderId="0" applyNumberFormat="0" applyFill="0" applyBorder="0" applyAlignment="0" applyProtection="0"/>
    <xf numFmtId="187" fontId="1" fillId="0" borderId="0" applyNumberFormat="0" applyFill="0" applyBorder="0" applyAlignment="0" applyProtection="0"/>
    <xf numFmtId="43" fontId="65"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5"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1" fillId="0" borderId="0" applyNumberFormat="0" applyFill="0" applyBorder="0" applyAlignment="0" applyProtection="0"/>
    <xf numFmtId="187" fontId="23"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0" fontId="1" fillId="0" borderId="0" applyNumberFormat="0" applyFill="0" applyBorder="0" applyAlignment="0" applyProtection="0"/>
    <xf numFmtId="187" fontId="23" fillId="0" borderId="0" applyNumberFormat="0" applyFill="0" applyBorder="0" applyAlignment="0" applyProtection="0"/>
    <xf numFmtId="0" fontId="65" fillId="0" borderId="0" applyNumberFormat="0" applyFill="0" applyBorder="0" applyAlignment="0" applyProtection="0"/>
    <xf numFmtId="0" fontId="38" fillId="0" borderId="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0" fontId="23" fillId="49" borderId="0" applyNumberFormat="0" applyBorder="0" applyAlignment="0" applyProtection="0"/>
    <xf numFmtId="0" fontId="23" fillId="48" borderId="0" applyNumberFormat="0" applyBorder="0" applyAlignment="0" applyProtection="0"/>
    <xf numFmtId="0" fontId="23" fillId="47" borderId="0" applyNumberFormat="0" applyBorder="0" applyAlignment="0" applyProtection="0"/>
    <xf numFmtId="9" fontId="66" fillId="0" borderId="0" applyFont="0" applyFill="0" applyBorder="0" applyAlignment="0" applyProtection="0"/>
    <xf numFmtId="0" fontId="23" fillId="45" borderId="0" applyNumberFormat="0" applyBorder="0" applyAlignment="0" applyProtection="0"/>
    <xf numFmtId="0" fontId="23" fillId="44" borderId="0" applyNumberFormat="0" applyBorder="0" applyAlignment="0" applyProtection="0"/>
    <xf numFmtId="0" fontId="23" fillId="43" borderId="0" applyNumberFormat="0" applyBorder="0" applyAlignment="0" applyProtection="0"/>
    <xf numFmtId="0" fontId="23"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104" fillId="0" borderId="0" applyNumberFormat="0" applyFill="0" applyBorder="0" applyAlignment="0" applyProtection="0"/>
    <xf numFmtId="187"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0" fontId="38" fillId="0" borderId="0"/>
    <xf numFmtId="0" fontId="1" fillId="0" borderId="0" applyNumberFormat="0" applyFill="0" applyBorder="0" applyAlignment="0" applyProtection="0"/>
    <xf numFmtId="0" fontId="104" fillId="0" borderId="0" applyNumberFormat="0" applyFill="0" applyBorder="0" applyAlignment="0" applyProtection="0"/>
    <xf numFmtId="187"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38" fillId="0" borderId="0"/>
    <xf numFmtId="0" fontId="1" fillId="0" borderId="0" applyNumberFormat="0" applyFill="0" applyBorder="0" applyAlignment="0" applyProtection="0"/>
    <xf numFmtId="0" fontId="104" fillId="0" borderId="0" applyNumberForma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43" fontId="1" fillId="0" borderId="0" applyFont="0" applyFill="0" applyBorder="0" applyAlignment="0" applyProtection="0"/>
    <xf numFmtId="0" fontId="38" fillId="0" borderId="0"/>
    <xf numFmtId="0" fontId="1" fillId="0" borderId="0" applyNumberFormat="0" applyFill="0" applyBorder="0" applyAlignment="0" applyProtection="0"/>
    <xf numFmtId="0" fontId="89" fillId="0" borderId="57" applyNumberFormat="0" applyFill="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0" fontId="1"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0" fontId="89" fillId="0" borderId="57" applyNumberFormat="0" applyFill="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43" fontId="1" fillId="0" borderId="0" applyFon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0" fontId="89" fillId="0" borderId="57" applyNumberFormat="0" applyFill="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43" fontId="38" fillId="0" borderId="0" applyFont="0" applyFill="0" applyBorder="0" applyAlignment="0" applyProtection="0"/>
    <xf numFmtId="0" fontId="38" fillId="0" borderId="0"/>
    <xf numFmtId="0" fontId="1" fillId="0" borderId="0" applyNumberFormat="0" applyFill="0" applyBorder="0" applyAlignment="0" applyProtection="0"/>
    <xf numFmtId="0" fontId="89" fillId="0" borderId="57" applyNumberFormat="0" applyFill="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65" fillId="0" borderId="0"/>
    <xf numFmtId="181" fontId="38" fillId="0" borderId="0" applyNumberFormat="0" applyFill="0" applyBorder="0" applyAlignment="0" applyProtection="0"/>
    <xf numFmtId="0" fontId="1" fillId="0" borderId="0" applyNumberFormat="0" applyFill="0" applyBorder="0" applyAlignment="0" applyProtection="0"/>
    <xf numFmtId="182" fontId="38" fillId="0" borderId="0" applyNumberFormat="0" applyFill="0" applyBorder="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167" fontId="6" fillId="0" borderId="0">
      <alignment horizontal="right"/>
    </xf>
    <xf numFmtId="182" fontId="38" fillId="0" borderId="0" applyNumberFormat="0" applyFill="0" applyBorder="0" applyAlignment="0" applyProtection="0"/>
    <xf numFmtId="9" fontId="66" fillId="0" borderId="0" applyFon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69" fontId="1" fillId="0" borderId="0" applyFon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102" fillId="59" borderId="56" applyNumberFormat="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102" fillId="59" borderId="56" applyNumberFormat="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102" fillId="59" borderId="56" applyNumberFormat="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187" fontId="38" fillId="0" borderId="0" applyNumberFormat="0" applyFill="0" applyBorder="0" applyAlignment="0" applyProtection="0"/>
    <xf numFmtId="9" fontId="66"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102" fillId="59" borderId="56" applyNumberFormat="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186"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66" fillId="62" borderId="55" applyNumberFormat="0" applyFont="0" applyAlignment="0" applyProtection="0"/>
    <xf numFmtId="181" fontId="23"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65" fontId="2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43" fontId="66" fillId="0" borderId="0" applyFon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6"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66" fillId="62" borderId="55" applyNumberFormat="0" applyFont="0" applyAlignment="0" applyProtection="0"/>
    <xf numFmtId="181" fontId="23" fillId="0" borderId="0" applyNumberFormat="0" applyFill="0" applyBorder="0" applyAlignment="0" applyProtection="0"/>
    <xf numFmtId="187" fontId="1" fillId="0" borderId="0" applyNumberFormat="0" applyFill="0" applyBorder="0" applyAlignment="0" applyProtection="0"/>
    <xf numFmtId="169" fontId="1" fillId="0" borderId="0" applyFon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38" fillId="14" borderId="46" applyNumberFormat="0" applyFont="0" applyAlignment="0" applyProtection="0"/>
    <xf numFmtId="0" fontId="23" fillId="4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5"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3"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1" borderId="0" applyNumberFormat="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43" fontId="65"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38" fillId="0" borderId="0"/>
    <xf numFmtId="187" fontId="1" fillId="0" borderId="0" applyNumberFormat="0" applyFill="0" applyBorder="0" applyAlignment="0" applyProtection="0"/>
    <xf numFmtId="0" fontId="66" fillId="62" borderId="55" applyNumberFormat="0" applyFont="0" applyAlignment="0" applyProtection="0"/>
    <xf numFmtId="181" fontId="23" fillId="0" borderId="0" applyNumberFormat="0" applyFill="0" applyBorder="0" applyAlignment="0" applyProtection="0"/>
    <xf numFmtId="187" fontId="1" fillId="0" borderId="0" applyNumberFormat="0" applyFill="0" applyBorder="0" applyAlignment="0" applyProtection="0"/>
    <xf numFmtId="43" fontId="66" fillId="0" borderId="0" applyFont="0" applyFill="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9"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7" borderId="0" applyNumberFormat="0" applyBorder="0" applyAlignment="0" applyProtection="0"/>
    <xf numFmtId="0" fontId="23" fillId="45" borderId="0" applyNumberFormat="0" applyBorder="0" applyAlignment="0" applyProtection="0"/>
    <xf numFmtId="0" fontId="23" fillId="44" borderId="0" applyNumberFormat="0" applyBorder="0" applyAlignment="0" applyProtection="0"/>
    <xf numFmtId="0" fontId="23" fillId="43" borderId="0" applyNumberFormat="0" applyBorder="0" applyAlignment="0" applyProtection="0"/>
    <xf numFmtId="0" fontId="23" fillId="42" borderId="0" applyNumberFormat="0" applyBorder="0" applyAlignment="0" applyProtection="0"/>
    <xf numFmtId="181" fontId="1" fillId="0" borderId="0" applyNumberFormat="0" applyFill="0" applyBorder="0" applyAlignment="0" applyProtection="0"/>
    <xf numFmtId="0" fontId="23" fillId="41" borderId="0" applyNumberFormat="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65"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0" fontId="38" fillId="14" borderId="46" applyNumberFormat="0" applyFont="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8" fillId="36" borderId="0" applyNumberFormat="0" applyBorder="0" applyAlignment="0" applyProtection="0"/>
    <xf numFmtId="0" fontId="38" fillId="37" borderId="0" applyNumberFormat="0" applyBorder="0" applyAlignment="0" applyProtection="0"/>
    <xf numFmtId="186" fontId="38" fillId="0" borderId="0"/>
    <xf numFmtId="186" fontId="38" fillId="0" borderId="0"/>
    <xf numFmtId="186" fontId="38" fillId="0" borderId="0"/>
    <xf numFmtId="186" fontId="38" fillId="0" borderId="0"/>
    <xf numFmtId="186" fontId="38" fillId="0" borderId="0"/>
    <xf numFmtId="186" fontId="38" fillId="0" borderId="0"/>
    <xf numFmtId="186" fontId="38" fillId="0" borderId="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xf numFmtId="186" fontId="38" fillId="0" borderId="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65" fillId="0" borderId="0"/>
    <xf numFmtId="0" fontId="38" fillId="0" borderId="0"/>
    <xf numFmtId="187" fontId="1" fillId="0" borderId="0" applyNumberFormat="0" applyFill="0" applyBorder="0" applyAlignment="0" applyProtection="0"/>
    <xf numFmtId="43" fontId="65"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43" fontId="65" fillId="0" borderId="0" applyFon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9"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0" fontId="1" fillId="0" borderId="0" applyNumberFormat="0" applyFill="0" applyBorder="0" applyAlignment="0" applyProtection="0"/>
    <xf numFmtId="9" fontId="66" fillId="0" borderId="0" applyFont="0" applyFill="0" applyBorder="0" applyAlignment="0" applyProtection="0"/>
    <xf numFmtId="0" fontId="65"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43" fontId="66" fillId="0" borderId="0" applyFont="0" applyFill="0" applyBorder="0" applyAlignment="0" applyProtection="0"/>
    <xf numFmtId="0" fontId="66"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38" fillId="14" borderId="46" applyNumberFormat="0" applyFont="0" applyAlignment="0" applyProtection="0"/>
    <xf numFmtId="43" fontId="66" fillId="0" borderId="0" applyFon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6" fontId="38" fillId="0" borderId="0"/>
    <xf numFmtId="186" fontId="38" fillId="0" borderId="0"/>
    <xf numFmtId="165" fontId="23" fillId="0" borderId="0" applyFont="0" applyFill="0" applyBorder="0" applyAlignment="0" applyProtection="0"/>
    <xf numFmtId="186" fontId="38" fillId="0" borderId="0"/>
    <xf numFmtId="165" fontId="23" fillId="0" borderId="0" applyFont="0" applyFill="0" applyBorder="0" applyAlignment="0" applyProtection="0"/>
    <xf numFmtId="43" fontId="1" fillId="0" borderId="0" applyFon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67" fontId="6" fillId="0" borderId="0">
      <alignment horizontal="right"/>
    </xf>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1"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xf numFmtId="0" fontId="38" fillId="0" borderId="0"/>
    <xf numFmtId="0" fontId="38" fillId="0" borderId="0"/>
    <xf numFmtId="185" fontId="38" fillId="0" borderId="0" applyNumberFormat="0" applyFill="0" applyBorder="0" applyAlignment="0" applyProtection="0"/>
    <xf numFmtId="0" fontId="38" fillId="0" borderId="0"/>
    <xf numFmtId="173" fontId="38" fillId="0" borderId="0" applyNumberFormat="0" applyFill="0" applyBorder="0" applyAlignment="0" applyProtection="0"/>
    <xf numFmtId="173" fontId="38" fillId="0" borderId="0" applyNumberFormat="0" applyFill="0" applyBorder="0" applyAlignment="0" applyProtection="0"/>
    <xf numFmtId="0" fontId="38" fillId="0" borderId="0"/>
    <xf numFmtId="0" fontId="38"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0" fontId="18" fillId="0" borderId="0"/>
    <xf numFmtId="186" fontId="38" fillId="0" borderId="0" applyNumberFormat="0" applyFill="0" applyBorder="0" applyAlignment="0" applyProtection="0"/>
    <xf numFmtId="0" fontId="18" fillId="0" borderId="0"/>
    <xf numFmtId="186" fontId="38" fillId="0" borderId="0" applyNumberFormat="0" applyFill="0" applyBorder="0" applyAlignment="0" applyProtection="0"/>
    <xf numFmtId="0" fontId="18" fillId="0" borderId="0"/>
    <xf numFmtId="181" fontId="38" fillId="0" borderId="0" applyNumberFormat="0" applyFill="0" applyBorder="0" applyAlignment="0" applyProtection="0"/>
    <xf numFmtId="0" fontId="1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1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0" fontId="65"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43" fontId="65" fillId="0" borderId="0" applyFon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181"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37" borderId="0" applyNumberFormat="0" applyBorder="0" applyAlignment="0" applyProtection="0"/>
    <xf numFmtId="0" fontId="65" fillId="0" borderId="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66" fontId="6" fillId="0" borderId="0">
      <alignment horizontal="right"/>
    </xf>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1" fontId="65"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65"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65" fillId="0" borderId="0"/>
    <xf numFmtId="43" fontId="38" fillId="0" borderId="0" applyFont="0" applyFill="0" applyBorder="0" applyAlignment="0" applyProtection="0"/>
    <xf numFmtId="181" fontId="65"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65"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66" fontId="6" fillId="0" borderId="0">
      <alignment horizontal="right"/>
    </xf>
    <xf numFmtId="0" fontId="38" fillId="0" borderId="0"/>
    <xf numFmtId="0" fontId="3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0" fontId="38" fillId="0" borderId="0"/>
    <xf numFmtId="187" fontId="1"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0" fontId="38" fillId="0" borderId="0"/>
    <xf numFmtId="0" fontId="38" fillId="0" borderId="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65" fillId="0" borderId="0"/>
    <xf numFmtId="0" fontId="38" fillId="0" borderId="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69" fontId="6" fillId="0" borderId="0">
      <alignment horizontal="right"/>
    </xf>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69" fontId="6" fillId="0" borderId="0">
      <alignment horizontal="right"/>
    </xf>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xf numFmtId="186" fontId="38" fillId="0" borderId="0" applyNumberFormat="0" applyFill="0" applyBorder="0" applyAlignment="0" applyProtection="0"/>
    <xf numFmtId="0" fontId="38" fillId="14" borderId="46" applyNumberFormat="0" applyFont="0" applyAlignment="0" applyProtection="0"/>
    <xf numFmtId="181" fontId="65" fillId="0" borderId="0"/>
    <xf numFmtId="0" fontId="38" fillId="16" borderId="0" applyNumberFormat="0" applyBorder="0" applyAlignment="0" applyProtection="0"/>
    <xf numFmtId="0" fontId="38" fillId="17" borderId="0" applyNumberFormat="0" applyBorder="0" applyAlignment="0" applyProtection="0"/>
    <xf numFmtId="187" fontId="38" fillId="0" borderId="0" applyNumberFormat="0" applyFill="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43" fontId="38" fillId="0" borderId="0" applyFont="0" applyFill="0" applyBorder="0" applyAlignment="0" applyProtection="0"/>
    <xf numFmtId="0" fontId="38" fillId="28" borderId="0" applyNumberFormat="0" applyBorder="0" applyAlignment="0" applyProtection="0"/>
    <xf numFmtId="0" fontId="38" fillId="29" borderId="0" applyNumberFormat="0" applyBorder="0" applyAlignment="0" applyProtection="0"/>
    <xf numFmtId="43" fontId="1" fillId="0" borderId="0" applyFont="0" applyFill="0" applyBorder="0" applyAlignment="0" applyProtection="0"/>
    <xf numFmtId="0" fontId="38" fillId="32" borderId="0" applyNumberFormat="0" applyBorder="0" applyAlignment="0" applyProtection="0"/>
    <xf numFmtId="0" fontId="38" fillId="33" borderId="0" applyNumberFormat="0" applyBorder="0" applyAlignment="0" applyProtection="0"/>
    <xf numFmtId="0" fontId="1" fillId="0" borderId="0" applyNumberFormat="0" applyFill="0" applyBorder="0" applyAlignment="0" applyProtection="0"/>
    <xf numFmtId="186" fontId="38" fillId="0" borderId="0"/>
    <xf numFmtId="0" fontId="38" fillId="36" borderId="0" applyNumberFormat="0" applyBorder="0" applyAlignment="0" applyProtection="0"/>
    <xf numFmtId="0" fontId="38" fillId="37" borderId="0" applyNumberFormat="0" applyBorder="0" applyAlignment="0" applyProtection="0"/>
    <xf numFmtId="187" fontId="1" fillId="0" borderId="0" applyNumberFormat="0" applyFill="0" applyBorder="0" applyAlignment="0" applyProtection="0"/>
    <xf numFmtId="181" fontId="65" fillId="0" borderId="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43" fontId="38" fillId="0" borderId="0" applyFon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187" fontId="1"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0" fontId="38" fillId="0" borderId="0"/>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32" borderId="0" applyNumberFormat="0" applyBorder="0" applyAlignment="0" applyProtection="0"/>
    <xf numFmtId="181" fontId="65" fillId="0" borderId="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6" fontId="38" fillId="0" borderId="0"/>
    <xf numFmtId="182" fontId="38" fillId="0" borderId="0" applyNumberFormat="0" applyFill="0" applyBorder="0" applyAlignment="0" applyProtection="0"/>
    <xf numFmtId="43" fontId="38" fillId="0" borderId="0" applyFon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38" fillId="33" borderId="0" applyNumberFormat="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0" fontId="1"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181" fontId="38" fillId="0" borderId="0" applyNumberFormat="0" applyFill="0" applyBorder="0" applyAlignment="0" applyProtection="0"/>
    <xf numFmtId="166" fontId="6" fillId="0" borderId="0">
      <alignment horizontal="right"/>
    </xf>
    <xf numFmtId="187" fontId="38" fillId="0" borderId="0" applyNumberFormat="0" applyFill="0" applyBorder="0" applyAlignment="0" applyProtection="0"/>
    <xf numFmtId="186" fontId="38" fillId="0" borderId="0"/>
    <xf numFmtId="186"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37" borderId="0" applyNumberFormat="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0" fontId="38" fillId="36" borderId="0" applyNumberFormat="0" applyBorder="0" applyAlignment="0" applyProtection="0"/>
    <xf numFmtId="186" fontId="38" fillId="0" borderId="0"/>
    <xf numFmtId="181" fontId="38" fillId="0" borderId="0" applyNumberFormat="0" applyFill="0" applyBorder="0" applyAlignment="0" applyProtection="0"/>
    <xf numFmtId="0" fontId="38" fillId="0" borderId="0"/>
    <xf numFmtId="186" fontId="38" fillId="0" borderId="0"/>
    <xf numFmtId="186" fontId="38" fillId="0" borderId="0" applyNumberFormat="0" applyFill="0" applyBorder="0" applyAlignment="0" applyProtection="0"/>
    <xf numFmtId="0" fontId="38" fillId="0" borderId="0"/>
    <xf numFmtId="189" fontId="1" fillId="0" borderId="0" applyNumberFormat="0" applyFill="0" applyBorder="0" applyAlignment="0" applyProtection="0"/>
    <xf numFmtId="167"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66" fontId="6" fillId="0" borderId="0">
      <alignment horizontal="right"/>
    </xf>
    <xf numFmtId="186" fontId="38" fillId="0" borderId="0"/>
    <xf numFmtId="182" fontId="38"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81"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7"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186" fontId="38" fillId="0" borderId="0"/>
    <xf numFmtId="186" fontId="38" fillId="0" borderId="0" applyNumberFormat="0" applyFill="0" applyBorder="0" applyAlignment="0" applyProtection="0"/>
    <xf numFmtId="189" fontId="1" fillId="0" borderId="0" applyNumberFormat="0" applyFill="0" applyBorder="0" applyAlignment="0" applyProtection="0"/>
    <xf numFmtId="167" fontId="1"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6" fontId="38" fillId="0" borderId="0"/>
    <xf numFmtId="166" fontId="6" fillId="0" borderId="0">
      <alignment horizontal="right"/>
    </xf>
    <xf numFmtId="186" fontId="38" fillId="0" borderId="0" applyNumberFormat="0" applyFill="0" applyBorder="0" applyAlignment="0" applyProtection="0"/>
    <xf numFmtId="186" fontId="38" fillId="0" borderId="0"/>
    <xf numFmtId="186" fontId="38" fillId="0" borderId="0"/>
    <xf numFmtId="186" fontId="38" fillId="0" borderId="0"/>
    <xf numFmtId="186" fontId="38" fillId="0" borderId="0"/>
    <xf numFmtId="187"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38" fillId="0" borderId="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6" fontId="38"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6" fontId="38" fillId="0" borderId="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6" fontId="38" fillId="0" borderId="0"/>
    <xf numFmtId="0" fontId="38" fillId="0" borderId="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7" fontId="1" fillId="0" borderId="0" applyNumberFormat="0" applyFill="0" applyBorder="0" applyAlignment="0" applyProtection="0"/>
    <xf numFmtId="0" fontId="38" fillId="0" borderId="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1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65"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0" fontId="38" fillId="0" borderId="0"/>
    <xf numFmtId="182"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186"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43" fontId="38" fillId="0" borderId="0" applyFon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43" fontId="65" fillId="0" borderId="0" applyFont="0" applyFill="0" applyBorder="0" applyAlignment="0" applyProtection="0"/>
    <xf numFmtId="181" fontId="65"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6" fontId="38" fillId="0" borderId="0"/>
    <xf numFmtId="181" fontId="65" fillId="0" borderId="0"/>
    <xf numFmtId="0" fontId="38" fillId="0" borderId="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67"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167" fontId="1" fillId="0" borderId="0" applyNumberFormat="0" applyFill="0" applyBorder="0" applyAlignment="0" applyProtection="0"/>
    <xf numFmtId="186" fontId="38" fillId="0" borderId="0" applyNumberFormat="0" applyFill="0" applyBorder="0" applyAlignment="0" applyProtection="0"/>
    <xf numFmtId="186" fontId="38" fillId="0" borderId="0"/>
    <xf numFmtId="186" fontId="38" fillId="0" borderId="0"/>
    <xf numFmtId="186" fontId="38" fillId="0" borderId="0"/>
    <xf numFmtId="0" fontId="1" fillId="0" borderId="0" applyNumberFormat="0" applyFill="0" applyBorder="0" applyAlignment="0" applyProtection="0"/>
    <xf numFmtId="189"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0" fontId="38" fillId="25" borderId="0" applyNumberFormat="0" applyBorder="0" applyAlignment="0" applyProtection="0"/>
    <xf numFmtId="0" fontId="38" fillId="21" borderId="0" applyNumberFormat="0" applyBorder="0" applyAlignment="0" applyProtection="0"/>
    <xf numFmtId="0" fontId="38" fillId="0" borderId="0"/>
    <xf numFmtId="0" fontId="38" fillId="17" borderId="0" applyNumberFormat="0" applyBorder="0" applyAlignment="0" applyProtection="0"/>
    <xf numFmtId="186" fontId="38" fillId="0" borderId="0"/>
    <xf numFmtId="0" fontId="38" fillId="0" borderId="0"/>
    <xf numFmtId="0" fontId="38" fillId="0" borderId="0"/>
    <xf numFmtId="187"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182"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0" fontId="65"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0" fontId="38" fillId="0" borderId="0"/>
    <xf numFmtId="0" fontId="65"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9" fontId="66" fillId="0" borderId="0" applyFont="0" applyFill="0" applyBorder="0" applyAlignment="0" applyProtection="0"/>
    <xf numFmtId="0" fontId="38" fillId="16" borderId="0" applyNumberFormat="0" applyBorder="0" applyAlignment="0" applyProtection="0"/>
    <xf numFmtId="0" fontId="38" fillId="28" borderId="0" applyNumberFormat="0" applyBorder="0" applyAlignment="0" applyProtection="0"/>
    <xf numFmtId="165" fontId="23" fillId="0" borderId="0" applyFont="0" applyFill="0" applyBorder="0" applyAlignment="0" applyProtection="0"/>
    <xf numFmtId="186" fontId="38" fillId="0" borderId="0"/>
    <xf numFmtId="43" fontId="1" fillId="0" borderId="0" applyFont="0" applyFill="0" applyBorder="0" applyAlignment="0" applyProtection="0"/>
    <xf numFmtId="43" fontId="1" fillId="0" borderId="0" applyFont="0" applyFill="0" applyBorder="0" applyAlignment="0" applyProtection="0"/>
    <xf numFmtId="181" fontId="3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6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182" fontId="3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3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181" fontId="65" fillId="0" borderId="0"/>
    <xf numFmtId="187"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181" fontId="38"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182" fontId="38" fillId="0" borderId="0" applyNumberFormat="0" applyFill="0" applyBorder="0" applyAlignment="0" applyProtection="0"/>
    <xf numFmtId="9" fontId="66" fillId="0" borderId="0" applyFont="0" applyFill="0" applyBorder="0" applyAlignment="0" applyProtection="0"/>
    <xf numFmtId="187"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0" fontId="38" fillId="0" borderId="0"/>
    <xf numFmtId="0" fontId="38" fillId="0" borderId="0"/>
    <xf numFmtId="9" fontId="66" fillId="0" borderId="0" applyFont="0" applyFill="0" applyBorder="0" applyAlignment="0" applyProtection="0"/>
    <xf numFmtId="0" fontId="38"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0" fontId="18" fillId="0" borderId="0"/>
    <xf numFmtId="43" fontId="1" fillId="0" borderId="0" applyFont="0" applyFill="0" applyBorder="0" applyAlignment="0" applyProtection="0"/>
    <xf numFmtId="9" fontId="66" fillId="0" borderId="0" applyFont="0" applyFill="0" applyBorder="0" applyAlignment="0" applyProtection="0"/>
    <xf numFmtId="186" fontId="38" fillId="0" borderId="0" applyNumberFormat="0" applyFill="0" applyBorder="0" applyAlignment="0" applyProtection="0"/>
    <xf numFmtId="43" fontId="1" fillId="0" borderId="0" applyFont="0" applyFill="0" applyBorder="0" applyAlignment="0" applyProtection="0"/>
    <xf numFmtId="0" fontId="38" fillId="0" borderId="0"/>
    <xf numFmtId="0" fontId="38" fillId="0" borderId="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65"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0" fontId="18" fillId="0" borderId="0"/>
    <xf numFmtId="43" fontId="1" fillId="0" borderId="0" applyFont="0" applyFill="0" applyBorder="0" applyAlignment="0" applyProtection="0"/>
    <xf numFmtId="9" fontId="6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0" fontId="38" fillId="0" borderId="0"/>
    <xf numFmtId="187"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0" fontId="65" fillId="0" borderId="0" applyNumberFormat="0" applyFill="0" applyBorder="0" applyAlignment="0" applyProtection="0"/>
    <xf numFmtId="181" fontId="38" fillId="0" borderId="0" applyNumberFormat="0" applyFill="0" applyBorder="0" applyAlignment="0" applyProtection="0"/>
    <xf numFmtId="185" fontId="38" fillId="0" borderId="0" applyNumberFormat="0" applyFill="0" applyBorder="0" applyAlignment="0" applyProtection="0"/>
    <xf numFmtId="9" fontId="66" fillId="0" borderId="0" applyFont="0" applyFill="0" applyBorder="0" applyAlignment="0" applyProtection="0"/>
    <xf numFmtId="0" fontId="38" fillId="0" borderId="0"/>
    <xf numFmtId="0" fontId="38" fillId="0" borderId="0"/>
    <xf numFmtId="187"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65" fillId="0" borderId="0" applyNumberFormat="0" applyFill="0" applyBorder="0" applyAlignment="0" applyProtection="0"/>
    <xf numFmtId="0" fontId="18" fillId="0" borderId="0"/>
    <xf numFmtId="9" fontId="66" fillId="0" borderId="0" applyFon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181" fontId="38" fillId="0" borderId="0" applyNumberFormat="0" applyFill="0" applyBorder="0" applyAlignment="0" applyProtection="0"/>
    <xf numFmtId="9" fontId="66" fillId="0" borderId="0" applyFon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0" fontId="18" fillId="0" borderId="0"/>
    <xf numFmtId="181" fontId="38" fillId="0" borderId="0" applyNumberFormat="0" applyFill="0" applyBorder="0" applyAlignment="0" applyProtection="0"/>
    <xf numFmtId="9" fontId="66" fillId="0" borderId="0" applyFont="0" applyFill="0" applyBorder="0" applyAlignment="0" applyProtection="0"/>
    <xf numFmtId="0" fontId="38" fillId="0" borderId="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0" fontId="38" fillId="0" borderId="0"/>
    <xf numFmtId="0" fontId="65" fillId="0" borderId="0" applyNumberFormat="0" applyFill="0" applyBorder="0" applyAlignment="0" applyProtection="0"/>
    <xf numFmtId="0" fontId="38" fillId="0" borderId="0"/>
    <xf numFmtId="9" fontId="66"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65" fillId="0" borderId="0" applyNumberFormat="0" applyFill="0" applyBorder="0" applyAlignment="0" applyProtection="0"/>
    <xf numFmtId="9" fontId="18" fillId="0" borderId="0" applyFont="0" applyFill="0" applyBorder="0" applyAlignment="0" applyProtection="0"/>
    <xf numFmtId="181" fontId="38" fillId="0" borderId="0" applyNumberFormat="0" applyFill="0" applyBorder="0" applyAlignment="0" applyProtection="0"/>
    <xf numFmtId="9" fontId="66" fillId="0" borderId="0" applyFont="0" applyFill="0" applyBorder="0" applyAlignment="0" applyProtection="0"/>
    <xf numFmtId="0" fontId="38" fillId="0" borderId="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65" fillId="0" borderId="0" applyNumberFormat="0" applyFill="0" applyBorder="0" applyAlignment="0" applyProtection="0"/>
    <xf numFmtId="43" fontId="18" fillId="0" borderId="0" applyFont="0" applyFill="0" applyBorder="0" applyAlignment="0" applyProtection="0"/>
    <xf numFmtId="9" fontId="66" fillId="0" borderId="0" applyFont="0" applyFill="0" applyBorder="0" applyAlignment="0" applyProtection="0"/>
    <xf numFmtId="0" fontId="38" fillId="0" borderId="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65" fillId="0" borderId="0" applyNumberFormat="0" applyFill="0" applyBorder="0" applyAlignment="0" applyProtection="0"/>
    <xf numFmtId="0" fontId="38" fillId="0" borderId="0"/>
    <xf numFmtId="0" fontId="38" fillId="0" borderId="0"/>
    <xf numFmtId="9" fontId="66" fillId="0" borderId="0" applyFon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1"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65" fillId="0" borderId="0" applyNumberFormat="0" applyFill="0" applyBorder="0" applyAlignment="0" applyProtection="0"/>
    <xf numFmtId="0" fontId="38" fillId="0" borderId="0"/>
    <xf numFmtId="9" fontId="66" fillId="0" borderId="0" applyFon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65" fillId="0" borderId="0" applyNumberFormat="0" applyFill="0" applyBorder="0" applyAlignment="0" applyProtection="0"/>
    <xf numFmtId="173" fontId="38"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6" fontId="38" fillId="0" borderId="0" applyNumberFormat="0" applyFill="0" applyBorder="0" applyAlignment="0" applyProtection="0"/>
    <xf numFmtId="0" fontId="38" fillId="0" borderId="0"/>
    <xf numFmtId="0" fontId="65" fillId="0" borderId="0" applyNumberFormat="0" applyFill="0" applyBorder="0" applyAlignment="0" applyProtection="0"/>
    <xf numFmtId="173" fontId="38"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187" fontId="38" fillId="0" borderId="0" applyNumberFormat="0" applyFill="0" applyBorder="0" applyAlignment="0" applyProtection="0"/>
    <xf numFmtId="9" fontId="66" fillId="0" borderId="0" applyFont="0" applyFill="0" applyBorder="0" applyAlignment="0" applyProtection="0"/>
    <xf numFmtId="0" fontId="38" fillId="0" borderId="0"/>
    <xf numFmtId="181" fontId="65" fillId="0" borderId="0"/>
    <xf numFmtId="181" fontId="38"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65" fillId="0" borderId="0" applyNumberFormat="0" applyFill="0" applyBorder="0" applyAlignment="0" applyProtection="0"/>
    <xf numFmtId="0" fontId="38" fillId="0" borderId="0"/>
    <xf numFmtId="9" fontId="66" fillId="0" borderId="0" applyFon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187" fontId="38"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9" fontId="66" fillId="0" borderId="0" applyFont="0" applyFill="0" applyBorder="0" applyAlignment="0" applyProtection="0"/>
    <xf numFmtId="9" fontId="66" fillId="0" borderId="0" applyFont="0" applyFill="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187" fontId="38" fillId="0" borderId="0" applyNumberFormat="0" applyFill="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181" fontId="38" fillId="0" borderId="0" applyNumberFormat="0" applyFill="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65" fillId="0" borderId="0"/>
    <xf numFmtId="0" fontId="38" fillId="0" borderId="0"/>
    <xf numFmtId="0" fontId="38" fillId="0" borderId="0"/>
    <xf numFmtId="0" fontId="38" fillId="0" borderId="0"/>
    <xf numFmtId="182" fontId="38"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6" fontId="38" fillId="0" borderId="0"/>
    <xf numFmtId="0" fontId="38" fillId="0" borderId="0"/>
    <xf numFmtId="43" fontId="1" fillId="0" borderId="0" applyFont="0" applyFill="0" applyBorder="0" applyAlignment="0" applyProtection="0"/>
    <xf numFmtId="187" fontId="1" fillId="0" borderId="0" applyNumberFormat="0" applyFill="0" applyBorder="0" applyAlignment="0" applyProtection="0"/>
    <xf numFmtId="186" fontId="38" fillId="0" borderId="0"/>
    <xf numFmtId="0" fontId="1" fillId="0" borderId="0" applyNumberFormat="0" applyFill="0" applyBorder="0" applyAlignment="0" applyProtection="0"/>
    <xf numFmtId="187" fontId="1" fillId="0" borderId="0" applyNumberFormat="0" applyFill="0" applyBorder="0" applyAlignment="0" applyProtection="0"/>
    <xf numFmtId="186" fontId="38" fillId="0" borderId="0"/>
    <xf numFmtId="187" fontId="38" fillId="0" borderId="0" applyNumberFormat="0" applyFill="0" applyBorder="0" applyAlignment="0" applyProtection="0"/>
    <xf numFmtId="189" fontId="1" fillId="0" borderId="0" applyNumberFormat="0" applyFill="0" applyBorder="0" applyAlignment="0" applyProtection="0"/>
    <xf numFmtId="186" fontId="38" fillId="0" borderId="0"/>
    <xf numFmtId="186" fontId="38" fillId="0" borderId="0"/>
    <xf numFmtId="0" fontId="1" fillId="0" borderId="0" applyNumberFormat="0" applyFill="0" applyBorder="0" applyAlignment="0" applyProtection="0"/>
    <xf numFmtId="0" fontId="1" fillId="0" borderId="0" applyNumberFormat="0" applyFill="0" applyBorder="0" applyAlignment="0" applyProtection="0"/>
    <xf numFmtId="189" fontId="1" fillId="0" borderId="0" applyNumberFormat="0" applyFill="0" applyBorder="0" applyAlignment="0" applyProtection="0"/>
    <xf numFmtId="186" fontId="38" fillId="0" borderId="0"/>
    <xf numFmtId="186" fontId="38" fillId="0" borderId="0" applyNumberFormat="0" applyFill="0" applyBorder="0" applyAlignment="0" applyProtection="0"/>
    <xf numFmtId="43" fontId="1" fillId="0" borderId="0" applyFont="0" applyFill="0" applyBorder="0" applyAlignment="0" applyProtection="0"/>
    <xf numFmtId="186" fontId="38" fillId="0" borderId="0" applyNumberFormat="0" applyFill="0" applyBorder="0" applyAlignment="0" applyProtection="0"/>
    <xf numFmtId="166" fontId="6" fillId="0" borderId="0">
      <alignment horizontal="right"/>
    </xf>
    <xf numFmtId="181" fontId="38" fillId="0" borderId="0" applyNumberFormat="0" applyFill="0" applyBorder="0" applyAlignment="0" applyProtection="0"/>
    <xf numFmtId="0" fontId="1" fillId="0" borderId="0" applyNumberFormat="0" applyFill="0" applyBorder="0" applyAlignment="0" applyProtection="0"/>
    <xf numFmtId="0" fontId="38" fillId="0" borderId="0"/>
    <xf numFmtId="182" fontId="38" fillId="0" borderId="0" applyNumberFormat="0" applyFill="0" applyBorder="0" applyAlignment="0" applyProtection="0"/>
    <xf numFmtId="43" fontId="66"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28" borderId="0" applyNumberFormat="0" applyBorder="0" applyAlignment="0" applyProtection="0"/>
    <xf numFmtId="0" fontId="38" fillId="0" borderId="0"/>
    <xf numFmtId="0" fontId="38" fillId="24" borderId="0" applyNumberFormat="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38" fillId="20" borderId="0" applyNumberFormat="0" applyBorder="0" applyAlignment="0" applyProtection="0"/>
    <xf numFmtId="181" fontId="38" fillId="0" borderId="0" applyNumberFormat="0" applyFill="0" applyBorder="0" applyAlignment="0" applyProtection="0"/>
    <xf numFmtId="0" fontId="38" fillId="0" borderId="0"/>
    <xf numFmtId="0" fontId="38" fillId="16" borderId="0" applyNumberFormat="0" applyBorder="0" applyAlignment="0" applyProtection="0"/>
    <xf numFmtId="187" fontId="38" fillId="0" borderId="0" applyNumberFormat="0" applyFill="0" applyBorder="0" applyAlignment="0" applyProtection="0"/>
    <xf numFmtId="0" fontId="38" fillId="14" borderId="46" applyNumberFormat="0" applyFont="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6"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38" fillId="0" borderId="0"/>
    <xf numFmtId="181" fontId="65" fillId="0" borderId="0"/>
    <xf numFmtId="0" fontId="38" fillId="0" borderId="0"/>
    <xf numFmtId="0" fontId="38" fillId="0" borderId="0"/>
    <xf numFmtId="187"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1" fontId="65" fillId="0" borderId="0"/>
    <xf numFmtId="0" fontId="38"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38" fillId="0" borderId="0"/>
    <xf numFmtId="0" fontId="38" fillId="0" borderId="0"/>
    <xf numFmtId="43" fontId="65" fillId="0" borderId="0" applyFont="0" applyFill="0" applyBorder="0" applyAlignment="0" applyProtection="0"/>
    <xf numFmtId="0" fontId="66" fillId="0" borderId="0" applyNumberFormat="0" applyFill="0" applyBorder="0" applyAlignment="0" applyProtection="0"/>
    <xf numFmtId="182"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38" fillId="14" borderId="46" applyNumberFormat="0" applyFont="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67" fontId="6" fillId="0" borderId="0">
      <alignment horizontal="right"/>
    </xf>
    <xf numFmtId="0" fontId="38" fillId="20" borderId="0" applyNumberFormat="0" applyBorder="0" applyAlignment="0" applyProtection="0"/>
    <xf numFmtId="0" fontId="38" fillId="32" borderId="0" applyNumberFormat="0" applyBorder="0" applyAlignment="0" applyProtection="0"/>
    <xf numFmtId="165" fontId="23" fillId="0" borderId="0" applyFont="0" applyFill="0" applyBorder="0" applyAlignment="0" applyProtection="0"/>
    <xf numFmtId="189" fontId="1"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xf numFmtId="187"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6" fontId="38" fillId="0" borderId="0"/>
    <xf numFmtId="186" fontId="38" fillId="0" borderId="0"/>
    <xf numFmtId="186" fontId="38" fillId="0" borderId="0"/>
    <xf numFmtId="166" fontId="6" fillId="0" borderId="0">
      <alignment horizontal="right"/>
    </xf>
    <xf numFmtId="0"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6" fontId="38" fillId="0" borderId="0"/>
    <xf numFmtId="166" fontId="6" fillId="0" borderId="0">
      <alignment horizontal="right"/>
    </xf>
    <xf numFmtId="187" fontId="38" fillId="0" borderId="0" applyNumberFormat="0" applyFill="0" applyBorder="0" applyAlignment="0" applyProtection="0"/>
    <xf numFmtId="9" fontId="38" fillId="0" borderId="0" applyFont="0" applyFill="0" applyBorder="0" applyAlignment="0" applyProtection="0"/>
    <xf numFmtId="186" fontId="38" fillId="0" borderId="0"/>
    <xf numFmtId="187" fontId="38" fillId="0" borderId="0" applyNumberFormat="0" applyFill="0" applyBorder="0" applyAlignment="0" applyProtection="0"/>
    <xf numFmtId="187" fontId="38" fillId="0" borderId="0" applyNumberFormat="0" applyFill="0" applyBorder="0" applyAlignment="0" applyProtection="0"/>
    <xf numFmtId="167" fontId="1" fillId="0" borderId="0" applyNumberFormat="0" applyFill="0" applyBorder="0" applyAlignment="0" applyProtection="0"/>
    <xf numFmtId="186" fontId="38" fillId="0" borderId="0" applyNumberFormat="0" applyFill="0" applyBorder="0" applyAlignment="0" applyProtection="0"/>
    <xf numFmtId="43" fontId="66" fillId="0" borderId="0" applyFont="0" applyFill="0" applyBorder="0" applyAlignment="0" applyProtection="0"/>
    <xf numFmtId="0" fontId="38" fillId="0" borderId="0"/>
    <xf numFmtId="169" fontId="6" fillId="0" borderId="0">
      <alignment horizontal="right"/>
    </xf>
    <xf numFmtId="181" fontId="38" fillId="0" borderId="0" applyNumberFormat="0" applyFill="0" applyBorder="0" applyAlignment="0" applyProtection="0"/>
    <xf numFmtId="187" fontId="38" fillId="0" borderId="0" applyNumberFormat="0" applyFill="0" applyBorder="0" applyAlignment="0" applyProtection="0"/>
    <xf numFmtId="186" fontId="38" fillId="0" borderId="0"/>
    <xf numFmtId="181" fontId="38" fillId="0" borderId="0" applyNumberFormat="0" applyFill="0" applyBorder="0" applyAlignment="0" applyProtection="0"/>
    <xf numFmtId="181" fontId="1" fillId="0" borderId="0"/>
    <xf numFmtId="187"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187"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1" fillId="0" borderId="0"/>
    <xf numFmtId="181" fontId="65" fillId="0" borderId="0"/>
    <xf numFmtId="181" fontId="1" fillId="0" borderId="0" applyNumberFormat="0" applyFill="0" applyBorder="0" applyAlignment="0" applyProtection="0"/>
    <xf numFmtId="181" fontId="1" fillId="0" borderId="0" applyNumberFormat="0" applyFill="0" applyBorder="0" applyAlignment="0" applyProtection="0"/>
    <xf numFmtId="182" fontId="38" fillId="0" borderId="0" applyNumberFormat="0" applyFill="0" applyBorder="0" applyAlignment="0" applyProtection="0"/>
    <xf numFmtId="181" fontId="1" fillId="0" borderId="0" applyNumberFormat="0" applyFill="0" applyBorder="0" applyAlignment="0" applyProtection="0"/>
    <xf numFmtId="43" fontId="38" fillId="0" borderId="0" applyFont="0" applyFill="0" applyBorder="0" applyAlignment="0" applyProtection="0"/>
    <xf numFmtId="0" fontId="38" fillId="0" borderId="0"/>
    <xf numFmtId="0" fontId="38" fillId="24" borderId="0" applyNumberFormat="0" applyBorder="0" applyAlignment="0" applyProtection="0"/>
    <xf numFmtId="0" fontId="38" fillId="36" borderId="0" applyNumberFormat="0" applyBorder="0" applyAlignment="0" applyProtection="0"/>
    <xf numFmtId="186" fontId="38" fillId="0" borderId="0" applyNumberFormat="0" applyFill="0" applyBorder="0" applyAlignment="0" applyProtection="0"/>
    <xf numFmtId="167" fontId="1" fillId="0" borderId="0" applyNumberFormat="0" applyFill="0" applyBorder="0" applyAlignment="0" applyProtection="0"/>
    <xf numFmtId="186" fontId="38" fillId="0" borderId="0" applyNumberFormat="0" applyFill="0" applyBorder="0" applyAlignment="0" applyProtection="0"/>
    <xf numFmtId="187"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181" fontId="65" fillId="0" borderId="0"/>
    <xf numFmtId="0" fontId="65" fillId="0" borderId="0" applyNumberFormat="0" applyFill="0" applyBorder="0" applyAlignment="0" applyProtection="0"/>
    <xf numFmtId="0" fontId="65" fillId="0" borderId="0" applyNumberFormat="0" applyFill="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1" fillId="0" borderId="0" applyNumberForma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xf numFmtId="187" fontId="38" fillId="0" borderId="0" applyNumberFormat="0" applyFill="0" applyBorder="0" applyAlignment="0" applyProtection="0"/>
    <xf numFmtId="167" fontId="1" fillId="0" borderId="0" applyNumberFormat="0" applyFill="0" applyBorder="0" applyAlignment="0" applyProtection="0"/>
    <xf numFmtId="186" fontId="38" fillId="0" borderId="0" applyNumberFormat="0" applyFill="0" applyBorder="0" applyAlignment="0" applyProtection="0"/>
    <xf numFmtId="186" fontId="38" fillId="0" borderId="0"/>
    <xf numFmtId="187" fontId="38" fillId="0" borderId="0" applyNumberFormat="0" applyFill="0" applyBorder="0" applyAlignment="0" applyProtection="0"/>
    <xf numFmtId="167" fontId="1" fillId="0" borderId="0" applyNumberFormat="0" applyFill="0" applyBorder="0" applyAlignment="0" applyProtection="0"/>
    <xf numFmtId="186" fontId="38" fillId="0" borderId="0"/>
    <xf numFmtId="186" fontId="38" fillId="0" borderId="0" applyNumberFormat="0" applyFill="0" applyBorder="0" applyAlignment="0" applyProtection="0"/>
    <xf numFmtId="186" fontId="38" fillId="0" borderId="0"/>
    <xf numFmtId="186" fontId="38" fillId="0" borderId="0"/>
    <xf numFmtId="43" fontId="1" fillId="0" borderId="0" applyFont="0" applyFill="0" applyBorder="0" applyAlignment="0" applyProtection="0"/>
    <xf numFmtId="43" fontId="1" fillId="0" borderId="0" applyFont="0" applyFill="0" applyBorder="0" applyAlignment="0" applyProtection="0"/>
    <xf numFmtId="0" fontId="38" fillId="0" borderId="0"/>
    <xf numFmtId="187" fontId="38" fillId="0" borderId="0" applyNumberFormat="0" applyFill="0" applyBorder="0" applyAlignment="0" applyProtection="0"/>
    <xf numFmtId="169" fontId="6" fillId="0" borderId="0">
      <alignment horizontal="right"/>
    </xf>
    <xf numFmtId="187" fontId="38" fillId="0" borderId="0" applyNumberForma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65" fillId="0" borderId="0" applyNumberFormat="0" applyFill="0" applyBorder="0" applyAlignment="0" applyProtection="0"/>
    <xf numFmtId="0" fontId="38" fillId="0" borderId="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43" fontId="38" fillId="0" borderId="0" applyFont="0" applyFill="0" applyBorder="0" applyAlignment="0" applyProtection="0"/>
    <xf numFmtId="0" fontId="65"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1" fontId="38" fillId="0" borderId="0" applyNumberFormat="0" applyFill="0" applyBorder="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9" fontId="66" fillId="0" borderId="0" applyFont="0" applyFill="0" applyBorder="0" applyAlignment="0" applyProtection="0"/>
    <xf numFmtId="165"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2" fontId="38" fillId="0" borderId="0" applyNumberFormat="0" applyFill="0" applyBorder="0" applyAlignment="0" applyProtection="0"/>
    <xf numFmtId="0" fontId="38" fillId="0" borderId="0"/>
    <xf numFmtId="0" fontId="65" fillId="0" borderId="0" applyNumberFormat="0" applyFill="0" applyBorder="0" applyAlignment="0" applyProtection="0"/>
    <xf numFmtId="43" fontId="38" fillId="0" borderId="0" applyFont="0" applyFill="0" applyBorder="0" applyAlignment="0" applyProtection="0"/>
    <xf numFmtId="181" fontId="65" fillId="0" borderId="0"/>
    <xf numFmtId="0" fontId="38" fillId="0" borderId="0"/>
    <xf numFmtId="0" fontId="38" fillId="0" borderId="0"/>
    <xf numFmtId="0" fontId="1" fillId="0" borderId="0" applyNumberFormat="0" applyFill="0" applyBorder="0" applyAlignment="0" applyProtection="0"/>
    <xf numFmtId="182" fontId="38" fillId="0" borderId="0" applyNumberFormat="0" applyFill="0" applyBorder="0" applyAlignment="0" applyProtection="0"/>
    <xf numFmtId="0" fontId="65" fillId="0" borderId="0" applyNumberFormat="0" applyFill="0" applyBorder="0" applyAlignment="0" applyProtection="0"/>
    <xf numFmtId="182" fontId="38" fillId="0" borderId="0" applyNumberFormat="0" applyFill="0" applyBorder="0" applyAlignment="0" applyProtection="0"/>
    <xf numFmtId="9" fontId="66" fillId="0" borderId="0" applyFont="0" applyFill="0" applyBorder="0" applyAlignment="0" applyProtection="0"/>
    <xf numFmtId="0" fontId="38" fillId="0" borderId="0"/>
    <xf numFmtId="0" fontId="38" fillId="0" borderId="0"/>
    <xf numFmtId="181" fontId="65" fillId="0" borderId="0"/>
    <xf numFmtId="0" fontId="1" fillId="0" borderId="0" applyNumberFormat="0" applyFill="0" applyBorder="0" applyAlignment="0" applyProtection="0"/>
    <xf numFmtId="0" fontId="38" fillId="0" borderId="0"/>
    <xf numFmtId="0" fontId="38" fillId="0" borderId="0"/>
    <xf numFmtId="0" fontId="65" fillId="0" borderId="0" applyNumberFormat="0" applyFill="0" applyBorder="0" applyAlignment="0" applyProtection="0"/>
    <xf numFmtId="9" fontId="66" fillId="0" borderId="0" applyFont="0" applyFill="0" applyBorder="0" applyAlignment="0" applyProtection="0"/>
    <xf numFmtId="0" fontId="38" fillId="0" borderId="0"/>
    <xf numFmtId="181"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0" fontId="38" fillId="0" borderId="0"/>
    <xf numFmtId="43" fontId="1"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65"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182" fontId="38"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187" fontId="38" fillId="0" borderId="0" applyNumberFormat="0" applyFill="0" applyBorder="0" applyAlignment="0" applyProtection="0"/>
    <xf numFmtId="43" fontId="1" fillId="0" borderId="0" applyFont="0" applyFill="0" applyBorder="0" applyAlignment="0" applyProtection="0"/>
    <xf numFmtId="0" fontId="38" fillId="0" borderId="0"/>
    <xf numFmtId="187" fontId="38"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0" fontId="38" fillId="0" borderId="0"/>
    <xf numFmtId="0" fontId="38" fillId="0" borderId="0"/>
    <xf numFmtId="9" fontId="66" fillId="0" borderId="0" applyFon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0" fontId="18" fillId="0" borderId="0"/>
    <xf numFmtId="9" fontId="66" fillId="0" borderId="0" applyFont="0" applyFill="0" applyBorder="0" applyAlignment="0" applyProtection="0"/>
    <xf numFmtId="0" fontId="38" fillId="0" borderId="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0" fontId="38" fillId="0" borderId="0"/>
    <xf numFmtId="187" fontId="38" fillId="0" borderId="0" applyNumberForma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0" fontId="18" fillId="0" borderId="0"/>
    <xf numFmtId="43" fontId="38" fillId="0" borderId="0" applyFont="0" applyFill="0" applyBorder="0" applyAlignment="0" applyProtection="0"/>
    <xf numFmtId="9" fontId="66" fillId="0" borderId="0" applyFont="0" applyFill="0" applyBorder="0" applyAlignment="0" applyProtection="0"/>
    <xf numFmtId="0" fontId="38" fillId="0" borderId="0"/>
    <xf numFmtId="181"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2" fontId="38" fillId="0" borderId="0" applyNumberFormat="0" applyFill="0" applyBorder="0" applyAlignment="0" applyProtection="0"/>
    <xf numFmtId="186" fontId="38"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65" fillId="0" borderId="0"/>
    <xf numFmtId="0" fontId="38" fillId="0" borderId="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6" fontId="38" fillId="0" borderId="0" applyNumberFormat="0" applyFill="0" applyBorder="0" applyAlignment="0" applyProtection="0"/>
    <xf numFmtId="0" fontId="65" fillId="0" borderId="0" applyNumberFormat="0" applyFill="0" applyBorder="0" applyAlignment="0" applyProtection="0"/>
    <xf numFmtId="0" fontId="18" fillId="0" borderId="0"/>
    <xf numFmtId="182" fontId="38" fillId="0" borderId="0" applyNumberFormat="0" applyFill="0" applyBorder="0" applyAlignment="0" applyProtection="0"/>
    <xf numFmtId="9" fontId="66" fillId="0" borderId="0" applyFont="0" applyFill="0" applyBorder="0" applyAlignment="0" applyProtection="0"/>
    <xf numFmtId="0" fontId="38" fillId="0" borderId="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0" fontId="1" fillId="0" borderId="0" applyNumberFormat="0" applyFill="0" applyBorder="0" applyAlignment="0" applyProtection="0"/>
    <xf numFmtId="187" fontId="38" fillId="0" borderId="0" applyNumberFormat="0" applyFill="0" applyBorder="0" applyAlignment="0" applyProtection="0"/>
    <xf numFmtId="0" fontId="38" fillId="0" borderId="0"/>
    <xf numFmtId="0" fontId="65" fillId="0" borderId="0" applyNumberFormat="0" applyFill="0" applyBorder="0" applyAlignment="0" applyProtection="0"/>
    <xf numFmtId="181" fontId="38" fillId="0" borderId="0" applyNumberFormat="0" applyFill="0" applyBorder="0" applyAlignment="0" applyProtection="0"/>
    <xf numFmtId="9" fontId="66" fillId="0" borderId="0" applyFont="0" applyFill="0" applyBorder="0" applyAlignment="0" applyProtection="0"/>
    <xf numFmtId="0" fontId="38" fillId="0" borderId="0"/>
    <xf numFmtId="0" fontId="38" fillId="0" borderId="0"/>
    <xf numFmtId="182" fontId="38" fillId="0" borderId="0" applyNumberForma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 fillId="0" borderId="0" applyNumberFormat="0" applyFill="0" applyBorder="0" applyAlignment="0" applyProtection="0"/>
    <xf numFmtId="187" fontId="38" fillId="0" borderId="0" applyNumberFormat="0" applyFill="0" applyBorder="0" applyAlignment="0" applyProtection="0"/>
    <xf numFmtId="0" fontId="38" fillId="0" borderId="0"/>
    <xf numFmtId="0" fontId="65" fillId="0" borderId="0" applyNumberFormat="0" applyFill="0" applyBorder="0" applyAlignment="0" applyProtection="0"/>
    <xf numFmtId="9" fontId="18" fillId="0" borderId="0" applyFont="0" applyFill="0" applyBorder="0" applyAlignment="0" applyProtection="0"/>
    <xf numFmtId="9" fontId="66" fillId="0" borderId="0" applyFont="0" applyFill="0" applyBorder="0" applyAlignment="0" applyProtection="0"/>
    <xf numFmtId="0" fontId="38" fillId="0" borderId="0"/>
    <xf numFmtId="181" fontId="38" fillId="0" borderId="0" applyNumberFormat="0" applyFill="0" applyBorder="0" applyAlignment="0" applyProtection="0"/>
    <xf numFmtId="0" fontId="38" fillId="0" borderId="0"/>
    <xf numFmtId="0" fontId="65" fillId="0" borderId="0" applyNumberFormat="0" applyFill="0" applyBorder="0" applyAlignment="0" applyProtection="0"/>
    <xf numFmtId="43" fontId="18" fillId="0" borderId="0" applyFon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0" fontId="65" fillId="0" borderId="0" applyNumberFormat="0" applyFill="0" applyBorder="0" applyAlignment="0" applyProtection="0"/>
    <xf numFmtId="0" fontId="18" fillId="0" borderId="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65" fillId="0" borderId="0" applyNumberFormat="0" applyFill="0" applyBorder="0" applyAlignment="0" applyProtection="0"/>
    <xf numFmtId="0" fontId="38" fillId="0" borderId="0"/>
    <xf numFmtId="0" fontId="38" fillId="0" borderId="0"/>
    <xf numFmtId="182" fontId="38" fillId="0" borderId="0" applyNumberFormat="0" applyFill="0" applyBorder="0" applyAlignment="0" applyProtection="0"/>
    <xf numFmtId="187" fontId="38" fillId="0" borderId="0" applyNumberFormat="0" applyFill="0" applyBorder="0" applyAlignment="0" applyProtection="0"/>
    <xf numFmtId="0" fontId="1"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0" fontId="65" fillId="0" borderId="0" applyNumberFormat="0" applyFill="0" applyBorder="0" applyAlignment="0" applyProtection="0"/>
    <xf numFmtId="173" fontId="38" fillId="0" borderId="0" applyNumberFormat="0" applyFill="0" applyBorder="0" applyAlignment="0" applyProtection="0"/>
    <xf numFmtId="9" fontId="66" fillId="0" borderId="0" applyFon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1" fillId="0" borderId="0" applyNumberFormat="0" applyFill="0" applyBorder="0" applyAlignment="0" applyProtection="0"/>
    <xf numFmtId="186" fontId="38" fillId="0" borderId="0" applyNumberFormat="0" applyFill="0" applyBorder="0" applyAlignment="0" applyProtection="0"/>
    <xf numFmtId="0" fontId="38" fillId="0" borderId="0"/>
    <xf numFmtId="0" fontId="65" fillId="0" borderId="0" applyNumberFormat="0" applyFill="0" applyBorder="0" applyAlignment="0" applyProtection="0"/>
    <xf numFmtId="9" fontId="66" fillId="0" borderId="0" applyFont="0" applyFill="0" applyBorder="0" applyAlignment="0" applyProtection="0"/>
    <xf numFmtId="173" fontId="38"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186" fontId="38" fillId="0" borderId="0"/>
    <xf numFmtId="186" fontId="38" fillId="0" borderId="0"/>
    <xf numFmtId="166" fontId="6" fillId="0" borderId="0">
      <alignment horizontal="right"/>
    </xf>
    <xf numFmtId="0" fontId="1" fillId="0" borderId="0" applyNumberFormat="0" applyFill="0" applyBorder="0" applyAlignment="0" applyProtection="0"/>
    <xf numFmtId="189" fontId="1" fillId="0" borderId="0" applyNumberFormat="0" applyFill="0" applyBorder="0" applyAlignment="0" applyProtection="0"/>
    <xf numFmtId="186" fontId="38" fillId="0" borderId="0"/>
    <xf numFmtId="0" fontId="1" fillId="0" borderId="0" applyNumberFormat="0" applyFill="0" applyBorder="0" applyAlignment="0" applyProtection="0"/>
    <xf numFmtId="186" fontId="38" fillId="0" borderId="0"/>
    <xf numFmtId="166" fontId="6" fillId="0" borderId="0">
      <alignment horizontal="right"/>
    </xf>
    <xf numFmtId="0" fontId="1" fillId="0" borderId="0" applyNumberFormat="0" applyFill="0" applyBorder="0" applyAlignment="0" applyProtection="0"/>
    <xf numFmtId="189" fontId="1" fillId="0" borderId="0" applyNumberFormat="0" applyFill="0" applyBorder="0" applyAlignment="0" applyProtection="0"/>
    <xf numFmtId="0" fontId="38" fillId="0" borderId="0"/>
    <xf numFmtId="9" fontId="38" fillId="0" borderId="0" applyFont="0" applyFill="0" applyBorder="0" applyAlignment="0" applyProtection="0"/>
    <xf numFmtId="186" fontId="38" fillId="0" borderId="0"/>
    <xf numFmtId="186" fontId="38" fillId="0" borderId="0" applyNumberFormat="0" applyFill="0" applyBorder="0" applyAlignment="0" applyProtection="0"/>
    <xf numFmtId="166" fontId="6" fillId="0" borderId="0">
      <alignment horizontal="right"/>
    </xf>
    <xf numFmtId="43" fontId="38" fillId="0" borderId="0" applyFont="0" applyFill="0" applyBorder="0" applyAlignment="0" applyProtection="0"/>
    <xf numFmtId="43" fontId="66" fillId="0" borderId="0" applyFont="0" applyFill="0" applyBorder="0" applyAlignment="0" applyProtection="0"/>
    <xf numFmtId="0" fontId="38" fillId="0" borderId="0"/>
    <xf numFmtId="0" fontId="38" fillId="33" borderId="0" applyNumberFormat="0" applyBorder="0" applyAlignment="0" applyProtection="0"/>
    <xf numFmtId="43" fontId="65" fillId="0" borderId="0" applyFont="0" applyFill="0" applyBorder="0" applyAlignment="0" applyProtection="0"/>
    <xf numFmtId="0" fontId="38" fillId="29" borderId="0" applyNumberFormat="0" applyBorder="0" applyAlignment="0" applyProtection="0"/>
    <xf numFmtId="181" fontId="38" fillId="0" borderId="0" applyNumberFormat="0" applyFill="0" applyBorder="0" applyAlignment="0" applyProtection="0"/>
    <xf numFmtId="0" fontId="38" fillId="25" borderId="0" applyNumberFormat="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21" borderId="0" applyNumberFormat="0" applyBorder="0" applyAlignment="0" applyProtection="0"/>
    <xf numFmtId="182" fontId="38" fillId="0" borderId="0" applyNumberFormat="0" applyFill="0" applyBorder="0" applyAlignment="0" applyProtection="0"/>
    <xf numFmtId="0" fontId="38" fillId="17" borderId="0" applyNumberFormat="0" applyBorder="0" applyAlignment="0" applyProtection="0"/>
    <xf numFmtId="181" fontId="65" fillId="0" borderId="0"/>
    <xf numFmtId="0" fontId="38" fillId="0" borderId="0"/>
    <xf numFmtId="0" fontId="38" fillId="14" borderId="46" applyNumberFormat="0" applyFont="0" applyAlignment="0" applyProtection="0"/>
    <xf numFmtId="169" fontId="6" fillId="0" borderId="0">
      <alignment horizontal="right"/>
    </xf>
    <xf numFmtId="187"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65" fillId="0" borderId="0"/>
    <xf numFmtId="43" fontId="38" fillId="0" borderId="0" applyFon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43" fontId="65" fillId="0" borderId="0" applyFon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43" fontId="38" fillId="0" borderId="0" applyFont="0" applyFill="0" applyBorder="0" applyAlignment="0" applyProtection="0"/>
    <xf numFmtId="0" fontId="66" fillId="0" borderId="0" applyNumberFormat="0" applyFill="0" applyBorder="0" applyAlignment="0" applyProtection="0"/>
    <xf numFmtId="0" fontId="38" fillId="0" borderId="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2"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186" fontId="38"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38" fillId="14" borderId="46" applyNumberFormat="0" applyFont="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67" fontId="6" fillId="0" borderId="0">
      <alignment horizontal="right"/>
    </xf>
    <xf numFmtId="165" fontId="23" fillId="0" borderId="0" applyFont="0" applyFill="0" applyBorder="0" applyAlignment="0" applyProtection="0"/>
    <xf numFmtId="186" fontId="38" fillId="0" borderId="0"/>
    <xf numFmtId="0" fontId="38" fillId="0" borderId="0"/>
    <xf numFmtId="186" fontId="38" fillId="0" borderId="0"/>
    <xf numFmtId="186" fontId="38" fillId="0" borderId="0"/>
    <xf numFmtId="186" fontId="38" fillId="0" borderId="0"/>
    <xf numFmtId="186" fontId="38" fillId="0" borderId="0"/>
    <xf numFmtId="186" fontId="38" fillId="0" borderId="0" applyNumberFormat="0" applyFill="0" applyBorder="0" applyAlignment="0" applyProtection="0"/>
    <xf numFmtId="186" fontId="38" fillId="0" borderId="0"/>
    <xf numFmtId="186" fontId="38" fillId="0" borderId="0"/>
    <xf numFmtId="186" fontId="38" fillId="0" borderId="0" applyNumberFormat="0" applyFill="0" applyBorder="0" applyAlignment="0" applyProtection="0"/>
    <xf numFmtId="187" fontId="38" fillId="0" borderId="0" applyNumberFormat="0" applyFill="0" applyBorder="0" applyAlignment="0" applyProtection="0"/>
    <xf numFmtId="43" fontId="66" fillId="0" borderId="0" applyFon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43" fontId="38" fillId="0" borderId="0" applyFont="0" applyFill="0" applyBorder="0" applyAlignment="0" applyProtection="0"/>
    <xf numFmtId="181" fontId="38" fillId="0" borderId="0" applyNumberFormat="0" applyFill="0" applyBorder="0" applyAlignment="0" applyProtection="0"/>
    <xf numFmtId="0" fontId="38" fillId="0" borderId="0"/>
    <xf numFmtId="0" fontId="38" fillId="0" borderId="0"/>
    <xf numFmtId="181" fontId="38" fillId="0" borderId="0" applyNumberFormat="0" applyFill="0" applyBorder="0" applyAlignment="0" applyProtection="0"/>
    <xf numFmtId="0" fontId="38" fillId="0" borderId="0"/>
    <xf numFmtId="181" fontId="65" fillId="0" borderId="0"/>
    <xf numFmtId="187" fontId="38" fillId="0" borderId="0" applyNumberFormat="0" applyFill="0" applyBorder="0" applyAlignment="0" applyProtection="0"/>
    <xf numFmtId="181" fontId="38" fillId="0" borderId="0" applyNumberFormat="0" applyFill="0" applyBorder="0" applyAlignment="0" applyProtection="0"/>
    <xf numFmtId="43" fontId="38" fillId="0" borderId="0" applyFont="0" applyFill="0" applyBorder="0" applyAlignment="0" applyProtection="0"/>
    <xf numFmtId="181" fontId="65" fillId="0" borderId="0"/>
    <xf numFmtId="0" fontId="38" fillId="0" borderId="0"/>
    <xf numFmtId="181"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0" fontId="38" fillId="0" borderId="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185" fontId="38" fillId="0" borderId="0" applyNumberFormat="0" applyFill="0" applyBorder="0" applyAlignment="0" applyProtection="0"/>
    <xf numFmtId="186" fontId="38"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65" fillId="0" borderId="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65" fillId="0" borderId="0" applyNumberFormat="0" applyFill="0" applyBorder="0" applyAlignment="0" applyProtection="0"/>
    <xf numFmtId="43" fontId="65" fillId="0" borderId="0" applyFont="0" applyFill="0" applyBorder="0" applyAlignment="0" applyProtection="0"/>
    <xf numFmtId="182" fontId="38" fillId="0" borderId="0" applyNumberFormat="0" applyFill="0" applyBorder="0" applyAlignment="0" applyProtection="0"/>
    <xf numFmtId="187" fontId="38" fillId="0" borderId="0" applyNumberFormat="0" applyFill="0" applyBorder="0" applyAlignment="0" applyProtection="0"/>
    <xf numFmtId="187" fontId="1" fillId="0" borderId="0" applyNumberFormat="0" applyFill="0" applyBorder="0" applyAlignment="0" applyProtection="0"/>
    <xf numFmtId="43" fontId="38" fillId="0" borderId="0" applyFont="0" applyFill="0" applyBorder="0" applyAlignment="0" applyProtection="0"/>
    <xf numFmtId="187" fontId="3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0"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4"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0" fontId="38" fillId="0" borderId="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0" fontId="38" fillId="14" borderId="46" applyNumberFormat="0" applyFont="0" applyAlignment="0" applyProtection="0"/>
    <xf numFmtId="9"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43" fontId="1"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0" fontId="1" fillId="0" borderId="0" applyNumberFormat="0" applyFill="0" applyBorder="0" applyAlignment="0" applyProtection="0"/>
    <xf numFmtId="9" fontId="66" fillId="0" borderId="0" applyFont="0" applyFill="0" applyBorder="0" applyAlignment="0" applyProtection="0"/>
    <xf numFmtId="0" fontId="38" fillId="0" borderId="0"/>
    <xf numFmtId="0" fontId="65"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43" fontId="1"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38" fillId="0" borderId="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0" fontId="38" fillId="0" borderId="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43" fontId="66" fillId="0" borderId="0" applyFont="0" applyFill="0" applyBorder="0" applyAlignment="0" applyProtection="0"/>
    <xf numFmtId="0" fontId="66"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38" fillId="14" borderId="46" applyNumberFormat="0" applyFont="0" applyAlignment="0" applyProtection="0"/>
    <xf numFmtId="43" fontId="66" fillId="0" borderId="0" applyFon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65" fillId="0" borderId="0" applyNumberFormat="0" applyFill="0" applyBorder="0" applyAlignment="0" applyProtection="0"/>
    <xf numFmtId="0" fontId="38"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43" fontId="66" fillId="0" borderId="0" applyFont="0" applyFill="0" applyBorder="0" applyAlignment="0" applyProtection="0"/>
    <xf numFmtId="169" fontId="1" fillId="0" borderId="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0" fontId="38" fillId="0" borderId="0"/>
    <xf numFmtId="182" fontId="38" fillId="0" borderId="0" applyNumberFormat="0" applyFill="0" applyBorder="0" applyAlignment="0" applyProtection="0"/>
    <xf numFmtId="169" fontId="1" fillId="0" borderId="0" applyFont="0" applyFill="0" applyBorder="0" applyAlignment="0" applyProtection="0"/>
    <xf numFmtId="182" fontId="1"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65" fillId="0" borderId="0"/>
    <xf numFmtId="181" fontId="1"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43" fontId="65"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0" fontId="38" fillId="0" borderId="0"/>
    <xf numFmtId="43" fontId="1" fillId="0" borderId="0" applyFon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43" fontId="66" fillId="0" borderId="0" applyFon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43" fontId="1" fillId="0" borderId="0" applyFon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1" fillId="0" borderId="0" applyNumberForma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105" fillId="0" borderId="0" applyNumberFormat="0" applyFill="0" applyBorder="0" applyAlignment="0" applyProtection="0"/>
    <xf numFmtId="43" fontId="105" fillId="0" borderId="0" applyFon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105" fillId="0" borderId="0" applyNumberFormat="0" applyFill="0" applyBorder="0" applyAlignment="0" applyProtection="0"/>
    <xf numFmtId="43" fontId="1" fillId="0" borderId="0" applyFont="0" applyFill="0" applyBorder="0" applyAlignment="0" applyProtection="0"/>
    <xf numFmtId="0" fontId="1" fillId="0" borderId="0" applyNumberFormat="0" applyFill="0" applyBorder="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91"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0" fillId="56"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90" fillId="57"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7"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7"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7"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6"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7"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3"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7"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7"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3"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6"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7"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7"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3"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8"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0" fillId="56"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52"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48"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57"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3"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23" fillId="50"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7" borderId="0" applyNumberFormat="0" applyBorder="0" applyAlignment="0" applyProtection="0"/>
    <xf numFmtId="0" fontId="23" fillId="48"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91"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7"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3"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7"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7"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3"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7"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7"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3"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7"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7"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3"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7"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7"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3"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90" fillId="54"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6"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7"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2"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4"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0" fillId="53" borderId="0" applyNumberFormat="0" applyBorder="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3" borderId="0" applyNumberFormat="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90" fillId="5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3" borderId="0" applyNumberFormat="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8"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8"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8"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90" fillId="55"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1" fillId="42"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1" fillId="42"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6"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6"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6" borderId="0" applyNumberFormat="0" applyBorder="0" applyAlignment="0" applyProtection="0"/>
    <xf numFmtId="0" fontId="90" fillId="54"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0" fillId="5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0" fillId="48"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0" fillId="48"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0" fillId="48"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0" fillId="48"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0" fillId="5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23" fillId="50"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43" fontId="1" fillId="0" borderId="0" applyFont="0" applyFill="0" applyBorder="0" applyAlignment="0" applyProtection="0"/>
    <xf numFmtId="0" fontId="23" fillId="47" borderId="0" applyNumberFormat="0" applyBorder="0" applyAlignment="0" applyProtection="0"/>
    <xf numFmtId="0" fontId="66" fillId="0" borderId="0" applyNumberForma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43" fontId="1" fillId="0" borderId="0" applyFont="0" applyFill="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43" fontId="1" fillId="0" borderId="0" applyFont="0" applyFill="0" applyBorder="0" applyAlignment="0" applyProtection="0"/>
    <xf numFmtId="0" fontId="23" fillId="49" borderId="0" applyNumberFormat="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43" fontId="66" fillId="0" borderId="0" applyFon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0" fillId="52"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23" fillId="47" borderId="0" applyNumberFormat="0" applyBorder="0" applyAlignment="0" applyProtection="0"/>
    <xf numFmtId="0" fontId="90" fillId="52"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6" borderId="0" applyNumberFormat="0" applyBorder="0" applyAlignment="0" applyProtection="0"/>
    <xf numFmtId="0" fontId="90" fillId="52" borderId="0" applyNumberFormat="0" applyBorder="0" applyAlignment="0" applyProtection="0"/>
    <xf numFmtId="0" fontId="23" fillId="45" borderId="0" applyNumberFormat="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23" fillId="45" borderId="0" applyNumberFormat="0" applyBorder="0" applyAlignment="0" applyProtection="0"/>
    <xf numFmtId="0" fontId="90" fillId="52"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90" fillId="49"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23" fillId="42" borderId="0" applyNumberFormat="0" applyBorder="0" applyAlignment="0" applyProtection="0"/>
    <xf numFmtId="0" fontId="23" fillId="42" borderId="0" applyNumberFormat="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0" fillId="49"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0" fillId="49" borderId="0" applyNumberFormat="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1" fillId="42" borderId="0" applyNumberFormat="0" applyBorder="0" applyAlignment="0" applyProtection="0"/>
    <xf numFmtId="0" fontId="90" fillId="55"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0" fillId="55"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0" fillId="55"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1" fillId="42"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1" fillId="42" borderId="0" applyNumberFormat="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1" fillId="42" borderId="0" applyNumberFormat="0" applyBorder="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1" fillId="42"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93" fillId="60" borderId="50" applyNumberFormat="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66" fillId="0" borderId="0" applyNumberFormat="0" applyFill="0" applyBorder="0" applyAlignment="0" applyProtection="0"/>
    <xf numFmtId="43" fontId="66" fillId="0" borderId="0" applyFont="0" applyFill="0" applyBorder="0" applyAlignment="0" applyProtection="0"/>
    <xf numFmtId="169" fontId="1" fillId="0" borderId="0" applyFon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7" fontId="1" fillId="0" borderId="0" applyNumberFormat="0" applyFill="0" applyBorder="0" applyAlignment="0" applyProtection="0"/>
    <xf numFmtId="0" fontId="94" fillId="0" borderId="0" applyNumberFormat="0" applyFill="0" applyBorder="0" applyAlignment="0" applyProtection="0"/>
    <xf numFmtId="43" fontId="1" fillId="0" borderId="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43" fontId="1" fillId="0" borderId="0" applyFont="0" applyFill="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43" fontId="66" fillId="0" borderId="0" applyFont="0" applyFill="0" applyBorder="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98" fillId="0" borderId="53" applyNumberFormat="0" applyFill="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43" fontId="1" fillId="0" borderId="0" applyFon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0" fillId="49"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43" fontId="1" fillId="0" borderId="0" applyFont="0" applyFill="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43" fontId="1" fillId="0" borderId="0" applyFont="0" applyFill="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43" fontId="1" fillId="0" borderId="0" applyFont="0" applyFill="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43" fontId="66" fillId="0" borderId="0" applyFont="0" applyFill="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1" fontId="1" fillId="0" borderId="0" applyNumberFormat="0" applyFill="0" applyBorder="0" applyAlignment="0" applyProtection="0"/>
    <xf numFmtId="0" fontId="23" fillId="45" borderId="0" applyNumberFormat="0" applyBorder="0" applyAlignment="0" applyProtection="0"/>
    <xf numFmtId="0" fontId="38" fillId="0" borderId="0"/>
    <xf numFmtId="181" fontId="1" fillId="0" borderId="0" applyNumberFormat="0" applyFill="0" applyBorder="0" applyAlignment="0" applyProtection="0"/>
    <xf numFmtId="0" fontId="23" fillId="45" borderId="0" applyNumberFormat="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0" fontId="23" fillId="45" borderId="0" applyNumberFormat="0" applyBorder="0" applyAlignment="0" applyProtection="0"/>
    <xf numFmtId="0" fontId="23" fillId="45" borderId="0" applyNumberFormat="0" applyBorder="0" applyAlignment="0" applyProtection="0"/>
    <xf numFmtId="43" fontId="1" fillId="0" borderId="0" applyFont="0" applyFill="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43" fontId="1" fillId="0" borderId="0" applyFont="0" applyFill="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43" fontId="1" fillId="0" borderId="0" applyFont="0" applyFill="0" applyBorder="0" applyAlignment="0" applyProtection="0"/>
    <xf numFmtId="0" fontId="23" fillId="42" borderId="0" applyNumberFormat="0" applyBorder="0" applyAlignment="0" applyProtection="0"/>
    <xf numFmtId="0" fontId="23" fillId="42" borderId="0" applyNumberFormat="0" applyBorder="0" applyAlignment="0" applyProtection="0"/>
    <xf numFmtId="9" fontId="66" fillId="0" borderId="0" applyFont="0" applyFill="0" applyBorder="0" applyAlignment="0" applyProtection="0"/>
    <xf numFmtId="0" fontId="23" fillId="42" borderId="0" applyNumberFormat="0" applyBorder="0" applyAlignment="0" applyProtection="0"/>
    <xf numFmtId="0" fontId="23" fillId="42" borderId="0" applyNumberFormat="0" applyBorder="0" applyAlignment="0" applyProtection="0"/>
    <xf numFmtId="43" fontId="66" fillId="0" borderId="0" applyFont="0" applyFill="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181" fontId="1" fillId="0" borderId="0" applyNumberFormat="0" applyFill="0" applyBorder="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38" fillId="0" borderId="0"/>
    <xf numFmtId="181" fontId="1" fillId="0" borderId="0" applyNumberFormat="0" applyFill="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38" fillId="0" borderId="0"/>
    <xf numFmtId="181" fontId="1" fillId="0" borderId="0" applyNumberForma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181"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43" fontId="66" fillId="0" borderId="0" applyFont="0" applyFill="0" applyBorder="0" applyAlignment="0" applyProtection="0"/>
    <xf numFmtId="169" fontId="1" fillId="0" borderId="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38" fillId="0" borderId="0"/>
    <xf numFmtId="182" fontId="38" fillId="0" borderId="0" applyNumberFormat="0" applyFill="0" applyBorder="0" applyAlignment="0" applyProtection="0"/>
    <xf numFmtId="169" fontId="1" fillId="0" borderId="0" applyFont="0" applyFill="0" applyBorder="0" applyAlignment="0" applyProtection="0"/>
    <xf numFmtId="182" fontId="1"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1" fillId="0" borderId="0" applyNumberFormat="0" applyFill="0" applyBorder="0" applyAlignment="0" applyProtection="0"/>
    <xf numFmtId="181" fontId="65" fillId="0" borderId="0"/>
    <xf numFmtId="181" fontId="1" fillId="0" borderId="0" applyNumberFormat="0" applyFill="0" applyBorder="0" applyAlignment="0" applyProtection="0"/>
    <xf numFmtId="181" fontId="38" fillId="0" borderId="0" applyNumberFormat="0" applyFill="0" applyBorder="0" applyAlignment="0" applyProtection="0"/>
    <xf numFmtId="43" fontId="66" fillId="0" borderId="0" applyFont="0" applyFill="0" applyBorder="0" applyAlignment="0" applyProtection="0"/>
    <xf numFmtId="43" fontId="65" fillId="0" borderId="0" applyFont="0" applyFill="0" applyBorder="0" applyAlignment="0" applyProtection="0"/>
    <xf numFmtId="181" fontId="1"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0" fontId="65"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65" fillId="0" borderId="0"/>
    <xf numFmtId="43" fontId="23" fillId="0" borderId="0" applyFont="0" applyFill="0" applyBorder="0" applyAlignment="0" applyProtection="0"/>
    <xf numFmtId="43" fontId="6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65" fillId="0" borderId="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38" fillId="0" borderId="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38" fillId="0" borderId="0"/>
    <xf numFmtId="182" fontId="65" fillId="0" borderId="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182" fontId="1" fillId="0" borderId="0" applyNumberFormat="0" applyFill="0" applyBorder="0" applyAlignment="0" applyProtection="0"/>
    <xf numFmtId="9" fontId="66" fillId="0" borderId="0" applyFon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106" fillId="0" borderId="0"/>
    <xf numFmtId="0" fontId="106" fillId="0" borderId="0"/>
    <xf numFmtId="0" fontId="107" fillId="0" borderId="0"/>
    <xf numFmtId="43" fontId="107" fillId="0" borderId="0" applyFont="0" applyFill="0" applyBorder="0" applyAlignment="0" applyProtection="0"/>
    <xf numFmtId="0" fontId="1" fillId="0" borderId="0"/>
    <xf numFmtId="0" fontId="38" fillId="0" borderId="0"/>
    <xf numFmtId="0" fontId="38" fillId="0" borderId="0"/>
    <xf numFmtId="43" fontId="38" fillId="0" borderId="0" applyFont="0" applyFill="0" applyBorder="0" applyAlignment="0" applyProtection="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0" fontId="38" fillId="0" borderId="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0" borderId="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0" fontId="38" fillId="0" borderId="0"/>
    <xf numFmtId="0" fontId="38" fillId="0" borderId="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applyNumberFormat="0" applyFill="0" applyBorder="0" applyAlignment="0" applyProtection="0"/>
    <xf numFmtId="0" fontId="38" fillId="0" borderId="0"/>
    <xf numFmtId="0" fontId="38" fillId="0" borderId="0"/>
    <xf numFmtId="0" fontId="38" fillId="0" borderId="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0" fontId="38" fillId="0" borderId="0"/>
    <xf numFmtId="182" fontId="38" fillId="0" borderId="0" applyNumberFormat="0" applyFill="0" applyBorder="0" applyAlignment="0" applyProtection="0"/>
    <xf numFmtId="182" fontId="38" fillId="0" borderId="0" applyNumberFormat="0" applyFill="0" applyBorder="0" applyAlignment="0" applyProtection="0"/>
    <xf numFmtId="0" fontId="38" fillId="0" borderId="0"/>
    <xf numFmtId="43" fontId="38" fillId="0" borderId="0" applyFont="0" applyFill="0" applyBorder="0" applyAlignment="0" applyProtection="0"/>
    <xf numFmtId="0" fontId="38" fillId="0" borderId="0"/>
    <xf numFmtId="0" fontId="38" fillId="0" borderId="0"/>
    <xf numFmtId="0" fontId="38" fillId="0" borderId="0"/>
    <xf numFmtId="181" fontId="38" fillId="0" borderId="0" applyNumberFormat="0" applyFill="0" applyBorder="0" applyAlignment="0" applyProtection="0"/>
    <xf numFmtId="181" fontId="38" fillId="0" borderId="0" applyNumberFormat="0" applyFill="0" applyBorder="0" applyAlignment="0" applyProtection="0"/>
    <xf numFmtId="186" fontId="38" fillId="0" borderId="0" applyNumberFormat="0" applyFill="0" applyBorder="0" applyAlignment="0" applyProtection="0"/>
    <xf numFmtId="186"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7" fontId="38" fillId="0" borderId="0" applyNumberFormat="0" applyFill="0" applyBorder="0" applyAlignment="0" applyProtection="0"/>
    <xf numFmtId="181" fontId="38" fillId="0" borderId="0" applyNumberFormat="0" applyFill="0" applyBorder="0" applyAlignment="0" applyProtection="0"/>
    <xf numFmtId="181" fontId="38" fillId="0" borderId="0" applyNumberFormat="0" applyFill="0" applyBorder="0" applyAlignment="0" applyProtection="0"/>
    <xf numFmtId="182" fontId="38" fillId="0" borderId="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applyNumberFormat="0" applyFill="0" applyBorder="0" applyAlignment="0" applyProtection="0"/>
    <xf numFmtId="182" fontId="38" fillId="0" borderId="0"/>
    <xf numFmtId="182" fontId="3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38" fillId="0" borderId="0"/>
    <xf numFmtId="0" fontId="38" fillId="0" borderId="0"/>
    <xf numFmtId="0" fontId="38" fillId="0" borderId="0"/>
    <xf numFmtId="0" fontId="38" fillId="0" borderId="0"/>
    <xf numFmtId="0" fontId="1" fillId="0" borderId="0"/>
    <xf numFmtId="9" fontId="1" fillId="0" borderId="0" applyFont="0" applyFill="0" applyBorder="0" applyAlignment="0" applyProtection="0"/>
    <xf numFmtId="0" fontId="1" fillId="0" borderId="0"/>
    <xf numFmtId="0" fontId="38" fillId="0" borderId="0"/>
    <xf numFmtId="0" fontId="38" fillId="0" borderId="0"/>
    <xf numFmtId="0" fontId="117" fillId="0" borderId="0"/>
    <xf numFmtId="0" fontId="1" fillId="62" borderId="55" applyNumberFormat="0" applyFont="0" applyAlignment="0" applyProtection="0"/>
    <xf numFmtId="0" fontId="38" fillId="0" borderId="0"/>
    <xf numFmtId="0" fontId="38" fillId="0" borderId="0"/>
    <xf numFmtId="181" fontId="1" fillId="0" borderId="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0" fillId="58"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1" fillId="42" borderId="0" applyNumberFormat="0" applyBorder="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2" fillId="59" borderId="49"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0" fontId="93" fillId="60" borderId="50" applyNumberFormat="0" applyAlignment="0" applyProtection="0"/>
    <xf numFmtId="43" fontId="6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5" fillId="43" borderId="0" applyNumberFormat="0" applyBorder="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6" fillId="0" borderId="51"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53" applyNumberFormat="0" applyFill="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99" fillId="46" borderId="49" applyNumberFormat="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0" fillId="0" borderId="54" applyNumberFormat="0" applyFill="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101" fillId="61" borderId="0" applyNumberFormat="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38"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7"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38"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23"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1" fillId="0" borderId="0" applyNumberFormat="0" applyFon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38" fillId="0" borderId="0"/>
    <xf numFmtId="187" fontId="1" fillId="0" borderId="0" applyNumberFormat="0" applyFill="0" applyBorder="0" applyAlignment="0" applyProtection="0"/>
    <xf numFmtId="181" fontId="1" fillId="0" borderId="0" applyNumberFormat="0" applyFill="0" applyBorder="0" applyAlignment="0" applyProtection="0"/>
    <xf numFmtId="187" fontId="1" fillId="0" borderId="0" applyNumberFormat="0" applyFill="0" applyBorder="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66" fillId="62" borderId="55" applyNumberFormat="0" applyFon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0" fontId="102" fillId="59" borderId="5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89" fillId="0" borderId="57"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38" fillId="0" borderId="0"/>
    <xf numFmtId="0" fontId="38" fillId="0" borderId="0"/>
    <xf numFmtId="0" fontId="38" fillId="0" borderId="0"/>
    <xf numFmtId="0" fontId="38" fillId="0" borderId="0"/>
    <xf numFmtId="0" fontId="38" fillId="0" borderId="0"/>
    <xf numFmtId="0" fontId="1" fillId="0" borderId="0" applyNumberFormat="0" applyFill="0" applyBorder="0" applyAlignment="0" applyProtection="0"/>
  </cellStyleXfs>
  <cellXfs count="1462">
    <xf numFmtId="181" fontId="0" fillId="0" borderId="0" xfId="0"/>
    <xf numFmtId="181" fontId="3" fillId="0" borderId="0" xfId="51" applyFont="1" applyAlignment="1"/>
    <xf numFmtId="181" fontId="3" fillId="0" borderId="0" xfId="55" applyFont="1"/>
    <xf numFmtId="181" fontId="3" fillId="0" borderId="0" xfId="55" applyFont="1" applyAlignment="1">
      <alignment horizontal="center"/>
    </xf>
    <xf numFmtId="181" fontId="8" fillId="0" borderId="0" xfId="53" applyFont="1"/>
    <xf numFmtId="181" fontId="9" fillId="0" borderId="0" xfId="53" applyFont="1"/>
    <xf numFmtId="181" fontId="14" fillId="0" borderId="0" xfId="53" applyFont="1" applyAlignment="1">
      <alignment horizontal="center" vertical="center"/>
    </xf>
    <xf numFmtId="181" fontId="17" fillId="0" borderId="0" xfId="53" applyFont="1" applyAlignment="1">
      <alignment horizontal="center" vertical="center"/>
    </xf>
    <xf numFmtId="181" fontId="18" fillId="0" borderId="0" xfId="53" applyFont="1" applyBorder="1"/>
    <xf numFmtId="181" fontId="18" fillId="0" borderId="0" xfId="53" applyFont="1"/>
    <xf numFmtId="181" fontId="13" fillId="0" borderId="0" xfId="53" applyFont="1" applyAlignment="1">
      <alignment vertical="top"/>
    </xf>
    <xf numFmtId="181" fontId="6" fillId="0" borderId="0" xfId="53" applyFont="1" applyAlignment="1">
      <alignment vertical="top"/>
    </xf>
    <xf numFmtId="181" fontId="4" fillId="0" borderId="0" xfId="53" applyFont="1" applyAlignment="1">
      <alignment vertical="top"/>
    </xf>
    <xf numFmtId="181" fontId="1" fillId="0" borderId="0" xfId="53"/>
    <xf numFmtId="181" fontId="1" fillId="0" borderId="0" xfId="54"/>
    <xf numFmtId="181" fontId="1" fillId="0" borderId="0" xfId="38" applyFont="1" applyBorder="1"/>
    <xf numFmtId="181" fontId="1" fillId="0" borderId="0" xfId="38" applyFont="1"/>
    <xf numFmtId="181" fontId="1" fillId="0" borderId="0" xfId="38" applyFont="1" applyAlignment="1">
      <alignment vertical="top"/>
    </xf>
    <xf numFmtId="4" fontId="1" fillId="0" borderId="0" xfId="38" applyNumberFormat="1" applyFont="1" applyAlignment="1">
      <alignment vertical="top"/>
    </xf>
    <xf numFmtId="181" fontId="6" fillId="0" borderId="0" xfId="38" applyFont="1" applyFill="1"/>
    <xf numFmtId="181" fontId="6" fillId="0" borderId="0" xfId="55" applyFont="1" applyBorder="1" applyAlignment="1">
      <alignment vertical="top"/>
    </xf>
    <xf numFmtId="181" fontId="14" fillId="0" borderId="0" xfId="53" applyFont="1" applyAlignment="1">
      <alignment horizontal="center" vertical="top"/>
    </xf>
    <xf numFmtId="181" fontId="17" fillId="0" borderId="0" xfId="53" applyFont="1" applyAlignment="1">
      <alignment vertical="top"/>
    </xf>
    <xf numFmtId="181" fontId="14" fillId="0" borderId="0" xfId="53" applyFont="1" applyAlignment="1">
      <alignment vertical="top"/>
    </xf>
    <xf numFmtId="181" fontId="5" fillId="0" borderId="0" xfId="53" applyFont="1" applyAlignment="1">
      <alignment vertical="top"/>
    </xf>
    <xf numFmtId="181" fontId="6" fillId="0" borderId="0" xfId="53" applyFont="1" applyBorder="1" applyAlignment="1">
      <alignment vertical="top"/>
    </xf>
    <xf numFmtId="181" fontId="11" fillId="0" borderId="0" xfId="53" applyFont="1" applyAlignment="1">
      <alignment vertical="top"/>
    </xf>
    <xf numFmtId="181" fontId="1" fillId="0" borderId="0" xfId="53" applyFont="1" applyAlignment="1">
      <alignment vertical="top"/>
    </xf>
    <xf numFmtId="1" fontId="1" fillId="0" borderId="0" xfId="53" applyNumberFormat="1" applyFont="1" applyAlignment="1">
      <alignment vertical="top"/>
    </xf>
    <xf numFmtId="181" fontId="21" fillId="0" borderId="0" xfId="53" applyFont="1" applyAlignment="1">
      <alignment horizontal="center" vertical="top"/>
    </xf>
    <xf numFmtId="181" fontId="11" fillId="0" borderId="0" xfId="55" applyFont="1" applyBorder="1" applyAlignment="1">
      <alignment vertical="top"/>
    </xf>
    <xf numFmtId="181" fontId="5" fillId="0" borderId="0" xfId="55" applyFont="1" applyBorder="1" applyAlignment="1">
      <alignment vertical="top"/>
    </xf>
    <xf numFmtId="181" fontId="13" fillId="0" borderId="0" xfId="53" applyFont="1" applyBorder="1" applyAlignment="1">
      <alignment vertical="top"/>
    </xf>
    <xf numFmtId="181" fontId="24" fillId="0" borderId="0" xfId="53" applyFont="1" applyAlignment="1">
      <alignment vertical="top"/>
    </xf>
    <xf numFmtId="181" fontId="1" fillId="0" borderId="0" xfId="53" applyFont="1" applyBorder="1" applyAlignment="1">
      <alignment vertical="top"/>
    </xf>
    <xf numFmtId="3" fontId="11" fillId="0" borderId="0" xfId="53" applyNumberFormat="1" applyFont="1" applyBorder="1" applyAlignment="1">
      <alignment horizontal="right" vertical="top"/>
    </xf>
    <xf numFmtId="181" fontId="17" fillId="0" borderId="0" xfId="53" applyFont="1" applyAlignment="1">
      <alignment horizontal="center" vertical="top"/>
    </xf>
    <xf numFmtId="181" fontId="11" fillId="0" borderId="0" xfId="53" applyFont="1" applyBorder="1" applyAlignment="1">
      <alignment vertical="top"/>
    </xf>
    <xf numFmtId="1" fontId="11" fillId="0" borderId="0" xfId="53" applyNumberFormat="1" applyFont="1" applyBorder="1" applyAlignment="1">
      <alignment vertical="top"/>
    </xf>
    <xf numFmtId="181" fontId="11" fillId="0" borderId="0" xfId="55" applyFont="1" applyFill="1" applyBorder="1"/>
    <xf numFmtId="181" fontId="11" fillId="0" borderId="0" xfId="53" applyFont="1"/>
    <xf numFmtId="181" fontId="11" fillId="0" borderId="0" xfId="53" applyFont="1" applyBorder="1"/>
    <xf numFmtId="181" fontId="11" fillId="0" borderId="0" xfId="38" applyFont="1" applyBorder="1"/>
    <xf numFmtId="181" fontId="11" fillId="0" borderId="0" xfId="38" applyFont="1"/>
    <xf numFmtId="3" fontId="11" fillId="0" borderId="0" xfId="41" applyNumberFormat="1" applyFont="1" applyBorder="1" applyAlignment="1">
      <alignment vertical="top"/>
    </xf>
    <xf numFmtId="3" fontId="11" fillId="0" borderId="0" xfId="41" applyNumberFormat="1" applyFont="1" applyBorder="1" applyAlignment="1">
      <alignment horizontal="right" vertical="top"/>
    </xf>
    <xf numFmtId="181" fontId="11" fillId="0" borderId="0" xfId="41" applyFont="1" applyAlignment="1">
      <alignment vertical="top"/>
    </xf>
    <xf numFmtId="181" fontId="11" fillId="0" borderId="0" xfId="41" applyFont="1" applyBorder="1" applyAlignment="1">
      <alignment vertical="top"/>
    </xf>
    <xf numFmtId="181" fontId="24" fillId="0" borderId="0" xfId="53" applyFont="1" applyAlignment="1">
      <alignment horizontal="center" vertical="top"/>
    </xf>
    <xf numFmtId="1" fontId="11" fillId="0" borderId="0" xfId="55" applyNumberFormat="1" applyFont="1" applyFill="1" applyBorder="1" applyAlignment="1">
      <alignment horizontal="right" vertical="top"/>
    </xf>
    <xf numFmtId="181" fontId="9" fillId="0" borderId="0" xfId="53" applyFont="1" applyBorder="1" applyAlignment="1">
      <alignment vertical="top"/>
    </xf>
    <xf numFmtId="181" fontId="24" fillId="0" borderId="0" xfId="53" applyFont="1"/>
    <xf numFmtId="181" fontId="24" fillId="0" borderId="0" xfId="53" applyFont="1" applyBorder="1"/>
    <xf numFmtId="181" fontId="24" fillId="0" borderId="0" xfId="53" applyFont="1" applyAlignment="1">
      <alignment horizontal="center" vertical="center"/>
    </xf>
    <xf numFmtId="175" fontId="11" fillId="0" borderId="0" xfId="53" applyNumberFormat="1" applyFont="1" applyBorder="1"/>
    <xf numFmtId="1" fontId="11" fillId="0" borderId="0" xfId="55" applyNumberFormat="1" applyFont="1" applyFill="1" applyBorder="1" applyAlignment="1">
      <alignment horizontal="right" vertical="center"/>
    </xf>
    <xf numFmtId="166" fontId="11" fillId="0" borderId="0" xfId="53" applyNumberFormat="1" applyFont="1" applyFill="1" applyBorder="1" applyAlignment="1">
      <alignment horizontal="right" vertical="center"/>
    </xf>
    <xf numFmtId="181" fontId="11" fillId="0" borderId="0" xfId="55" applyFont="1"/>
    <xf numFmtId="166" fontId="11" fillId="0" borderId="0" xfId="53" applyNumberFormat="1" applyFont="1" applyBorder="1" applyAlignment="1">
      <alignment horizontal="right" vertical="center"/>
    </xf>
    <xf numFmtId="3" fontId="11" fillId="0" borderId="0" xfId="53" applyNumberFormat="1" applyFont="1" applyBorder="1" applyAlignment="1">
      <alignment horizontal="right" vertical="center"/>
    </xf>
    <xf numFmtId="181" fontId="34" fillId="0" borderId="0" xfId="53" applyFont="1" applyAlignment="1">
      <alignment vertical="top"/>
    </xf>
    <xf numFmtId="181" fontId="34" fillId="0" borderId="0" xfId="53" applyFont="1" applyAlignment="1">
      <alignment horizontal="center" vertical="top"/>
    </xf>
    <xf numFmtId="181" fontId="11" fillId="0" borderId="0" xfId="50" applyFont="1" applyBorder="1"/>
    <xf numFmtId="3" fontId="11" fillId="0" borderId="0" xfId="38" applyNumberFormat="1" applyFont="1" applyBorder="1" applyAlignment="1">
      <alignment vertical="top"/>
    </xf>
    <xf numFmtId="170" fontId="11" fillId="0" borderId="0" xfId="38" applyNumberFormat="1" applyFont="1"/>
    <xf numFmtId="2" fontId="11" fillId="0" borderId="0" xfId="38" applyNumberFormat="1" applyFont="1"/>
    <xf numFmtId="181" fontId="11" fillId="0" borderId="0" xfId="38" applyFont="1" applyAlignment="1">
      <alignment vertical="top"/>
    </xf>
    <xf numFmtId="3" fontId="11" fillId="0" borderId="0" xfId="38" applyNumberFormat="1" applyFont="1" applyAlignment="1">
      <alignment vertical="top"/>
    </xf>
    <xf numFmtId="181" fontId="24" fillId="0" borderId="0" xfId="38" applyFont="1" applyBorder="1" applyAlignment="1">
      <alignment horizontal="left" vertical="top"/>
    </xf>
    <xf numFmtId="181" fontId="24" fillId="0" borderId="0" xfId="38" applyFont="1" applyFill="1" applyAlignment="1">
      <alignment vertical="top"/>
    </xf>
    <xf numFmtId="181" fontId="11" fillId="0" borderId="0" xfId="38" applyFont="1" applyBorder="1" applyAlignment="1">
      <alignment vertical="top"/>
    </xf>
    <xf numFmtId="165" fontId="11" fillId="0" borderId="0" xfId="38" applyNumberFormat="1" applyFont="1"/>
    <xf numFmtId="181" fontId="24" fillId="0" borderId="0" xfId="38" applyFont="1" applyAlignment="1">
      <alignment vertical="top"/>
    </xf>
    <xf numFmtId="181" fontId="8" fillId="0" borderId="0" xfId="47" applyFont="1"/>
    <xf numFmtId="181" fontId="12" fillId="0" borderId="0" xfId="47" applyFont="1"/>
    <xf numFmtId="3" fontId="8" fillId="0" borderId="0" xfId="53" applyNumberFormat="1" applyFont="1" applyBorder="1"/>
    <xf numFmtId="181" fontId="11" fillId="0" borderId="0" xfId="47" applyFont="1"/>
    <xf numFmtId="181" fontId="10" fillId="0" borderId="0" xfId="53" applyFont="1" applyAlignment="1">
      <alignment horizontal="center"/>
    </xf>
    <xf numFmtId="181" fontId="24" fillId="0" borderId="0" xfId="47" applyFont="1" applyBorder="1" applyAlignment="1">
      <alignment horizontal="left" vertical="center"/>
    </xf>
    <xf numFmtId="181" fontId="8" fillId="0" borderId="0" xfId="47" applyFont="1" applyBorder="1" applyAlignment="1">
      <alignment horizontal="left" vertical="center"/>
    </xf>
    <xf numFmtId="3" fontId="24" fillId="0" borderId="0" xfId="53" applyNumberFormat="1" applyFont="1" applyBorder="1" applyAlignment="1">
      <alignment horizontal="right" vertical="center"/>
    </xf>
    <xf numFmtId="181" fontId="24" fillId="2" borderId="3" xfId="47" applyFont="1" applyFill="1" applyBorder="1" applyAlignment="1">
      <alignment horizontal="center" vertical="center" wrapText="1"/>
    </xf>
    <xf numFmtId="181" fontId="24" fillId="2" borderId="3" xfId="38" applyFont="1" applyFill="1" applyBorder="1" applyAlignment="1">
      <alignment horizontal="left" vertical="top"/>
    </xf>
    <xf numFmtId="181" fontId="24" fillId="2" borderId="10" xfId="38" applyNumberFormat="1" applyFont="1" applyFill="1" applyBorder="1" applyAlignment="1">
      <alignment horizontal="center" vertical="top" wrapText="1"/>
    </xf>
    <xf numFmtId="17" fontId="24" fillId="2" borderId="3" xfId="38" applyNumberFormat="1" applyFont="1" applyFill="1" applyBorder="1" applyAlignment="1">
      <alignment horizontal="center" vertical="top"/>
    </xf>
    <xf numFmtId="181" fontId="24" fillId="2" borderId="7" xfId="46" applyFont="1" applyFill="1" applyBorder="1" applyAlignment="1">
      <alignment horizontal="center" vertical="center" wrapText="1"/>
    </xf>
    <xf numFmtId="170" fontId="24" fillId="2" borderId="3" xfId="38" applyNumberFormat="1" applyFont="1" applyFill="1" applyBorder="1" applyAlignment="1">
      <alignment horizontal="center" vertical="center"/>
    </xf>
    <xf numFmtId="181" fontId="24" fillId="2" borderId="3" xfId="38" applyFont="1" applyFill="1" applyBorder="1" applyAlignment="1">
      <alignment horizontal="center" vertical="center" wrapText="1"/>
    </xf>
    <xf numFmtId="181" fontId="24" fillId="2" borderId="10" xfId="38" applyFont="1" applyFill="1" applyBorder="1" applyAlignment="1">
      <alignment horizontal="center" vertical="top" wrapText="1"/>
    </xf>
    <xf numFmtId="181" fontId="24" fillId="2" borderId="1" xfId="38" applyFont="1" applyFill="1" applyBorder="1" applyAlignment="1">
      <alignment horizontal="center" vertical="top" wrapText="1"/>
    </xf>
    <xf numFmtId="164" fontId="11" fillId="0" borderId="0" xfId="28" applyNumberFormat="1" applyFont="1" applyBorder="1" applyAlignment="1">
      <alignment horizontal="right" vertical="top"/>
    </xf>
    <xf numFmtId="181" fontId="24" fillId="0" borderId="0" xfId="38" applyFont="1" applyBorder="1" applyAlignment="1">
      <alignment vertical="top"/>
    </xf>
    <xf numFmtId="166" fontId="3" fillId="0" borderId="0" xfId="0" applyNumberFormat="1" applyFont="1" applyFill="1" applyBorder="1" applyAlignment="1">
      <alignment horizontal="center" vertical="center"/>
    </xf>
    <xf numFmtId="181" fontId="0" fillId="0" borderId="0" xfId="0" applyBorder="1"/>
    <xf numFmtId="4" fontId="0" fillId="0" borderId="0" xfId="0" applyNumberFormat="1"/>
    <xf numFmtId="181" fontId="27" fillId="0" borderId="0" xfId="55" applyFont="1" applyFill="1" applyAlignment="1">
      <alignment horizontal="center" vertical="top" wrapText="1"/>
    </xf>
    <xf numFmtId="181" fontId="13" fillId="0" borderId="0" xfId="53" applyFont="1" applyFill="1" applyAlignment="1">
      <alignment vertical="top"/>
    </xf>
    <xf numFmtId="181" fontId="5" fillId="0" borderId="0" xfId="53" applyFont="1" applyFill="1" applyAlignment="1">
      <alignment vertical="top"/>
    </xf>
    <xf numFmtId="181" fontId="25" fillId="0" borderId="0" xfId="55" applyFont="1" applyFill="1" applyAlignment="1">
      <alignment horizontal="left" vertical="top" wrapText="1"/>
    </xf>
    <xf numFmtId="181" fontId="25" fillId="0" borderId="0" xfId="55" applyFont="1" applyFill="1" applyAlignment="1">
      <alignment horizontal="right" vertical="top" wrapText="1"/>
    </xf>
    <xf numFmtId="181" fontId="6" fillId="0" borderId="0" xfId="55" applyFont="1" applyFill="1" applyAlignment="1">
      <alignment horizontal="left" vertical="top" wrapText="1"/>
    </xf>
    <xf numFmtId="181" fontId="1" fillId="0" borderId="0" xfId="48" applyFill="1" applyAlignment="1">
      <alignment horizontal="right" wrapText="1"/>
    </xf>
    <xf numFmtId="181" fontId="6" fillId="0" borderId="0" xfId="53" applyFont="1" applyFill="1" applyAlignment="1">
      <alignment vertical="top"/>
    </xf>
    <xf numFmtId="181" fontId="4" fillId="0" borderId="0" xfId="53" applyFont="1" applyFill="1" applyBorder="1" applyAlignment="1">
      <alignment vertical="top"/>
    </xf>
    <xf numFmtId="181" fontId="6" fillId="0" borderId="0" xfId="55" applyFont="1" applyFill="1" applyBorder="1" applyAlignment="1">
      <alignment vertical="top"/>
    </xf>
    <xf numFmtId="178" fontId="11" fillId="0" borderId="0" xfId="38" applyNumberFormat="1" applyFont="1" applyBorder="1" applyAlignment="1">
      <alignment horizontal="right"/>
    </xf>
    <xf numFmtId="181" fontId="0" fillId="0" borderId="0" xfId="0" applyFill="1"/>
    <xf numFmtId="3" fontId="11" fillId="0" borderId="0" xfId="55" applyNumberFormat="1" applyFont="1" applyBorder="1" applyAlignment="1">
      <alignment horizontal="right" wrapText="1"/>
    </xf>
    <xf numFmtId="3" fontId="24" fillId="0" borderId="3" xfId="38" applyNumberFormat="1" applyFont="1" applyBorder="1" applyAlignment="1">
      <alignment vertical="top" wrapText="1"/>
    </xf>
    <xf numFmtId="181" fontId="36" fillId="2" borderId="3" xfId="53" applyNumberFormat="1" applyFont="1" applyFill="1" applyBorder="1" applyAlignment="1" applyProtection="1">
      <alignment horizontal="center" vertical="center" wrapText="1"/>
    </xf>
    <xf numFmtId="181" fontId="11" fillId="0" borderId="0" xfId="53" applyFont="1" applyFill="1" applyAlignment="1">
      <alignment vertical="top"/>
    </xf>
    <xf numFmtId="181" fontId="11" fillId="0" borderId="0" xfId="55" applyFont="1" applyFill="1"/>
    <xf numFmtId="166" fontId="32" fillId="0" borderId="0" xfId="55" applyNumberFormat="1" applyFont="1" applyFill="1" applyBorder="1" applyAlignment="1">
      <alignment horizontal="right" vertical="center"/>
    </xf>
    <xf numFmtId="181" fontId="24" fillId="2" borderId="1" xfId="53" applyFont="1" applyFill="1" applyBorder="1" applyAlignment="1">
      <alignment horizontal="center" vertical="center" wrapText="1"/>
    </xf>
    <xf numFmtId="181" fontId="4" fillId="2" borderId="3" xfId="47" applyFont="1" applyFill="1" applyBorder="1" applyAlignment="1">
      <alignment horizontal="center" vertical="center" wrapText="1"/>
    </xf>
    <xf numFmtId="181" fontId="24" fillId="0" borderId="0" xfId="41" applyFont="1" applyFill="1" applyAlignment="1">
      <alignment vertical="top"/>
    </xf>
    <xf numFmtId="181" fontId="11" fillId="0" borderId="0" xfId="41" applyFont="1" applyFill="1" applyAlignment="1">
      <alignment vertical="top"/>
    </xf>
    <xf numFmtId="181" fontId="24" fillId="2" borderId="1" xfId="53" applyFont="1" applyFill="1" applyBorder="1" applyAlignment="1">
      <alignment horizontal="center" vertical="center" wrapText="1"/>
    </xf>
    <xf numFmtId="181" fontId="24" fillId="0" borderId="0" xfId="53" applyFont="1" applyFill="1" applyBorder="1" applyAlignment="1">
      <alignment horizontal="center" vertical="center"/>
    </xf>
    <xf numFmtId="181" fontId="24" fillId="2" borderId="3" xfId="36" applyFont="1" applyFill="1" applyBorder="1" applyAlignment="1">
      <alignment horizontal="center" vertical="center" wrapText="1"/>
    </xf>
    <xf numFmtId="181" fontId="24" fillId="0" borderId="0" xfId="38" applyFont="1"/>
    <xf numFmtId="181" fontId="24" fillId="0" borderId="0" xfId="38" applyFont="1" applyFill="1"/>
    <xf numFmtId="181" fontId="24" fillId="0" borderId="0" xfId="53" applyFont="1" applyFill="1" applyAlignment="1">
      <alignment vertical="top"/>
    </xf>
    <xf numFmtId="166" fontId="32" fillId="0" borderId="0" xfId="55" applyNumberFormat="1" applyFont="1" applyBorder="1" applyAlignment="1">
      <alignment horizontal="right" vertical="center"/>
    </xf>
    <xf numFmtId="181" fontId="24" fillId="0" borderId="0" xfId="53" applyFont="1" applyFill="1"/>
    <xf numFmtId="181" fontId="11" fillId="0" borderId="0" xfId="53" applyFont="1" applyFill="1"/>
    <xf numFmtId="166" fontId="11" fillId="0" borderId="0" xfId="53" applyNumberFormat="1" applyFont="1" applyFill="1"/>
    <xf numFmtId="181" fontId="33" fillId="2" borderId="3" xfId="53" applyFont="1" applyFill="1" applyBorder="1" applyAlignment="1">
      <alignment horizontal="center" vertical="center" wrapText="1"/>
    </xf>
    <xf numFmtId="181" fontId="8" fillId="0" borderId="0" xfId="38" applyFont="1" applyBorder="1" applyAlignment="1">
      <alignment vertical="top"/>
    </xf>
    <xf numFmtId="3" fontId="11" fillId="3" borderId="0" xfId="27" applyNumberFormat="1" applyFont="1" applyFill="1" applyBorder="1" applyAlignment="1">
      <alignment horizontal="right" vertical="center"/>
    </xf>
    <xf numFmtId="3" fontId="11" fillId="0" borderId="0" xfId="50" applyNumberFormat="1" applyFont="1" applyFill="1" applyBorder="1" applyAlignment="1">
      <alignment vertical="center" wrapText="1"/>
    </xf>
    <xf numFmtId="181" fontId="19" fillId="0" borderId="0" xfId="53" applyFont="1" applyBorder="1"/>
    <xf numFmtId="181" fontId="11" fillId="0" borderId="0" xfId="0" applyFont="1" applyBorder="1"/>
    <xf numFmtId="181" fontId="32" fillId="0" borderId="0" xfId="38" applyFont="1" applyBorder="1"/>
    <xf numFmtId="181" fontId="32" fillId="0" borderId="9" xfId="38" applyFont="1" applyBorder="1"/>
    <xf numFmtId="181" fontId="4" fillId="0" borderId="0" xfId="53" applyFont="1" applyBorder="1" applyAlignment="1">
      <alignment vertical="top"/>
    </xf>
    <xf numFmtId="181" fontId="39" fillId="0" borderId="0" xfId="0" applyFont="1"/>
    <xf numFmtId="181" fontId="11" fillId="0" borderId="3" xfId="0" applyNumberFormat="1" applyFont="1" applyFill="1" applyBorder="1" applyAlignment="1">
      <alignment vertical="top" wrapText="1"/>
    </xf>
    <xf numFmtId="181" fontId="30" fillId="0" borderId="3" xfId="0" applyNumberFormat="1" applyFont="1" applyBorder="1" applyAlignment="1">
      <alignment horizontal="center" vertical="center"/>
    </xf>
    <xf numFmtId="181" fontId="40" fillId="0" borderId="0" xfId="0" applyFont="1"/>
    <xf numFmtId="1" fontId="3" fillId="0" borderId="0" xfId="55" applyNumberFormat="1" applyFont="1"/>
    <xf numFmtId="181" fontId="31" fillId="0" borderId="0" xfId="38" applyFont="1" applyBorder="1" applyAlignment="1">
      <alignment horizontal="left" vertical="center" wrapText="1"/>
    </xf>
    <xf numFmtId="172" fontId="11" fillId="3" borderId="0" xfId="56" applyNumberFormat="1" applyFont="1" applyFill="1" applyBorder="1" applyAlignment="1">
      <alignment wrapText="1"/>
    </xf>
    <xf numFmtId="166" fontId="11" fillId="3" borderId="11" xfId="27" applyNumberFormat="1" applyFont="1" applyFill="1" applyBorder="1">
      <alignment horizontal="right"/>
    </xf>
    <xf numFmtId="166" fontId="11" fillId="3" borderId="0" xfId="38" applyNumberFormat="1" applyFont="1" applyFill="1" applyBorder="1" applyAlignment="1">
      <alignment horizontal="right" vertical="top"/>
    </xf>
    <xf numFmtId="3" fontId="24" fillId="0" borderId="0" xfId="53" applyNumberFormat="1" applyFont="1" applyFill="1" applyBorder="1" applyAlignment="1">
      <alignment horizontal="right" vertical="center"/>
    </xf>
    <xf numFmtId="169" fontId="49" fillId="2" borderId="7" xfId="55" applyNumberFormat="1" applyFont="1" applyFill="1" applyBorder="1" applyAlignment="1">
      <alignment horizontal="center" vertical="top" wrapText="1"/>
    </xf>
    <xf numFmtId="1" fontId="49" fillId="2" borderId="11" xfId="55" applyNumberFormat="1" applyFont="1" applyFill="1" applyBorder="1" applyAlignment="1">
      <alignment horizontal="center" vertical="top" wrapText="1"/>
    </xf>
    <xf numFmtId="181" fontId="50" fillId="0" borderId="0" xfId="55" applyFont="1"/>
    <xf numFmtId="181" fontId="24" fillId="0" borderId="0" xfId="53" applyFont="1" applyBorder="1" applyAlignment="1">
      <alignment vertical="top"/>
    </xf>
    <xf numFmtId="181" fontId="11" fillId="0" borderId="0" xfId="50" applyNumberFormat="1" applyFont="1" applyAlignment="1">
      <alignment vertical="top"/>
    </xf>
    <xf numFmtId="181" fontId="24" fillId="0" borderId="0" xfId="50" applyNumberFormat="1" applyFont="1" applyAlignment="1">
      <alignment vertical="top"/>
    </xf>
    <xf numFmtId="181" fontId="11" fillId="0" borderId="0" xfId="50" applyNumberFormat="1" applyFont="1"/>
    <xf numFmtId="181" fontId="10" fillId="0" borderId="0" xfId="38" applyFont="1" applyFill="1" applyAlignment="1">
      <alignment vertical="top"/>
    </xf>
    <xf numFmtId="181" fontId="8" fillId="0" borderId="13" xfId="50" applyFont="1" applyFill="1" applyBorder="1" applyAlignment="1">
      <alignment horizontal="left" vertical="center"/>
    </xf>
    <xf numFmtId="181" fontId="11" fillId="0" borderId="0" xfId="50" applyFont="1" applyAlignment="1">
      <alignment horizontal="left" vertical="center"/>
    </xf>
    <xf numFmtId="181" fontId="31" fillId="4" borderId="3" xfId="38" applyNumberFormat="1" applyFont="1" applyFill="1" applyBorder="1" applyAlignment="1">
      <alignment horizontal="center" vertical="center" wrapText="1"/>
    </xf>
    <xf numFmtId="181" fontId="33" fillId="2" borderId="3" xfId="53" applyFont="1" applyFill="1" applyBorder="1" applyAlignment="1">
      <alignment horizontal="center" vertical="center" wrapText="1"/>
    </xf>
    <xf numFmtId="3" fontId="1" fillId="0" borderId="0" xfId="38" applyNumberFormat="1" applyFont="1" applyBorder="1"/>
    <xf numFmtId="0" fontId="43" fillId="0" borderId="11" xfId="0" applyNumberFormat="1" applyFont="1" applyBorder="1" applyAlignment="1">
      <alignment horizontal="left" wrapText="1"/>
    </xf>
    <xf numFmtId="0" fontId="11" fillId="0" borderId="3" xfId="0" applyNumberFormat="1" applyFont="1" applyBorder="1" applyAlignment="1">
      <alignment horizontal="left" wrapText="1"/>
    </xf>
    <xf numFmtId="3" fontId="46" fillId="0" borderId="3" xfId="0" applyNumberFormat="1" applyFont="1" applyBorder="1"/>
    <xf numFmtId="0" fontId="24" fillId="0" borderId="3" xfId="0" applyNumberFormat="1" applyFont="1" applyBorder="1" applyAlignment="1">
      <alignment horizontal="left"/>
    </xf>
    <xf numFmtId="182" fontId="24" fillId="2" borderId="3" xfId="40" applyNumberFormat="1" applyFont="1" applyFill="1" applyBorder="1" applyAlignment="1">
      <alignment horizontal="center"/>
    </xf>
    <xf numFmtId="0" fontId="43" fillId="2" borderId="3" xfId="0" applyNumberFormat="1" applyFont="1" applyFill="1" applyBorder="1" applyAlignment="1">
      <alignment horizontal="center" vertical="center" wrapText="1"/>
    </xf>
    <xf numFmtId="17" fontId="43" fillId="2" borderId="3" xfId="0" applyNumberFormat="1" applyFont="1" applyFill="1" applyBorder="1" applyAlignment="1">
      <alignment horizontal="center" vertical="center" wrapText="1"/>
    </xf>
    <xf numFmtId="181" fontId="3" fillId="0" borderId="0" xfId="55" applyFont="1" applyAlignment="1">
      <alignment horizontal="center" vertical="center"/>
    </xf>
    <xf numFmtId="168" fontId="11" fillId="0" borderId="0" xfId="55" applyNumberFormat="1" applyFont="1" applyFill="1" applyBorder="1" applyAlignment="1">
      <alignment vertical="center"/>
    </xf>
    <xf numFmtId="166" fontId="24" fillId="0" borderId="0" xfId="55" applyNumberFormat="1" applyFont="1" applyFill="1" applyBorder="1" applyAlignment="1">
      <alignment horizontal="right" vertical="center"/>
    </xf>
    <xf numFmtId="1" fontId="24" fillId="0" borderId="0" xfId="55" applyNumberFormat="1" applyFont="1" applyBorder="1" applyAlignment="1">
      <alignment horizontal="right" vertical="center"/>
    </xf>
    <xf numFmtId="181" fontId="24" fillId="0" borderId="0" xfId="55" applyFont="1" applyAlignment="1">
      <alignment horizontal="left" vertical="center" wrapText="1"/>
    </xf>
    <xf numFmtId="168" fontId="11" fillId="0" borderId="7" xfId="55" applyNumberFormat="1" applyFont="1" applyFill="1" applyBorder="1" applyAlignment="1">
      <alignment horizontal="right" vertical="top"/>
    </xf>
    <xf numFmtId="168" fontId="11" fillId="0" borderId="5" xfId="55" applyNumberFormat="1" applyFont="1" applyFill="1" applyBorder="1" applyAlignment="1">
      <alignment horizontal="right" vertical="top"/>
    </xf>
    <xf numFmtId="168" fontId="11" fillId="0" borderId="0" xfId="55" applyNumberFormat="1" applyFont="1" applyFill="1" applyBorder="1" applyAlignment="1">
      <alignment horizontal="right" vertical="top"/>
    </xf>
    <xf numFmtId="3" fontId="47" fillId="0" borderId="0" xfId="0" applyNumberFormat="1" applyFont="1" applyFill="1" applyBorder="1" applyAlignment="1">
      <alignment horizontal="right"/>
    </xf>
    <xf numFmtId="3" fontId="1" fillId="0" borderId="0" xfId="38" applyNumberFormat="1" applyFont="1" applyFill="1" applyBorder="1"/>
    <xf numFmtId="181" fontId="47" fillId="0" borderId="0" xfId="0" applyFont="1" applyFill="1" applyBorder="1" applyAlignment="1">
      <alignment horizontal="right"/>
    </xf>
    <xf numFmtId="181" fontId="44" fillId="0" borderId="8" xfId="55" applyFont="1" applyBorder="1"/>
    <xf numFmtId="181" fontId="45" fillId="0" borderId="9" xfId="55" applyFont="1" applyBorder="1"/>
    <xf numFmtId="181" fontId="45" fillId="0" borderId="15" xfId="55" applyFont="1" applyBorder="1"/>
    <xf numFmtId="166" fontId="49" fillId="2" borderId="1" xfId="55" applyNumberFormat="1" applyFont="1" applyFill="1" applyBorder="1" applyAlignment="1">
      <alignment horizontal="right" vertical="center" wrapText="1"/>
    </xf>
    <xf numFmtId="169" fontId="49" fillId="2" borderId="1" xfId="55" applyNumberFormat="1" applyFont="1" applyFill="1" applyBorder="1" applyAlignment="1">
      <alignment vertical="top" wrapText="1"/>
    </xf>
    <xf numFmtId="181" fontId="11" fillId="0" borderId="0" xfId="47" applyFont="1" applyBorder="1"/>
    <xf numFmtId="166" fontId="45" fillId="0" borderId="0" xfId="57" applyNumberFormat="1" applyFont="1" applyFill="1" applyBorder="1" applyAlignment="1">
      <alignment horizontal="right" wrapText="1"/>
    </xf>
    <xf numFmtId="181" fontId="3" fillId="0" borderId="0" xfId="55" applyFont="1" applyAlignment="1">
      <alignment horizontal="center" vertical="top"/>
    </xf>
    <xf numFmtId="181" fontId="22" fillId="0" borderId="0" xfId="38" applyFont="1"/>
    <xf numFmtId="181" fontId="6" fillId="0" borderId="13" xfId="53" applyFont="1" applyFill="1" applyBorder="1" applyAlignment="1">
      <alignment vertical="top"/>
    </xf>
    <xf numFmtId="3" fontId="41" fillId="5" borderId="20" xfId="0" applyNumberFormat="1" applyFont="1" applyFill="1" applyBorder="1" applyAlignment="1">
      <alignment horizontal="right" wrapText="1"/>
    </xf>
    <xf numFmtId="181" fontId="24" fillId="0" borderId="0" xfId="50" applyNumberFormat="1" applyFont="1"/>
    <xf numFmtId="181" fontId="11" fillId="0" borderId="0" xfId="53" applyFont="1" applyAlignment="1">
      <alignment horizontal="left" vertical="top"/>
    </xf>
    <xf numFmtId="181" fontId="31" fillId="0" borderId="0" xfId="55" applyFont="1" applyFill="1" applyBorder="1" applyAlignment="1">
      <alignment horizontal="left" vertical="top" wrapText="1"/>
    </xf>
    <xf numFmtId="183" fontId="11" fillId="0" borderId="0" xfId="55" applyNumberFormat="1" applyFont="1" applyFill="1" applyBorder="1" applyAlignment="1">
      <alignment horizontal="right" vertical="top" wrapText="1"/>
    </xf>
    <xf numFmtId="181" fontId="0" fillId="0" borderId="0" xfId="0" applyFill="1" applyBorder="1"/>
    <xf numFmtId="181" fontId="31" fillId="0" borderId="0" xfId="55" applyFont="1" applyFill="1" applyBorder="1" applyAlignment="1">
      <alignment horizontal="left" vertical="top"/>
    </xf>
    <xf numFmtId="179" fontId="11" fillId="0" borderId="0" xfId="55" applyNumberFormat="1" applyFont="1" applyFill="1" applyBorder="1" applyAlignment="1">
      <alignment horizontal="right" vertical="top"/>
    </xf>
    <xf numFmtId="181" fontId="0" fillId="0" borderId="0" xfId="0" applyFill="1" applyBorder="1" applyAlignment="1"/>
    <xf numFmtId="181" fontId="24" fillId="2" borderId="11" xfId="0" applyNumberFormat="1" applyFont="1" applyFill="1" applyBorder="1" applyAlignment="1">
      <alignment horizontal="center" vertical="top" wrapText="1"/>
    </xf>
    <xf numFmtId="181" fontId="13" fillId="0" borderId="0" xfId="53" applyFont="1" applyAlignment="1">
      <alignment horizontal="center" vertical="top"/>
    </xf>
    <xf numFmtId="181" fontId="11" fillId="0" borderId="4" xfId="0" applyFont="1" applyBorder="1"/>
    <xf numFmtId="181" fontId="8" fillId="0" borderId="0" xfId="50" applyNumberFormat="1" applyFont="1" applyBorder="1" applyAlignment="1">
      <alignment vertical="center" wrapText="1"/>
    </xf>
    <xf numFmtId="168" fontId="11" fillId="0" borderId="0" xfId="0" applyNumberFormat="1" applyFont="1" applyFill="1" applyBorder="1"/>
    <xf numFmtId="181" fontId="21" fillId="0" borderId="0" xfId="53" applyFont="1" applyFill="1" applyBorder="1" applyAlignment="1">
      <alignment horizontal="center" vertical="top"/>
    </xf>
    <xf numFmtId="168" fontId="4" fillId="0" borderId="0" xfId="53" applyNumberFormat="1" applyFont="1" applyFill="1" applyBorder="1" applyAlignment="1">
      <alignment vertical="top"/>
    </xf>
    <xf numFmtId="181" fontId="1" fillId="0" borderId="0" xfId="53" applyFont="1" applyFill="1" applyBorder="1" applyAlignment="1">
      <alignment vertical="top"/>
    </xf>
    <xf numFmtId="3" fontId="24" fillId="3" borderId="3" xfId="53" applyNumberFormat="1" applyFont="1" applyFill="1" applyBorder="1" applyAlignment="1">
      <alignment horizontal="right" vertical="center"/>
    </xf>
    <xf numFmtId="181" fontId="24" fillId="2" borderId="7" xfId="46" applyFont="1" applyFill="1" applyBorder="1" applyAlignment="1">
      <alignment horizontal="center" vertical="center" wrapText="1"/>
    </xf>
    <xf numFmtId="3" fontId="46" fillId="0" borderId="12" xfId="0" applyNumberFormat="1" applyFont="1" applyFill="1" applyBorder="1"/>
    <xf numFmtId="181" fontId="10" fillId="0" borderId="0" xfId="53" applyFont="1"/>
    <xf numFmtId="181" fontId="12" fillId="0" borderId="0" xfId="53" applyFont="1"/>
    <xf numFmtId="3" fontId="12" fillId="3" borderId="5" xfId="50" applyNumberFormat="1" applyFont="1" applyFill="1" applyBorder="1" applyAlignment="1">
      <alignment vertical="center" wrapText="1"/>
    </xf>
    <xf numFmtId="166" fontId="24" fillId="0" borderId="0" xfId="53" applyNumberFormat="1" applyFont="1" applyBorder="1" applyAlignment="1">
      <alignment horizontal="right" vertical="center"/>
    </xf>
    <xf numFmtId="166" fontId="24" fillId="0" borderId="0" xfId="53" applyNumberFormat="1" applyFont="1" applyFill="1" applyBorder="1" applyAlignment="1">
      <alignment horizontal="right" vertical="center"/>
    </xf>
    <xf numFmtId="3" fontId="24" fillId="0" borderId="3" xfId="53" applyNumberFormat="1" applyFont="1" applyFill="1" applyBorder="1" applyAlignment="1">
      <alignment horizontal="right" vertical="center"/>
    </xf>
    <xf numFmtId="181" fontId="31" fillId="0" borderId="0" xfId="55" applyFont="1" applyFill="1" applyAlignment="1">
      <alignment horizontal="left" vertical="top" wrapText="1"/>
    </xf>
    <xf numFmtId="181" fontId="0" fillId="0" borderId="0" xfId="0" applyFont="1"/>
    <xf numFmtId="181" fontId="24" fillId="2" borderId="3" xfId="53" applyFont="1" applyFill="1" applyBorder="1" applyAlignment="1">
      <alignment horizontal="center" vertical="top" wrapText="1"/>
    </xf>
    <xf numFmtId="1" fontId="12" fillId="3" borderId="5" xfId="50" applyNumberFormat="1" applyFont="1" applyFill="1" applyBorder="1" applyAlignment="1">
      <alignment horizontal="right" vertical="center" wrapText="1"/>
    </xf>
    <xf numFmtId="3" fontId="12" fillId="3" borderId="5" xfId="50" applyNumberFormat="1" applyFont="1" applyFill="1" applyBorder="1" applyAlignment="1">
      <alignment horizontal="right" vertical="center" wrapText="1"/>
    </xf>
    <xf numFmtId="181" fontId="10" fillId="2" borderId="3" xfId="53" applyFont="1" applyFill="1" applyBorder="1" applyAlignment="1">
      <alignment horizontal="center" vertical="center"/>
    </xf>
    <xf numFmtId="9" fontId="11" fillId="0" borderId="0" xfId="58" applyFont="1" applyAlignment="1">
      <alignment vertical="top"/>
    </xf>
    <xf numFmtId="184" fontId="11" fillId="0" borderId="0" xfId="58" applyNumberFormat="1" applyFont="1" applyAlignment="1">
      <alignment vertical="top"/>
    </xf>
    <xf numFmtId="9" fontId="11" fillId="0" borderId="0" xfId="58" applyNumberFormat="1" applyFont="1" applyAlignment="1">
      <alignment vertical="top"/>
    </xf>
    <xf numFmtId="181" fontId="24" fillId="0" borderId="0" xfId="52" applyNumberFormat="1" applyFont="1" applyFill="1" applyBorder="1" applyAlignment="1">
      <alignment vertical="top" wrapText="1"/>
    </xf>
    <xf numFmtId="169" fontId="11" fillId="0" borderId="0" xfId="38" applyNumberFormat="1" applyFont="1"/>
    <xf numFmtId="181" fontId="11" fillId="3" borderId="0" xfId="38" applyFont="1" applyFill="1"/>
    <xf numFmtId="166" fontId="11" fillId="0" borderId="0" xfId="50" applyNumberFormat="1" applyFont="1"/>
    <xf numFmtId="15" fontId="11" fillId="0" borderId="0" xfId="50" applyNumberFormat="1" applyFont="1"/>
    <xf numFmtId="174" fontId="11" fillId="2" borderId="3" xfId="8" applyNumberFormat="1" applyFont="1" applyFill="1" applyBorder="1" applyAlignment="1">
      <alignment vertical="center"/>
    </xf>
    <xf numFmtId="181" fontId="11" fillId="2" borderId="3" xfId="38" applyNumberFormat="1" applyFont="1" applyFill="1" applyBorder="1" applyAlignment="1">
      <alignment vertical="center"/>
    </xf>
    <xf numFmtId="181" fontId="24" fillId="3" borderId="0" xfId="38" applyFont="1" applyFill="1"/>
    <xf numFmtId="0" fontId="0" fillId="0" borderId="0" xfId="0" applyNumberFormat="1"/>
    <xf numFmtId="185" fontId="0" fillId="0" borderId="0" xfId="0" applyNumberFormat="1" applyAlignment="1">
      <alignment horizontal="center" vertical="top"/>
    </xf>
    <xf numFmtId="181" fontId="24" fillId="2" borderId="3" xfId="53" applyFont="1" applyFill="1" applyBorder="1" applyAlignment="1">
      <alignment horizontal="center" vertical="center" wrapText="1"/>
    </xf>
    <xf numFmtId="181" fontId="24" fillId="2" borderId="3" xfId="38" applyFont="1" applyFill="1" applyBorder="1" applyAlignment="1">
      <alignment horizontal="center" vertical="center" wrapText="1"/>
    </xf>
    <xf numFmtId="181" fontId="33" fillId="2" borderId="3" xfId="53" applyFont="1" applyFill="1" applyBorder="1" applyAlignment="1">
      <alignment horizontal="center" vertical="center" wrapText="1"/>
    </xf>
    <xf numFmtId="181" fontId="24" fillId="3" borderId="0" xfId="0" applyNumberFormat="1" applyFont="1" applyFill="1" applyBorder="1" applyAlignment="1"/>
    <xf numFmtId="2" fontId="24" fillId="2" borderId="3" xfId="36" applyNumberFormat="1" applyFont="1" applyFill="1" applyBorder="1" applyAlignment="1">
      <alignment horizontal="center" vertical="center" wrapText="1"/>
    </xf>
    <xf numFmtId="165" fontId="24" fillId="2" borderId="3" xfId="36" applyNumberFormat="1" applyFont="1" applyFill="1" applyBorder="1" applyAlignment="1">
      <alignment horizontal="center" vertical="center" wrapText="1"/>
    </xf>
    <xf numFmtId="180" fontId="43" fillId="2" borderId="3" xfId="0" applyNumberFormat="1" applyFont="1" applyFill="1" applyBorder="1" applyAlignment="1">
      <alignment horizontal="center" wrapText="1"/>
    </xf>
    <xf numFmtId="181" fontId="24" fillId="2" borderId="3" xfId="41" applyFont="1" applyFill="1" applyBorder="1" applyAlignment="1">
      <alignment horizontal="center" vertical="top" wrapText="1"/>
    </xf>
    <xf numFmtId="3" fontId="12" fillId="3" borderId="11" xfId="50" applyNumberFormat="1" applyFont="1" applyFill="1" applyBorder="1" applyAlignment="1">
      <alignment vertical="center" wrapText="1"/>
    </xf>
    <xf numFmtId="181" fontId="24" fillId="2" borderId="7" xfId="36" applyFont="1" applyFill="1" applyBorder="1" applyAlignment="1">
      <alignment horizontal="center" vertical="center" wrapText="1"/>
    </xf>
    <xf numFmtId="181" fontId="24" fillId="2" borderId="1" xfId="36" applyFont="1" applyFill="1" applyBorder="1" applyAlignment="1">
      <alignment horizontal="center" vertical="center" wrapText="1"/>
    </xf>
    <xf numFmtId="181" fontId="24" fillId="2" borderId="10" xfId="36" applyFont="1" applyFill="1" applyBorder="1" applyAlignment="1">
      <alignment horizontal="center" vertical="center" wrapText="1"/>
    </xf>
    <xf numFmtId="169" fontId="24" fillId="2" borderId="3" xfId="36" applyNumberFormat="1" applyFont="1" applyFill="1" applyBorder="1" applyAlignment="1">
      <alignment horizontal="center" vertical="center" wrapText="1"/>
    </xf>
    <xf numFmtId="168" fontId="24" fillId="0" borderId="24" xfId="0" applyNumberFormat="1" applyFont="1" applyFill="1" applyBorder="1"/>
    <xf numFmtId="181" fontId="24" fillId="2" borderId="28" xfId="53" applyFont="1" applyFill="1" applyBorder="1" applyAlignment="1">
      <alignment horizontal="center" vertical="top"/>
    </xf>
    <xf numFmtId="181" fontId="24" fillId="0" borderId="19" xfId="53" applyFont="1" applyBorder="1" applyAlignment="1">
      <alignment horizontal="left" vertical="top" wrapText="1"/>
    </xf>
    <xf numFmtId="168" fontId="24" fillId="0" borderId="3" xfId="55" quotePrefix="1" applyNumberFormat="1" applyFont="1" applyFill="1" applyBorder="1" applyAlignment="1">
      <alignment horizontal="right" vertical="center"/>
    </xf>
    <xf numFmtId="168" fontId="24" fillId="0" borderId="28" xfId="55" quotePrefix="1" applyNumberFormat="1" applyFont="1" applyFill="1" applyBorder="1" applyAlignment="1">
      <alignment horizontal="right" vertical="center"/>
    </xf>
    <xf numFmtId="181" fontId="11" fillId="0" borderId="19" xfId="53" applyFont="1" applyBorder="1" applyAlignment="1">
      <alignment vertical="top"/>
    </xf>
    <xf numFmtId="166" fontId="11" fillId="0" borderId="3" xfId="53" applyNumberFormat="1" applyFont="1" applyFill="1" applyBorder="1" applyAlignment="1">
      <alignment horizontal="right" vertical="center" wrapText="1"/>
    </xf>
    <xf numFmtId="166" fontId="11" fillId="0" borderId="28" xfId="53" applyNumberFormat="1" applyFont="1" applyFill="1" applyBorder="1" applyAlignment="1">
      <alignment horizontal="right" vertical="center" wrapText="1"/>
    </xf>
    <xf numFmtId="181" fontId="24" fillId="0" borderId="19" xfId="53" applyFont="1" applyBorder="1" applyAlignment="1">
      <alignment vertical="top" wrapText="1"/>
    </xf>
    <xf numFmtId="181" fontId="24" fillId="0" borderId="19" xfId="53" applyFont="1" applyBorder="1" applyAlignment="1">
      <alignment vertical="top"/>
    </xf>
    <xf numFmtId="166" fontId="24" fillId="0" borderId="3" xfId="53" applyNumberFormat="1" applyFont="1" applyFill="1" applyBorder="1" applyAlignment="1">
      <alignment horizontal="right" vertical="center" wrapText="1"/>
    </xf>
    <xf numFmtId="166" fontId="24" fillId="0" borderId="3" xfId="55" applyNumberFormat="1" applyFont="1" applyFill="1" applyBorder="1" applyAlignment="1">
      <alignment horizontal="right" vertical="center" wrapText="1"/>
    </xf>
    <xf numFmtId="166" fontId="24" fillId="0" borderId="28" xfId="55" applyNumberFormat="1" applyFont="1" applyFill="1" applyBorder="1" applyAlignment="1">
      <alignment horizontal="right" vertical="center" wrapText="1"/>
    </xf>
    <xf numFmtId="181" fontId="24" fillId="0" borderId="34" xfId="53" applyFont="1" applyBorder="1" applyAlignment="1">
      <alignment vertical="top"/>
    </xf>
    <xf numFmtId="166" fontId="24" fillId="0" borderId="35" xfId="53" applyNumberFormat="1" applyFont="1" applyFill="1" applyBorder="1" applyAlignment="1">
      <alignment horizontal="right" vertical="center"/>
    </xf>
    <xf numFmtId="166" fontId="24" fillId="0" borderId="30" xfId="53" applyNumberFormat="1" applyFont="1" applyFill="1" applyBorder="1" applyAlignment="1">
      <alignment horizontal="right" vertical="center"/>
    </xf>
    <xf numFmtId="181" fontId="10" fillId="2" borderId="3" xfId="53" applyFont="1" applyFill="1" applyBorder="1" applyAlignment="1">
      <alignment horizontal="center" vertical="center" wrapText="1"/>
    </xf>
    <xf numFmtId="181" fontId="15" fillId="0" borderId="0" xfId="53" applyFont="1" applyFill="1"/>
    <xf numFmtId="181" fontId="8" fillId="0" borderId="13" xfId="38" applyFont="1" applyBorder="1" applyAlignment="1"/>
    <xf numFmtId="0" fontId="44" fillId="0" borderId="0" xfId="0" applyNumberFormat="1" applyFont="1"/>
    <xf numFmtId="0" fontId="45" fillId="0" borderId="0" xfId="0" applyNumberFormat="1" applyFont="1"/>
    <xf numFmtId="0" fontId="45" fillId="0" borderId="0" xfId="0" applyNumberFormat="1" applyFont="1" applyAlignment="1">
      <alignment wrapText="1"/>
    </xf>
    <xf numFmtId="0" fontId="41" fillId="0" borderId="0" xfId="0" applyNumberFormat="1" applyFont="1"/>
    <xf numFmtId="0" fontId="58" fillId="0" borderId="0" xfId="0" applyNumberFormat="1" applyFont="1" applyAlignment="1">
      <alignment wrapText="1"/>
    </xf>
    <xf numFmtId="0" fontId="58" fillId="0" borderId="0" xfId="0" applyNumberFormat="1" applyFont="1"/>
    <xf numFmtId="0" fontId="41" fillId="0" borderId="0" xfId="0" applyNumberFormat="1" applyFont="1" applyAlignment="1">
      <alignment vertical="center"/>
    </xf>
    <xf numFmtId="0" fontId="41" fillId="6" borderId="3" xfId="0" applyNumberFormat="1" applyFont="1" applyFill="1" applyBorder="1" applyAlignment="1">
      <alignment horizontal="center" vertical="center" wrapText="1"/>
    </xf>
    <xf numFmtId="0" fontId="49" fillId="0" borderId="0" xfId="0" applyNumberFormat="1" applyFont="1" applyAlignment="1">
      <alignment horizontal="center"/>
    </xf>
    <xf numFmtId="0" fontId="45" fillId="0" borderId="0" xfId="0" applyNumberFormat="1" applyFont="1" applyAlignment="1">
      <alignment horizontal="center"/>
    </xf>
    <xf numFmtId="181" fontId="11" fillId="0" borderId="0" xfId="38" applyFont="1" applyAlignment="1">
      <alignment vertical="center"/>
    </xf>
    <xf numFmtId="181" fontId="8" fillId="0" borderId="13" xfId="53" applyFont="1" applyFill="1" applyBorder="1" applyAlignment="1"/>
    <xf numFmtId="0" fontId="49" fillId="0" borderId="0" xfId="0" applyNumberFormat="1" applyFont="1" applyAlignment="1">
      <alignment vertical="center"/>
    </xf>
    <xf numFmtId="0" fontId="45" fillId="0" borderId="0" xfId="0" applyNumberFormat="1" applyFont="1" applyAlignment="1">
      <alignment horizontal="center" vertical="center"/>
    </xf>
    <xf numFmtId="0" fontId="45" fillId="0" borderId="0" xfId="0" applyNumberFormat="1" applyFont="1" applyAlignment="1">
      <alignment vertical="center"/>
    </xf>
    <xf numFmtId="181" fontId="24" fillId="0" borderId="0" xfId="53" applyFont="1" applyBorder="1" applyAlignment="1">
      <alignment horizontal="left"/>
    </xf>
    <xf numFmtId="169" fontId="40" fillId="0" borderId="3" xfId="58" applyNumberFormat="1" applyFont="1" applyBorder="1" applyAlignment="1">
      <alignment horizontal="center" vertical="center"/>
    </xf>
    <xf numFmtId="181" fontId="29" fillId="0" borderId="0" xfId="26" applyAlignment="1" applyProtection="1"/>
    <xf numFmtId="181" fontId="59" fillId="0" borderId="0" xfId="0" applyFont="1"/>
    <xf numFmtId="3" fontId="9" fillId="0" borderId="0" xfId="53" applyNumberFormat="1" applyFont="1" applyBorder="1"/>
    <xf numFmtId="2" fontId="48" fillId="0" borderId="0" xfId="55" applyNumberFormat="1" applyFont="1"/>
    <xf numFmtId="1" fontId="48" fillId="0" borderId="0" xfId="55" applyNumberFormat="1" applyFont="1"/>
    <xf numFmtId="184" fontId="1" fillId="0" borderId="0" xfId="58" applyNumberFormat="1" applyFont="1"/>
    <xf numFmtId="184" fontId="11" fillId="0" borderId="0" xfId="58" applyNumberFormat="1" applyFont="1" applyFill="1" applyBorder="1" applyAlignment="1">
      <alignment horizontal="right" vertical="top"/>
    </xf>
    <xf numFmtId="181" fontId="60" fillId="0" borderId="0" xfId="53" applyFont="1"/>
    <xf numFmtId="181" fontId="24" fillId="0" borderId="0" xfId="55" applyFont="1" applyAlignment="1">
      <alignment horizontal="left" vertical="top"/>
    </xf>
    <xf numFmtId="1" fontId="11" fillId="0" borderId="0" xfId="53" applyNumberFormat="1" applyFont="1" applyAlignment="1">
      <alignment vertical="top"/>
    </xf>
    <xf numFmtId="181" fontId="33" fillId="0" borderId="0" xfId="53" applyFont="1" applyFill="1" applyBorder="1" applyAlignment="1">
      <alignment vertical="top" wrapText="1"/>
    </xf>
    <xf numFmtId="181" fontId="24" fillId="0" borderId="0" xfId="53" applyFont="1" applyFill="1" applyAlignment="1">
      <alignment horizontal="center" vertical="top"/>
    </xf>
    <xf numFmtId="181" fontId="24" fillId="2" borderId="3" xfId="53" applyFont="1" applyFill="1" applyBorder="1" applyAlignment="1">
      <alignment horizontal="center" vertical="center" wrapText="1"/>
    </xf>
    <xf numFmtId="181" fontId="1" fillId="0" borderId="13" xfId="38" applyFont="1" applyBorder="1"/>
    <xf numFmtId="0" fontId="41" fillId="6" borderId="3" xfId="0" applyNumberFormat="1" applyFont="1" applyFill="1" applyBorder="1" applyAlignment="1">
      <alignment horizontal="center" wrapText="1"/>
    </xf>
    <xf numFmtId="3" fontId="40" fillId="5" borderId="7" xfId="0" applyNumberFormat="1" applyFont="1" applyFill="1" applyBorder="1" applyAlignment="1">
      <alignment horizontal="right" wrapText="1"/>
    </xf>
    <xf numFmtId="3" fontId="40" fillId="5" borderId="15" xfId="0" applyNumberFormat="1" applyFont="1" applyFill="1" applyBorder="1" applyAlignment="1">
      <alignment horizontal="right" wrapText="1"/>
    </xf>
    <xf numFmtId="3" fontId="40" fillId="5" borderId="5" xfId="0" applyNumberFormat="1" applyFont="1" applyFill="1" applyBorder="1" applyAlignment="1">
      <alignment horizontal="right" wrapText="1"/>
    </xf>
    <xf numFmtId="3" fontId="40" fillId="5" borderId="6" xfId="0" applyNumberFormat="1" applyFont="1" applyFill="1" applyBorder="1" applyAlignment="1">
      <alignment horizontal="right" wrapText="1"/>
    </xf>
    <xf numFmtId="181" fontId="11" fillId="0" borderId="0" xfId="38" applyFont="1" applyFill="1" applyAlignment="1">
      <alignment wrapText="1"/>
    </xf>
    <xf numFmtId="2" fontId="0" fillId="0" borderId="0" xfId="0" applyNumberFormat="1"/>
    <xf numFmtId="0" fontId="45" fillId="0" borderId="0" xfId="0" applyNumberFormat="1" applyFont="1" applyFill="1"/>
    <xf numFmtId="181" fontId="63" fillId="0" borderId="0" xfId="0" applyFont="1" applyAlignment="1">
      <alignment horizontal="right"/>
    </xf>
    <xf numFmtId="181" fontId="64" fillId="0" borderId="0" xfId="0" applyFont="1" applyAlignment="1">
      <alignment horizontal="left" wrapText="1" indent="5"/>
    </xf>
    <xf numFmtId="188" fontId="24" fillId="3" borderId="0" xfId="38" applyNumberFormat="1" applyFont="1" applyFill="1"/>
    <xf numFmtId="188" fontId="11" fillId="0" borderId="0" xfId="38" applyNumberFormat="1" applyFont="1" applyFill="1"/>
    <xf numFmtId="1" fontId="24" fillId="2" borderId="7" xfId="53" applyNumberFormat="1" applyFont="1" applyFill="1" applyBorder="1" applyAlignment="1">
      <alignment horizontal="center" vertical="center" wrapText="1"/>
    </xf>
    <xf numFmtId="181" fontId="18" fillId="0" borderId="0" xfId="53" applyFont="1"/>
    <xf numFmtId="3" fontId="24" fillId="0" borderId="0" xfId="53" applyNumberFormat="1" applyFont="1" applyBorder="1" applyAlignment="1">
      <alignment horizontal="right" vertical="center"/>
    </xf>
    <xf numFmtId="3" fontId="11" fillId="3" borderId="3" xfId="53" applyNumberFormat="1" applyFont="1" applyFill="1" applyBorder="1" applyAlignment="1">
      <alignment horizontal="right" vertical="center"/>
    </xf>
    <xf numFmtId="3" fontId="24" fillId="3" borderId="3" xfId="53" applyNumberFormat="1" applyFont="1" applyFill="1" applyBorder="1" applyAlignment="1">
      <alignment horizontal="right" vertical="center"/>
    </xf>
    <xf numFmtId="17" fontId="11" fillId="3" borderId="3" xfId="55" applyNumberFormat="1" applyFont="1" applyFill="1" applyBorder="1" applyAlignment="1">
      <alignment horizontal="left" vertical="center" wrapText="1"/>
    </xf>
    <xf numFmtId="181" fontId="18" fillId="0" borderId="0" xfId="53" applyFont="1"/>
    <xf numFmtId="1" fontId="11" fillId="3" borderId="6" xfId="38" applyNumberFormat="1" applyFont="1" applyFill="1" applyBorder="1" applyAlignment="1">
      <alignment horizontal="right"/>
    </xf>
    <xf numFmtId="181" fontId="0" fillId="0" borderId="0" xfId="0"/>
    <xf numFmtId="17" fontId="24" fillId="3" borderId="3" xfId="55" applyNumberFormat="1" applyFont="1" applyFill="1" applyBorder="1" applyAlignment="1">
      <alignment horizontal="left" vertical="center" wrapText="1"/>
    </xf>
    <xf numFmtId="181" fontId="11" fillId="0" borderId="0" xfId="53" applyFont="1" applyBorder="1"/>
    <xf numFmtId="181" fontId="11" fillId="0" borderId="0" xfId="55" applyFont="1" applyBorder="1"/>
    <xf numFmtId="166" fontId="11" fillId="0" borderId="0" xfId="55" applyNumberFormat="1" applyFont="1" applyBorder="1"/>
    <xf numFmtId="181" fontId="48" fillId="0" borderId="0" xfId="55" applyFont="1"/>
    <xf numFmtId="166" fontId="45" fillId="0" borderId="6" xfId="57" applyNumberFormat="1" applyFont="1" applyFill="1" applyBorder="1" applyAlignment="1">
      <alignment horizontal="right" wrapText="1"/>
    </xf>
    <xf numFmtId="166" fontId="24" fillId="0" borderId="3" xfId="55" applyNumberFormat="1" applyFont="1" applyFill="1" applyBorder="1" applyAlignment="1">
      <alignment horizontal="right" vertical="top"/>
    </xf>
    <xf numFmtId="166" fontId="11" fillId="0" borderId="3" xfId="55" applyNumberFormat="1" applyFont="1" applyFill="1" applyBorder="1" applyAlignment="1">
      <alignment horizontal="right" vertical="top"/>
    </xf>
    <xf numFmtId="14" fontId="0" fillId="0" borderId="0" xfId="0" applyNumberFormat="1"/>
    <xf numFmtId="2" fontId="1" fillId="0" borderId="0" xfId="48" applyNumberFormat="1" applyFill="1" applyAlignment="1">
      <alignment horizontal="right" wrapText="1"/>
    </xf>
    <xf numFmtId="166" fontId="24" fillId="0" borderId="28" xfId="53" applyNumberFormat="1" applyFont="1" applyFill="1" applyBorder="1" applyAlignment="1">
      <alignment horizontal="right" vertical="center" wrapText="1"/>
    </xf>
    <xf numFmtId="181" fontId="83" fillId="0" borderId="37" xfId="0" applyFont="1" applyBorder="1" applyAlignment="1">
      <alignment vertical="top"/>
    </xf>
    <xf numFmtId="181" fontId="83" fillId="0" borderId="37" xfId="0" applyFont="1" applyBorder="1" applyAlignment="1">
      <alignment vertical="top" wrapText="1"/>
    </xf>
    <xf numFmtId="181" fontId="8" fillId="0" borderId="13" xfId="38" applyFont="1" applyFill="1" applyBorder="1" applyAlignment="1"/>
    <xf numFmtId="181" fontId="24" fillId="2" borderId="3" xfId="38" applyFont="1" applyFill="1" applyBorder="1" applyAlignment="1">
      <alignment horizontal="center" vertical="center" wrapText="1"/>
    </xf>
    <xf numFmtId="181" fontId="24" fillId="2" borderId="3" xfId="53" applyFont="1" applyFill="1" applyBorder="1" applyAlignment="1">
      <alignment horizontal="center" vertical="center" wrapText="1"/>
    </xf>
    <xf numFmtId="0" fontId="11" fillId="3" borderId="1" xfId="0" applyNumberFormat="1" applyFont="1" applyFill="1" applyBorder="1" applyAlignment="1"/>
    <xf numFmtId="1" fontId="11" fillId="3" borderId="1" xfId="0" applyNumberFormat="1" applyFont="1" applyFill="1" applyBorder="1" applyAlignment="1"/>
    <xf numFmtId="175" fontId="45" fillId="0" borderId="0" xfId="0" applyNumberFormat="1" applyFont="1"/>
    <xf numFmtId="184" fontId="45" fillId="0" borderId="0" xfId="58" applyNumberFormat="1" applyFont="1"/>
    <xf numFmtId="2" fontId="1" fillId="0" borderId="0" xfId="38" applyNumberFormat="1" applyFont="1" applyAlignment="1">
      <alignment vertical="top"/>
    </xf>
    <xf numFmtId="181" fontId="24" fillId="2" borderId="3" xfId="38" applyFont="1" applyFill="1" applyBorder="1" applyAlignment="1">
      <alignment horizontal="center" vertical="center" wrapText="1"/>
    </xf>
    <xf numFmtId="181" fontId="24" fillId="2" borderId="3" xfId="53" applyNumberFormat="1" applyFont="1" applyFill="1" applyBorder="1" applyAlignment="1" applyProtection="1">
      <alignment horizontal="center" vertical="center" wrapText="1"/>
    </xf>
    <xf numFmtId="0" fontId="41" fillId="0" borderId="0" xfId="0" applyNumberFormat="1" applyFont="1" applyFill="1"/>
    <xf numFmtId="0" fontId="41" fillId="0" borderId="0" xfId="0" applyNumberFormat="1" applyFont="1" applyFill="1" applyAlignment="1">
      <alignment vertical="center"/>
    </xf>
    <xf numFmtId="182" fontId="24" fillId="39" borderId="3" xfId="50" applyNumberFormat="1" applyFont="1" applyFill="1" applyBorder="1" applyAlignment="1">
      <alignment horizontal="center" vertical="top" wrapText="1"/>
    </xf>
    <xf numFmtId="166" fontId="24" fillId="0" borderId="20" xfId="28" applyNumberFormat="1" applyFont="1" applyBorder="1" applyAlignment="1">
      <alignment horizontal="right" vertical="center"/>
    </xf>
    <xf numFmtId="181" fontId="14" fillId="0" borderId="0" xfId="53" applyNumberFormat="1" applyFont="1" applyAlignment="1">
      <alignment vertical="top"/>
    </xf>
    <xf numFmtId="181" fontId="24" fillId="2" borderId="3" xfId="53" applyNumberFormat="1" applyFont="1" applyFill="1" applyBorder="1" applyAlignment="1">
      <alignment horizontal="center" vertical="top"/>
    </xf>
    <xf numFmtId="181" fontId="24" fillId="2" borderId="3" xfId="53" applyNumberFormat="1" applyFont="1" applyFill="1" applyBorder="1" applyAlignment="1">
      <alignment horizontal="center" vertical="top" wrapText="1"/>
    </xf>
    <xf numFmtId="181" fontId="24" fillId="2" borderId="28" xfId="53" applyNumberFormat="1" applyFont="1" applyFill="1" applyBorder="1" applyAlignment="1">
      <alignment horizontal="center" vertical="top"/>
    </xf>
    <xf numFmtId="181" fontId="14" fillId="0" borderId="0" xfId="53" applyNumberFormat="1" applyFont="1" applyAlignment="1">
      <alignment horizontal="center" vertical="top"/>
    </xf>
    <xf numFmtId="181" fontId="13" fillId="0" borderId="0" xfId="53" applyNumberFormat="1" applyFont="1" applyAlignment="1">
      <alignment horizontal="center" vertical="top"/>
    </xf>
    <xf numFmtId="181" fontId="6" fillId="0" borderId="0" xfId="53" applyNumberFormat="1" applyFont="1" applyAlignment="1">
      <alignment vertical="top"/>
    </xf>
    <xf numFmtId="181" fontId="13" fillId="0" borderId="0" xfId="53" applyNumberFormat="1" applyFont="1" applyAlignment="1">
      <alignment vertical="top"/>
    </xf>
    <xf numFmtId="181" fontId="5" fillId="0" borderId="0" xfId="53" applyNumberFormat="1" applyFont="1" applyAlignment="1">
      <alignment vertical="top"/>
    </xf>
    <xf numFmtId="181" fontId="6" fillId="0" borderId="0" xfId="53" applyNumberFormat="1" applyFont="1" applyFill="1" applyAlignment="1">
      <alignment vertical="top"/>
    </xf>
    <xf numFmtId="181" fontId="24" fillId="0" borderId="0" xfId="55" applyNumberFormat="1" applyFont="1" applyAlignment="1">
      <alignment horizontal="left" vertical="top"/>
    </xf>
    <xf numFmtId="0" fontId="40" fillId="0" borderId="0" xfId="0" applyNumberFormat="1" applyFont="1"/>
    <xf numFmtId="168" fontId="11" fillId="0" borderId="3" xfId="55" applyNumberFormat="1" applyFont="1" applyFill="1" applyBorder="1" applyAlignment="1">
      <alignment horizontal="right" vertical="center"/>
    </xf>
    <xf numFmtId="0" fontId="41" fillId="0" borderId="3" xfId="0" applyNumberFormat="1" applyFont="1" applyFill="1" applyBorder="1" applyAlignment="1">
      <alignment vertical="center" wrapText="1"/>
    </xf>
    <xf numFmtId="0" fontId="40" fillId="0" borderId="0" xfId="0" applyNumberFormat="1" applyFont="1" applyAlignment="1">
      <alignment vertical="center"/>
    </xf>
    <xf numFmtId="0" fontId="41" fillId="0" borderId="3" xfId="0" applyNumberFormat="1" applyFont="1" applyFill="1" applyBorder="1" applyAlignment="1">
      <alignment vertical="center"/>
    </xf>
    <xf numFmtId="1" fontId="40" fillId="0" borderId="0" xfId="0" applyNumberFormat="1" applyFont="1" applyAlignment="1">
      <alignment vertical="center"/>
    </xf>
    <xf numFmtId="168" fontId="40" fillId="0" borderId="0" xfId="0" applyNumberFormat="1" applyFont="1" applyAlignment="1">
      <alignment vertical="center"/>
    </xf>
    <xf numFmtId="0" fontId="45" fillId="0" borderId="0" xfId="0" applyNumberFormat="1" applyFont="1" applyFill="1" applyAlignment="1">
      <alignment vertical="center"/>
    </xf>
    <xf numFmtId="0" fontId="86" fillId="0" borderId="0" xfId="0" applyNumberFormat="1" applyFont="1" applyBorder="1" applyAlignment="1">
      <alignment vertical="center"/>
    </xf>
    <xf numFmtId="0" fontId="85" fillId="0" borderId="0" xfId="0" applyNumberFormat="1" applyFont="1" applyAlignment="1">
      <alignment vertical="center"/>
    </xf>
    <xf numFmtId="181" fontId="0" fillId="0" borderId="0" xfId="0" applyAlignment="1">
      <alignment wrapText="1"/>
    </xf>
    <xf numFmtId="181" fontId="24" fillId="0" borderId="0" xfId="53" applyFont="1" applyAlignment="1">
      <alignment horizontal="left" vertical="center"/>
    </xf>
    <xf numFmtId="181" fontId="12" fillId="0" borderId="0" xfId="53" applyFont="1" applyAlignment="1">
      <alignment wrapText="1"/>
    </xf>
    <xf numFmtId="166" fontId="24" fillId="0" borderId="28" xfId="55" applyNumberFormat="1" applyFont="1" applyFill="1" applyBorder="1" applyAlignment="1">
      <alignment horizontal="right" vertical="top"/>
    </xf>
    <xf numFmtId="166" fontId="11" fillId="0" borderId="28" xfId="55" applyNumberFormat="1" applyFont="1" applyFill="1" applyBorder="1" applyAlignment="1">
      <alignment horizontal="right" vertical="top"/>
    </xf>
    <xf numFmtId="0" fontId="24" fillId="3" borderId="0" xfId="0" applyNumberFormat="1" applyFont="1" applyFill="1" applyBorder="1" applyAlignment="1">
      <alignment horizontal="left" wrapText="1"/>
    </xf>
    <xf numFmtId="181" fontId="11" fillId="0" borderId="0" xfId="53" applyFont="1" applyAlignment="1">
      <alignment horizontal="left" vertical="center"/>
    </xf>
    <xf numFmtId="181" fontId="11" fillId="0" borderId="0" xfId="53" applyFont="1" applyBorder="1" applyAlignment="1">
      <alignment horizontal="left" vertical="center"/>
    </xf>
    <xf numFmtId="181" fontId="24" fillId="2" borderId="3" xfId="53" applyFont="1" applyFill="1" applyBorder="1" applyAlignment="1">
      <alignment horizontal="center" vertical="center" wrapText="1"/>
    </xf>
    <xf numFmtId="181" fontId="16" fillId="0" borderId="0" xfId="53" applyFont="1" applyAlignment="1">
      <alignment vertical="center"/>
    </xf>
    <xf numFmtId="181" fontId="11" fillId="0" borderId="0" xfId="38" applyFont="1" applyAlignment="1">
      <alignment horizontal="left"/>
    </xf>
    <xf numFmtId="9" fontId="11" fillId="0" borderId="0" xfId="58" applyFont="1" applyAlignment="1">
      <alignment vertical="center"/>
    </xf>
    <xf numFmtId="181" fontId="24" fillId="0" borderId="0" xfId="38" applyFont="1" applyAlignment="1">
      <alignment horizontal="left"/>
    </xf>
    <xf numFmtId="166" fontId="11" fillId="0" borderId="0" xfId="31" applyNumberFormat="1" applyFont="1" applyFill="1" applyBorder="1" applyAlignment="1">
      <alignment horizontal="left"/>
    </xf>
    <xf numFmtId="181" fontId="11" fillId="0" borderId="0" xfId="44" applyFont="1" applyFill="1" applyBorder="1" applyAlignment="1">
      <alignment horizontal="left"/>
    </xf>
    <xf numFmtId="2" fontId="24" fillId="0" borderId="0" xfId="38" applyNumberFormat="1" applyFont="1" applyAlignment="1">
      <alignment horizontal="left"/>
    </xf>
    <xf numFmtId="168" fontId="45" fillId="0" borderId="7" xfId="55" applyNumberFormat="1" applyFont="1" applyFill="1" applyBorder="1" applyAlignment="1">
      <alignment horizontal="right"/>
    </xf>
    <xf numFmtId="166" fontId="11" fillId="3" borderId="3" xfId="53" applyNumberFormat="1" applyFont="1" applyFill="1" applyBorder="1" applyAlignment="1">
      <alignment horizontal="right" vertical="center"/>
    </xf>
    <xf numFmtId="181" fontId="24" fillId="0" borderId="0" xfId="53" applyFont="1" applyFill="1" applyBorder="1" applyAlignment="1">
      <alignment horizontal="left" vertical="center"/>
    </xf>
    <xf numFmtId="181" fontId="8" fillId="3" borderId="10" xfId="53" applyFont="1" applyFill="1" applyBorder="1" applyAlignment="1">
      <alignment vertical="top"/>
    </xf>
    <xf numFmtId="181" fontId="8" fillId="3" borderId="2" xfId="53" applyFont="1" applyFill="1" applyBorder="1" applyAlignment="1">
      <alignment vertical="top"/>
    </xf>
    <xf numFmtId="181" fontId="8" fillId="3" borderId="0" xfId="53" applyFont="1" applyFill="1" applyBorder="1" applyAlignment="1">
      <alignment vertical="top"/>
    </xf>
    <xf numFmtId="181" fontId="8" fillId="3" borderId="9" xfId="53" applyFont="1" applyFill="1" applyBorder="1" applyAlignment="1">
      <alignment vertical="top"/>
    </xf>
    <xf numFmtId="0" fontId="24" fillId="3" borderId="9" xfId="38" applyNumberFormat="1" applyFont="1" applyFill="1" applyBorder="1" applyAlignment="1">
      <alignment wrapText="1"/>
    </xf>
    <xf numFmtId="2" fontId="1" fillId="0" borderId="0" xfId="1211" applyNumberFormat="1"/>
    <xf numFmtId="181" fontId="11" fillId="0" borderId="0" xfId="38" applyFont="1"/>
    <xf numFmtId="181" fontId="24" fillId="3" borderId="0" xfId="0" applyFont="1" applyFill="1" applyBorder="1" applyAlignment="1"/>
    <xf numFmtId="169" fontId="40" fillId="0" borderId="3" xfId="58" applyNumberFormat="1" applyFont="1" applyFill="1" applyBorder="1" applyAlignment="1">
      <alignment horizontal="center" vertical="center"/>
    </xf>
    <xf numFmtId="169" fontId="40" fillId="0" borderId="3" xfId="0" applyNumberFormat="1" applyFont="1" applyFill="1" applyBorder="1" applyAlignment="1">
      <alignment horizontal="center" vertical="center"/>
    </xf>
    <xf numFmtId="181" fontId="1" fillId="0" borderId="0" xfId="54" applyFill="1"/>
    <xf numFmtId="182" fontId="24" fillId="2" borderId="3" xfId="38" applyNumberFormat="1" applyFont="1" applyFill="1" applyBorder="1" applyAlignment="1">
      <alignment horizontal="center" vertical="top" wrapText="1"/>
    </xf>
    <xf numFmtId="181" fontId="11" fillId="0" borderId="0" xfId="38" applyFont="1" applyFill="1" applyAlignment="1">
      <alignment vertical="center"/>
    </xf>
    <xf numFmtId="168" fontId="40" fillId="0" borderId="3" xfId="0" applyNumberFormat="1" applyFont="1" applyFill="1" applyBorder="1" applyAlignment="1">
      <alignment horizontal="right" vertical="center" wrapText="1"/>
    </xf>
    <xf numFmtId="168" fontId="40" fillId="0" borderId="3" xfId="0" applyNumberFormat="1" applyFont="1" applyBorder="1" applyAlignment="1">
      <alignment horizontal="right" vertical="center" wrapText="1"/>
    </xf>
    <xf numFmtId="167" fontId="11" fillId="0" borderId="1" xfId="0" applyNumberFormat="1" applyFont="1" applyFill="1" applyBorder="1" applyAlignment="1">
      <alignment horizontal="right" vertical="center"/>
    </xf>
    <xf numFmtId="179" fontId="40" fillId="0" borderId="3" xfId="0" applyNumberFormat="1" applyFont="1" applyBorder="1" applyAlignment="1">
      <alignment horizontal="right" vertical="center" wrapText="1"/>
    </xf>
    <xf numFmtId="177" fontId="11" fillId="0" borderId="1" xfId="0" applyNumberFormat="1" applyFont="1" applyFill="1" applyBorder="1" applyAlignment="1">
      <alignment horizontal="right" vertical="center"/>
    </xf>
    <xf numFmtId="179" fontId="11" fillId="0" borderId="1" xfId="0" applyNumberFormat="1" applyFont="1" applyFill="1" applyBorder="1" applyAlignment="1">
      <alignment horizontal="right" vertical="center"/>
    </xf>
    <xf numFmtId="179" fontId="40" fillId="0" borderId="5" xfId="0" applyNumberFormat="1" applyFont="1" applyFill="1" applyBorder="1" applyAlignment="1">
      <alignment horizontal="right" vertical="center" wrapText="1"/>
    </xf>
    <xf numFmtId="168" fontId="11" fillId="0" borderId="3" xfId="0" applyNumberFormat="1" applyFont="1" applyBorder="1" applyAlignment="1">
      <alignment horizontal="right" vertical="center" wrapText="1"/>
    </xf>
    <xf numFmtId="168" fontId="11" fillId="0" borderId="3" xfId="0" applyNumberFormat="1" applyFont="1" applyFill="1" applyBorder="1" applyAlignment="1">
      <alignment horizontal="right" vertical="center" wrapText="1"/>
    </xf>
    <xf numFmtId="173" fontId="11" fillId="0" borderId="3" xfId="0" applyNumberFormat="1" applyFont="1" applyFill="1" applyBorder="1" applyAlignment="1">
      <alignment horizontal="right" vertical="center" wrapText="1"/>
    </xf>
    <xf numFmtId="173" fontId="11" fillId="0" borderId="3" xfId="0" applyNumberFormat="1" applyFont="1" applyBorder="1" applyAlignment="1">
      <alignment horizontal="right" vertical="center" wrapText="1"/>
    </xf>
    <xf numFmtId="181" fontId="11" fillId="0" borderId="0" xfId="38" applyFont="1" applyFill="1"/>
    <xf numFmtId="181" fontId="11" fillId="0" borderId="0" xfId="38" applyFont="1"/>
    <xf numFmtId="181" fontId="11" fillId="0" borderId="0" xfId="50" applyFont="1"/>
    <xf numFmtId="191" fontId="11" fillId="3" borderId="0" xfId="27" applyNumberFormat="1" applyFont="1" applyFill="1" applyBorder="1">
      <alignment horizontal="right"/>
    </xf>
    <xf numFmtId="181" fontId="11" fillId="0" borderId="0" xfId="38" applyFont="1" applyAlignment="1">
      <alignment horizontal="left"/>
    </xf>
    <xf numFmtId="181" fontId="11" fillId="0" borderId="0" xfId="38" applyFont="1" applyAlignment="1">
      <alignment vertical="top"/>
    </xf>
    <xf numFmtId="181" fontId="35" fillId="0" borderId="0" xfId="38" applyFont="1" applyFill="1"/>
    <xf numFmtId="0" fontId="49" fillId="40" borderId="2" xfId="0" applyNumberFormat="1" applyFont="1" applyFill="1" applyBorder="1" applyAlignment="1"/>
    <xf numFmtId="0" fontId="49" fillId="40" borderId="1" xfId="0" applyNumberFormat="1" applyFont="1" applyFill="1" applyBorder="1" applyAlignment="1"/>
    <xf numFmtId="0" fontId="87" fillId="0" borderId="1" xfId="0" applyNumberFormat="1" applyFont="1" applyFill="1" applyBorder="1" applyAlignment="1">
      <alignment horizontal="center" vertical="center" wrapText="1"/>
    </xf>
    <xf numFmtId="0" fontId="87" fillId="0" borderId="1" xfId="0" applyNumberFormat="1" applyFont="1" applyFill="1" applyBorder="1" applyAlignment="1">
      <alignment horizontal="center" vertical="center"/>
    </xf>
    <xf numFmtId="0" fontId="49" fillId="40" borderId="3" xfId="0" applyNumberFormat="1" applyFont="1" applyFill="1" applyBorder="1" applyAlignment="1"/>
    <xf numFmtId="0" fontId="41" fillId="0" borderId="0" xfId="0" applyNumberFormat="1" applyFont="1" applyFill="1" applyBorder="1" applyAlignment="1">
      <alignment vertical="center" wrapText="1"/>
    </xf>
    <xf numFmtId="14" fontId="9" fillId="0" borderId="0" xfId="53" applyNumberFormat="1" applyFont="1"/>
    <xf numFmtId="181" fontId="12" fillId="0" borderId="7" xfId="53" applyFont="1" applyFill="1" applyBorder="1" applyAlignment="1">
      <alignment vertical="center"/>
    </xf>
    <xf numFmtId="181" fontId="12" fillId="0" borderId="5" xfId="53" applyFont="1" applyFill="1" applyBorder="1" applyAlignment="1">
      <alignment vertical="center"/>
    </xf>
    <xf numFmtId="181" fontId="12" fillId="0" borderId="11" xfId="53" applyFont="1" applyFill="1" applyBorder="1" applyAlignment="1">
      <alignment vertical="center"/>
    </xf>
    <xf numFmtId="2" fontId="11" fillId="0" borderId="0" xfId="53" applyNumberFormat="1" applyFont="1" applyAlignment="1">
      <alignment vertical="top"/>
    </xf>
    <xf numFmtId="172" fontId="11" fillId="0" borderId="0" xfId="56" applyNumberFormat="1" applyFont="1" applyAlignment="1">
      <alignment vertical="top"/>
    </xf>
    <xf numFmtId="182" fontId="24" fillId="2" borderId="0" xfId="53" applyNumberFormat="1" applyFont="1" applyFill="1" applyBorder="1" applyAlignment="1">
      <alignment horizontal="center" vertical="top" wrapText="1"/>
    </xf>
    <xf numFmtId="181" fontId="24" fillId="2" borderId="0" xfId="53" applyNumberFormat="1" applyFont="1" applyFill="1" applyBorder="1" applyAlignment="1">
      <alignment horizontal="center" vertical="top"/>
    </xf>
    <xf numFmtId="168" fontId="24" fillId="0" borderId="0" xfId="55" quotePrefix="1" applyNumberFormat="1" applyFont="1" applyFill="1" applyBorder="1" applyAlignment="1">
      <alignment horizontal="right" vertical="center"/>
    </xf>
    <xf numFmtId="166" fontId="11" fillId="0" borderId="0" xfId="53" applyNumberFormat="1" applyFont="1" applyFill="1" applyBorder="1" applyAlignment="1">
      <alignment horizontal="right" vertical="center" wrapText="1"/>
    </xf>
    <xf numFmtId="166" fontId="24" fillId="0" borderId="0" xfId="53" applyNumberFormat="1" applyFont="1" applyFill="1" applyBorder="1" applyAlignment="1">
      <alignment horizontal="right" vertical="center" wrapText="1"/>
    </xf>
    <xf numFmtId="181" fontId="33" fillId="0" borderId="0" xfId="53" applyFont="1" applyFill="1" applyAlignment="1"/>
    <xf numFmtId="181" fontId="33" fillId="0" borderId="0" xfId="53" applyFont="1" applyFill="1" applyAlignment="1">
      <alignment horizontal="left"/>
    </xf>
    <xf numFmtId="181" fontId="32" fillId="0" borderId="0" xfId="53" applyFont="1"/>
    <xf numFmtId="181" fontId="32" fillId="0" borderId="0" xfId="53" applyFont="1" applyAlignment="1">
      <alignment wrapText="1"/>
    </xf>
    <xf numFmtId="181" fontId="33" fillId="2" borderId="7" xfId="38" applyFont="1" applyFill="1" applyBorder="1" applyAlignment="1">
      <alignment vertical="center" wrapText="1"/>
    </xf>
    <xf numFmtId="181" fontId="32" fillId="0" borderId="0" xfId="53" applyFont="1" applyAlignment="1">
      <alignment vertical="center" wrapText="1"/>
    </xf>
    <xf numFmtId="0" fontId="11" fillId="3" borderId="0" xfId="0" applyNumberFormat="1" applyFont="1" applyFill="1" applyBorder="1" applyAlignment="1">
      <alignment horizontal="left" vertical="center" wrapText="1"/>
    </xf>
    <xf numFmtId="181" fontId="11" fillId="0" borderId="0" xfId="0" applyNumberFormat="1" applyFont="1" applyFill="1" applyBorder="1" applyAlignment="1">
      <alignment horizontal="center" vertical="center"/>
    </xf>
    <xf numFmtId="0" fontId="11" fillId="0" borderId="0" xfId="0" applyNumberFormat="1" applyFont="1" applyFill="1" applyBorder="1" applyAlignment="1">
      <alignment horizontal="center" vertical="center"/>
    </xf>
    <xf numFmtId="2" fontId="11" fillId="0" borderId="0" xfId="0" applyNumberFormat="1" applyFont="1" applyFill="1" applyBorder="1" applyAlignment="1">
      <alignment horizontal="center" vertical="center"/>
    </xf>
    <xf numFmtId="172" fontId="11" fillId="0" borderId="0" xfId="56" applyNumberFormat="1" applyFont="1" applyFill="1" applyBorder="1" applyAlignment="1">
      <alignment horizontal="center" vertical="center"/>
    </xf>
    <xf numFmtId="1" fontId="11" fillId="3" borderId="0" xfId="0" applyNumberFormat="1" applyFont="1" applyFill="1" applyBorder="1" applyAlignment="1">
      <alignment horizontal="center" vertical="center"/>
    </xf>
    <xf numFmtId="181" fontId="10" fillId="0" borderId="0" xfId="53" applyFont="1" applyAlignment="1">
      <alignment vertical="center"/>
    </xf>
    <xf numFmtId="181" fontId="10" fillId="0" borderId="0" xfId="53" applyFont="1" applyAlignment="1">
      <alignment horizontal="center" vertical="center"/>
    </xf>
    <xf numFmtId="181" fontId="11" fillId="0" borderId="0" xfId="53" applyFont="1" applyAlignment="1">
      <alignment horizontal="center" vertical="top"/>
    </xf>
    <xf numFmtId="181" fontId="24" fillId="0" borderId="3" xfId="53" applyFont="1" applyFill="1" applyBorder="1" applyAlignment="1">
      <alignment horizontal="center" vertical="center" wrapText="1"/>
    </xf>
    <xf numFmtId="0" fontId="33" fillId="0" borderId="0" xfId="53" applyNumberFormat="1" applyFont="1" applyFill="1" applyBorder="1" applyAlignment="1">
      <alignment horizontal="left" vertical="top" wrapText="1"/>
    </xf>
    <xf numFmtId="3" fontId="12" fillId="0" borderId="5" xfId="50" applyNumberFormat="1" applyFont="1" applyFill="1" applyBorder="1" applyAlignment="1">
      <alignment vertical="center" wrapText="1"/>
    </xf>
    <xf numFmtId="181" fontId="14" fillId="0" borderId="0" xfId="53" applyFont="1" applyFill="1"/>
    <xf numFmtId="181" fontId="14" fillId="0" borderId="0" xfId="53" applyFont="1" applyFill="1" applyAlignment="1">
      <alignment horizontal="center" vertical="center"/>
    </xf>
    <xf numFmtId="181" fontId="17" fillId="0" borderId="0" xfId="53" applyFont="1" applyFill="1" applyAlignment="1">
      <alignment horizontal="center" vertical="center"/>
    </xf>
    <xf numFmtId="181" fontId="24" fillId="0" borderId="3" xfId="53" applyFont="1" applyFill="1" applyBorder="1" applyAlignment="1">
      <alignment horizontal="center" vertical="top" wrapText="1"/>
    </xf>
    <xf numFmtId="181" fontId="14" fillId="0" borderId="0" xfId="53" applyFont="1" applyFill="1" applyAlignment="1">
      <alignment horizontal="center" vertical="top"/>
    </xf>
    <xf numFmtId="181" fontId="19" fillId="0" borderId="0" xfId="53" applyFont="1" applyFill="1" applyBorder="1"/>
    <xf numFmtId="181" fontId="18" fillId="0" borderId="0" xfId="53" applyFont="1" applyFill="1"/>
    <xf numFmtId="3" fontId="11" fillId="0" borderId="3" xfId="53" applyNumberFormat="1" applyFont="1" applyFill="1" applyBorder="1" applyAlignment="1">
      <alignment horizontal="right" vertical="center"/>
    </xf>
    <xf numFmtId="3" fontId="11" fillId="0" borderId="0" xfId="53" applyNumberFormat="1" applyFont="1" applyFill="1" applyBorder="1" applyAlignment="1">
      <alignment horizontal="right" vertical="center"/>
    </xf>
    <xf numFmtId="181" fontId="18" fillId="0" borderId="0" xfId="53" applyFont="1" applyFill="1" applyBorder="1"/>
    <xf numFmtId="181" fontId="18" fillId="0" borderId="0" xfId="53" applyFont="1" applyFill="1" applyAlignment="1">
      <alignment vertical="top"/>
    </xf>
    <xf numFmtId="181" fontId="8" fillId="0" borderId="0" xfId="53" applyFont="1" applyFill="1"/>
    <xf numFmtId="2" fontId="18" fillId="0" borderId="0" xfId="53" applyNumberFormat="1" applyFont="1" applyFill="1"/>
    <xf numFmtId="2" fontId="18" fillId="0" borderId="0" xfId="53" applyNumberFormat="1" applyFont="1" applyFill="1" applyBorder="1"/>
    <xf numFmtId="181" fontId="7" fillId="0" borderId="0" xfId="53" applyFont="1" applyFill="1" applyAlignment="1">
      <alignment horizontal="center" vertical="top"/>
    </xf>
    <xf numFmtId="181" fontId="24" fillId="0" borderId="3" xfId="53" applyNumberFormat="1" applyFont="1" applyFill="1" applyBorder="1" applyAlignment="1" applyProtection="1">
      <alignment horizontal="center" vertical="center" wrapText="1"/>
    </xf>
    <xf numFmtId="181" fontId="7" fillId="0" borderId="0" xfId="53" applyFont="1" applyFill="1" applyAlignment="1">
      <alignment vertical="top"/>
    </xf>
    <xf numFmtId="181" fontId="11" fillId="0" borderId="7" xfId="53" applyFont="1" applyFill="1" applyBorder="1" applyAlignment="1">
      <alignment horizontal="left" vertical="top"/>
    </xf>
    <xf numFmtId="3" fontId="11" fillId="0" borderId="7" xfId="49" applyNumberFormat="1" applyFont="1" applyFill="1" applyBorder="1" applyAlignment="1">
      <alignment horizontal="right" vertical="top"/>
    </xf>
    <xf numFmtId="3" fontId="82" fillId="0" borderId="7" xfId="0" applyNumberFormat="1" applyFont="1" applyFill="1" applyBorder="1" applyAlignment="1">
      <alignment horizontal="right" vertical="center"/>
    </xf>
    <xf numFmtId="3" fontId="6" fillId="0" borderId="0" xfId="53" applyNumberFormat="1" applyFont="1" applyFill="1" applyAlignment="1">
      <alignment vertical="top"/>
    </xf>
    <xf numFmtId="1" fontId="6" fillId="0" borderId="0" xfId="53" applyNumberFormat="1" applyFont="1" applyFill="1" applyAlignment="1">
      <alignment vertical="top"/>
    </xf>
    <xf numFmtId="181" fontId="11" fillId="0" borderId="5" xfId="53" applyFont="1" applyFill="1" applyBorder="1" applyAlignment="1">
      <alignment horizontal="left" vertical="top"/>
    </xf>
    <xf numFmtId="3" fontId="11" fillId="0" borderId="5" xfId="49" applyNumberFormat="1" applyFont="1" applyFill="1" applyBorder="1" applyAlignment="1">
      <alignment horizontal="right" vertical="top"/>
    </xf>
    <xf numFmtId="1" fontId="11" fillId="0" borderId="5" xfId="49" applyNumberFormat="1" applyFont="1" applyFill="1" applyBorder="1" applyAlignment="1">
      <alignment horizontal="right" vertical="top"/>
    </xf>
    <xf numFmtId="181" fontId="24" fillId="0" borderId="3" xfId="53" applyFont="1" applyFill="1" applyBorder="1" applyAlignment="1">
      <alignment horizontal="left" vertical="top"/>
    </xf>
    <xf numFmtId="3" fontId="24" fillId="0" borderId="3" xfId="55" applyNumberFormat="1" applyFont="1" applyFill="1" applyBorder="1" applyAlignment="1">
      <alignment horizontal="right" vertical="top"/>
    </xf>
    <xf numFmtId="3" fontId="24" fillId="0" borderId="10" xfId="55" applyNumberFormat="1" applyFont="1" applyFill="1" applyBorder="1" applyAlignment="1">
      <alignment horizontal="right" vertical="top"/>
    </xf>
    <xf numFmtId="181" fontId="4" fillId="0" borderId="0" xfId="53" applyFont="1" applyFill="1" applyAlignment="1">
      <alignment vertical="top"/>
    </xf>
    <xf numFmtId="181" fontId="6" fillId="0" borderId="0" xfId="53" applyFont="1" applyFill="1" applyBorder="1" applyAlignment="1">
      <alignment vertical="top"/>
    </xf>
    <xf numFmtId="181" fontId="16" fillId="0" borderId="0" xfId="53" applyFont="1" applyFill="1"/>
    <xf numFmtId="181" fontId="14" fillId="0" borderId="0" xfId="53" applyFont="1" applyFill="1" applyAlignment="1">
      <alignment horizontal="center"/>
    </xf>
    <xf numFmtId="181" fontId="19" fillId="0" borderId="0" xfId="53" applyFont="1" applyFill="1"/>
    <xf numFmtId="2" fontId="19" fillId="0" borderId="0" xfId="53" applyNumberFormat="1" applyFont="1" applyFill="1"/>
    <xf numFmtId="181" fontId="18" fillId="0" borderId="0" xfId="53" applyFont="1" applyFill="1" applyAlignment="1">
      <alignment vertical="center"/>
    </xf>
    <xf numFmtId="181" fontId="1" fillId="0" borderId="0" xfId="53" applyFill="1"/>
    <xf numFmtId="2" fontId="1" fillId="0" borderId="0" xfId="53" applyNumberFormat="1" applyFill="1"/>
    <xf numFmtId="181" fontId="17" fillId="0" borderId="0" xfId="53" applyFont="1" applyFill="1"/>
    <xf numFmtId="181" fontId="12" fillId="0" borderId="0" xfId="38" applyFont="1" applyFill="1" applyAlignment="1">
      <alignment vertical="top"/>
    </xf>
    <xf numFmtId="166" fontId="11" fillId="0" borderId="3" xfId="38" applyNumberFormat="1" applyFont="1" applyFill="1" applyBorder="1" applyAlignment="1">
      <alignment horizontal="right" vertical="top"/>
    </xf>
    <xf numFmtId="176" fontId="24" fillId="0" borderId="0" xfId="56" applyNumberFormat="1" applyFont="1" applyFill="1" applyBorder="1" applyAlignment="1">
      <alignment horizontal="right" vertical="top"/>
    </xf>
    <xf numFmtId="166" fontId="12" fillId="0" borderId="0" xfId="28" applyNumberFormat="1" applyFont="1" applyFill="1" applyBorder="1" applyAlignment="1">
      <alignment horizontal="right" vertical="top"/>
    </xf>
    <xf numFmtId="3" fontId="12" fillId="0" borderId="0" xfId="38" applyNumberFormat="1" applyFont="1" applyFill="1" applyBorder="1" applyAlignment="1">
      <alignment vertical="top"/>
    </xf>
    <xf numFmtId="181" fontId="11" fillId="0" borderId="0" xfId="50" applyFont="1" applyFill="1"/>
    <xf numFmtId="181" fontId="24" fillId="0" borderId="0" xfId="50" applyFont="1" applyFill="1"/>
    <xf numFmtId="0" fontId="44" fillId="0" borderId="13" xfId="0" applyNumberFormat="1" applyFont="1" applyFill="1" applyBorder="1" applyAlignment="1"/>
    <xf numFmtId="0" fontId="58" fillId="0" borderId="0" xfId="0" applyNumberFormat="1" applyFont="1" applyFill="1" applyAlignment="1">
      <alignment horizontal="center"/>
    </xf>
    <xf numFmtId="0" fontId="58" fillId="0" borderId="0" xfId="0" applyNumberFormat="1" applyFont="1" applyFill="1"/>
    <xf numFmtId="181" fontId="41" fillId="0" borderId="0" xfId="0" applyNumberFormat="1" applyFont="1" applyFill="1" applyBorder="1" applyAlignment="1"/>
    <xf numFmtId="181" fontId="24" fillId="0" borderId="0" xfId="0" applyNumberFormat="1" applyFont="1" applyFill="1" applyBorder="1" applyAlignment="1"/>
    <xf numFmtId="181" fontId="44" fillId="0" borderId="0" xfId="0" applyFont="1" applyFill="1" applyAlignment="1">
      <alignment vertical="top"/>
    </xf>
    <xf numFmtId="181" fontId="24" fillId="0" borderId="0" xfId="50" applyNumberFormat="1" applyFont="1" applyFill="1" applyAlignment="1">
      <alignment vertical="center"/>
    </xf>
    <xf numFmtId="181" fontId="11" fillId="0" borderId="0" xfId="50" applyNumberFormat="1" applyFont="1" applyFill="1" applyAlignment="1">
      <alignment vertical="center"/>
    </xf>
    <xf numFmtId="15" fontId="11" fillId="0" borderId="0" xfId="50" applyNumberFormat="1" applyFont="1" applyFill="1" applyAlignment="1">
      <alignment vertical="center"/>
    </xf>
    <xf numFmtId="166" fontId="11" fillId="0" borderId="0" xfId="50" applyNumberFormat="1" applyFont="1" applyFill="1" applyAlignment="1">
      <alignment vertical="center"/>
    </xf>
    <xf numFmtId="181" fontId="33" fillId="3" borderId="0" xfId="0" applyNumberFormat="1" applyFont="1" applyFill="1" applyBorder="1" applyAlignment="1">
      <alignment horizontal="left" wrapText="1"/>
    </xf>
    <xf numFmtId="181" fontId="24" fillId="0" borderId="3" xfId="53" applyFont="1" applyFill="1" applyBorder="1" applyAlignment="1">
      <alignment horizontal="center" vertical="center" wrapText="1"/>
    </xf>
    <xf numFmtId="181" fontId="24" fillId="0" borderId="3" xfId="53" applyFont="1" applyFill="1" applyBorder="1" applyAlignment="1">
      <alignment horizontal="center" vertical="center" wrapText="1"/>
    </xf>
    <xf numFmtId="3" fontId="24" fillId="3" borderId="3" xfId="53" applyNumberFormat="1" applyFont="1" applyFill="1" applyBorder="1" applyAlignment="1">
      <alignment horizontal="right" vertical="top"/>
    </xf>
    <xf numFmtId="3" fontId="11" fillId="3" borderId="3" xfId="53" applyNumberFormat="1" applyFont="1" applyFill="1" applyBorder="1" applyAlignment="1">
      <alignment horizontal="right" vertical="top"/>
    </xf>
    <xf numFmtId="181" fontId="24" fillId="0" borderId="3" xfId="53" applyFont="1" applyFill="1" applyBorder="1" applyAlignment="1">
      <alignment horizontal="center" vertical="center" wrapText="1"/>
    </xf>
    <xf numFmtId="181" fontId="109" fillId="0" borderId="0" xfId="38" applyFont="1"/>
    <xf numFmtId="17" fontId="33" fillId="3" borderId="3" xfId="55" applyNumberFormat="1" applyFont="1" applyFill="1" applyBorder="1" applyAlignment="1">
      <alignment horizontal="left" vertical="center" wrapText="1"/>
    </xf>
    <xf numFmtId="17" fontId="32" fillId="3" borderId="3" xfId="55" applyNumberFormat="1" applyFont="1" applyFill="1" applyBorder="1" applyAlignment="1">
      <alignment horizontal="left" vertical="center" wrapText="1"/>
    </xf>
    <xf numFmtId="3" fontId="11" fillId="0" borderId="3" xfId="0" quotePrefix="1" applyNumberFormat="1" applyFont="1" applyFill="1" applyBorder="1" applyAlignment="1">
      <alignment horizontal="right"/>
    </xf>
    <xf numFmtId="181" fontId="40" fillId="0" borderId="3" xfId="0" applyFont="1" applyFill="1" applyBorder="1" applyAlignment="1"/>
    <xf numFmtId="3" fontId="11" fillId="0" borderId="3" xfId="38" applyNumberFormat="1" applyFont="1" applyFill="1" applyBorder="1" applyAlignment="1">
      <alignment horizontal="right" wrapText="1"/>
    </xf>
    <xf numFmtId="2" fontId="33" fillId="0" borderId="0" xfId="53" applyNumberFormat="1" applyFont="1" applyFill="1"/>
    <xf numFmtId="181" fontId="33" fillId="3" borderId="0" xfId="0" applyFont="1" applyFill="1" applyBorder="1" applyAlignment="1"/>
    <xf numFmtId="181" fontId="110" fillId="0" borderId="0" xfId="53" applyFont="1" applyFill="1" applyAlignment="1">
      <alignment vertical="top"/>
    </xf>
    <xf numFmtId="3" fontId="24" fillId="3" borderId="3" xfId="55" applyNumberFormat="1" applyFont="1" applyFill="1" applyBorder="1" applyAlignment="1">
      <alignment horizontal="right" wrapText="1"/>
    </xf>
    <xf numFmtId="3" fontId="24" fillId="0" borderId="3" xfId="55" applyNumberFormat="1" applyFont="1" applyFill="1" applyBorder="1" applyAlignment="1">
      <alignment horizontal="right" wrapText="1"/>
    </xf>
    <xf numFmtId="3" fontId="11" fillId="3" borderId="3" xfId="55" applyNumberFormat="1" applyFont="1" applyFill="1" applyBorder="1" applyAlignment="1">
      <alignment horizontal="right" wrapText="1"/>
    </xf>
    <xf numFmtId="181" fontId="33" fillId="0" borderId="0" xfId="53" applyFont="1" applyAlignment="1"/>
    <xf numFmtId="181" fontId="32" fillId="0" borderId="0" xfId="53" applyFont="1" applyAlignment="1"/>
    <xf numFmtId="181" fontId="32" fillId="3" borderId="0" xfId="0" applyNumberFormat="1" applyFont="1" applyFill="1" applyBorder="1" applyAlignment="1">
      <alignment horizontal="center" wrapText="1"/>
    </xf>
    <xf numFmtId="181" fontId="33" fillId="0" borderId="0" xfId="53" applyFont="1"/>
    <xf numFmtId="166" fontId="24" fillId="3" borderId="3" xfId="0" applyNumberFormat="1" applyFont="1" applyFill="1" applyBorder="1" applyAlignment="1">
      <alignment horizontal="right" vertical="center"/>
    </xf>
    <xf numFmtId="166" fontId="11" fillId="3" borderId="3" xfId="0" applyNumberFormat="1" applyFont="1" applyFill="1" applyBorder="1" applyAlignment="1">
      <alignment horizontal="right" vertical="center"/>
    </xf>
    <xf numFmtId="166" fontId="24" fillId="3" borderId="3" xfId="27" applyNumberFormat="1" applyFont="1" applyFill="1" applyBorder="1" applyAlignment="1">
      <alignment horizontal="right" wrapText="1"/>
    </xf>
    <xf numFmtId="166" fontId="11" fillId="3" borderId="3" xfId="27" applyNumberFormat="1" applyFont="1" applyFill="1" applyBorder="1" applyAlignment="1">
      <alignment horizontal="right" wrapText="1"/>
    </xf>
    <xf numFmtId="166" fontId="24" fillId="3" borderId="3" xfId="28" applyNumberFormat="1" applyFont="1" applyFill="1" applyBorder="1" applyAlignment="1">
      <alignment horizontal="right" vertical="center"/>
    </xf>
    <xf numFmtId="173" fontId="24" fillId="3" borderId="3" xfId="28" applyNumberFormat="1" applyFont="1" applyFill="1" applyBorder="1" applyAlignment="1">
      <alignment horizontal="right" vertical="center"/>
    </xf>
    <xf numFmtId="166" fontId="11" fillId="3" borderId="3" xfId="28" applyNumberFormat="1" applyFont="1" applyFill="1" applyBorder="1" applyAlignment="1">
      <alignment horizontal="right" vertical="center"/>
    </xf>
    <xf numFmtId="173" fontId="11" fillId="3" borderId="3" xfId="28" applyNumberFormat="1" applyFont="1" applyFill="1" applyBorder="1" applyAlignment="1">
      <alignment horizontal="right" vertical="center"/>
    </xf>
    <xf numFmtId="3" fontId="24" fillId="3" borderId="3" xfId="0" quotePrefix="1" applyNumberFormat="1" applyFont="1" applyFill="1" applyBorder="1" applyAlignment="1">
      <alignment horizontal="right"/>
    </xf>
    <xf numFmtId="166" fontId="24" fillId="3" borderId="3" xfId="27" applyNumberFormat="1" applyFont="1" applyFill="1" applyBorder="1" applyAlignment="1">
      <alignment horizontal="right"/>
    </xf>
    <xf numFmtId="3" fontId="11" fillId="0" borderId="3" xfId="55" applyNumberFormat="1" applyFont="1" applyFill="1" applyBorder="1" applyAlignment="1">
      <alignment horizontal="right" wrapText="1"/>
    </xf>
    <xf numFmtId="172" fontId="111" fillId="0" borderId="3" xfId="30224" applyNumberFormat="1" applyFont="1" applyFill="1" applyBorder="1" applyAlignment="1">
      <alignment horizontal="right"/>
    </xf>
    <xf numFmtId="181" fontId="82" fillId="0" borderId="3" xfId="0" applyNumberFormat="1" applyFont="1" applyBorder="1" applyAlignment="1">
      <alignment horizontal="left"/>
    </xf>
    <xf numFmtId="170" fontId="82" fillId="0" borderId="3" xfId="30224" applyNumberFormat="1" applyFont="1" applyFill="1" applyBorder="1" applyAlignment="1"/>
    <xf numFmtId="176" fontId="111" fillId="0" borderId="3" xfId="30224" applyNumberFormat="1" applyFont="1" applyFill="1" applyBorder="1" applyAlignment="1">
      <alignment horizontal="right"/>
    </xf>
    <xf numFmtId="176" fontId="32" fillId="3" borderId="3" xfId="31" applyNumberFormat="1" applyFont="1" applyFill="1" applyBorder="1" applyAlignment="1">
      <alignment horizontal="right" vertical="top"/>
    </xf>
    <xf numFmtId="176" fontId="82" fillId="0" borderId="3" xfId="0" applyNumberFormat="1" applyFont="1" applyBorder="1" applyProtection="1">
      <protection locked="0"/>
    </xf>
    <xf numFmtId="14" fontId="33" fillId="0" borderId="0" xfId="50" applyNumberFormat="1" applyFont="1" applyBorder="1" applyProtection="1">
      <protection locked="0"/>
    </xf>
    <xf numFmtId="2" fontId="33" fillId="0" borderId="0" xfId="50" applyNumberFormat="1" applyFont="1" applyFill="1" applyBorder="1" applyAlignment="1">
      <alignment horizontal="right"/>
    </xf>
    <xf numFmtId="172" fontId="33" fillId="0" borderId="0" xfId="24" applyNumberFormat="1" applyFont="1" applyBorder="1"/>
    <xf numFmtId="172" fontId="33" fillId="0" borderId="0" xfId="24" applyNumberFormat="1" applyFont="1" applyFill="1" applyBorder="1"/>
    <xf numFmtId="2" fontId="33" fillId="0" borderId="0" xfId="38" applyNumberFormat="1" applyFont="1" applyBorder="1"/>
    <xf numFmtId="2" fontId="33" fillId="0" borderId="0" xfId="38" applyNumberFormat="1" applyFont="1" applyFill="1" applyBorder="1"/>
    <xf numFmtId="3" fontId="33" fillId="0" borderId="0" xfId="50" applyNumberFormat="1" applyFont="1" applyFill="1" applyBorder="1" applyAlignment="1">
      <alignment horizontal="right"/>
    </xf>
    <xf numFmtId="181" fontId="33" fillId="0" borderId="0" xfId="34" applyFont="1" applyBorder="1" applyAlignment="1">
      <alignment horizontal="left"/>
    </xf>
    <xf numFmtId="181" fontId="32" fillId="0" borderId="0" xfId="38" applyFont="1"/>
    <xf numFmtId="181" fontId="33" fillId="0" borderId="0" xfId="34" applyFont="1" applyBorder="1" applyAlignment="1"/>
    <xf numFmtId="172" fontId="33" fillId="0" borderId="0" xfId="4" applyNumberFormat="1" applyFont="1" applyBorder="1" applyAlignment="1">
      <alignment horizontal="left"/>
    </xf>
    <xf numFmtId="181" fontId="33" fillId="0" borderId="0" xfId="34" applyFont="1" applyAlignment="1"/>
    <xf numFmtId="181" fontId="33" fillId="0" borderId="0" xfId="34" applyFont="1" applyAlignment="1">
      <alignment horizontal="left"/>
    </xf>
    <xf numFmtId="181" fontId="32" fillId="0" borderId="0" xfId="34" applyFont="1" applyBorder="1"/>
    <xf numFmtId="181" fontId="33" fillId="0" borderId="0" xfId="40" applyFont="1" applyFill="1" applyBorder="1" applyAlignment="1"/>
    <xf numFmtId="181" fontId="33" fillId="0" borderId="0" xfId="38" applyFont="1" applyBorder="1" applyAlignment="1">
      <alignment vertical="top" wrapText="1"/>
    </xf>
    <xf numFmtId="2" fontId="33" fillId="0" borderId="0" xfId="40" applyNumberFormat="1" applyFont="1" applyFill="1" applyBorder="1"/>
    <xf numFmtId="2" fontId="32" fillId="0" borderId="0" xfId="40" applyNumberFormat="1" applyFont="1" applyFill="1"/>
    <xf numFmtId="181" fontId="32" fillId="0" borderId="0" xfId="40" applyFont="1" applyFill="1"/>
    <xf numFmtId="169" fontId="32" fillId="3" borderId="3" xfId="38" applyNumberFormat="1" applyFont="1" applyFill="1" applyBorder="1" applyAlignment="1">
      <alignment vertical="top"/>
    </xf>
    <xf numFmtId="169" fontId="33" fillId="3" borderId="3" xfId="38" applyNumberFormat="1" applyFont="1" applyFill="1" applyBorder="1" applyAlignment="1">
      <alignment vertical="top"/>
    </xf>
    <xf numFmtId="172" fontId="32" fillId="3" borderId="3" xfId="38" applyNumberFormat="1" applyFont="1" applyFill="1" applyBorder="1" applyAlignment="1">
      <alignment horizontal="center" vertical="center"/>
    </xf>
    <xf numFmtId="181" fontId="32" fillId="0" borderId="3" xfId="40" applyFont="1" applyFill="1" applyBorder="1"/>
    <xf numFmtId="181" fontId="32" fillId="3" borderId="3" xfId="40" applyFont="1" applyFill="1" applyBorder="1"/>
    <xf numFmtId="172" fontId="33" fillId="3" borderId="3" xfId="38" applyNumberFormat="1" applyFont="1" applyFill="1" applyBorder="1" applyAlignment="1">
      <alignment horizontal="left" vertical="top"/>
    </xf>
    <xf numFmtId="181" fontId="33" fillId="3" borderId="3" xfId="40" applyFont="1" applyFill="1" applyBorder="1"/>
    <xf numFmtId="169" fontId="32" fillId="7" borderId="3" xfId="1755" applyNumberFormat="1" applyFont="1" applyFill="1" applyBorder="1" applyAlignment="1">
      <alignment vertical="top"/>
    </xf>
    <xf numFmtId="169" fontId="82" fillId="0" borderId="3" xfId="0" applyNumberFormat="1" applyFont="1" applyFill="1" applyBorder="1"/>
    <xf numFmtId="169" fontId="32" fillId="0" borderId="3" xfId="38" applyNumberFormat="1" applyFont="1" applyFill="1" applyBorder="1" applyAlignment="1">
      <alignment vertical="top"/>
    </xf>
    <xf numFmtId="169" fontId="33" fillId="3" borderId="3" xfId="38" applyNumberFormat="1" applyFont="1" applyFill="1" applyBorder="1" applyAlignment="1">
      <alignment horizontal="right" vertical="top"/>
    </xf>
    <xf numFmtId="182" fontId="11" fillId="7" borderId="3" xfId="0" applyNumberFormat="1" applyFont="1" applyFill="1" applyBorder="1" applyAlignment="1">
      <alignment horizontal="left"/>
    </xf>
    <xf numFmtId="169" fontId="40" fillId="0" borderId="3" xfId="58" applyNumberFormat="1" applyFont="1" applyBorder="1" applyAlignment="1">
      <alignment horizontal="right"/>
    </xf>
    <xf numFmtId="169" fontId="40" fillId="0" borderId="3" xfId="0" applyNumberFormat="1" applyFont="1" applyFill="1" applyBorder="1" applyAlignment="1">
      <alignment horizontal="right"/>
    </xf>
    <xf numFmtId="178" fontId="11" fillId="0" borderId="3" xfId="436" applyNumberFormat="1" applyFont="1" applyBorder="1" applyAlignment="1" applyProtection="1">
      <alignment horizontal="right"/>
    </xf>
    <xf numFmtId="169" fontId="11" fillId="0" borderId="3" xfId="55" applyNumberFormat="1" applyFont="1" applyFill="1" applyBorder="1" applyAlignment="1">
      <alignment horizontal="right" vertical="center" wrapText="1"/>
    </xf>
    <xf numFmtId="178" fontId="24" fillId="0" borderId="3" xfId="55" applyNumberFormat="1" applyFont="1" applyFill="1" applyBorder="1" applyAlignment="1">
      <alignment horizontal="right" wrapText="1"/>
    </xf>
    <xf numFmtId="169" fontId="24" fillId="3" borderId="3" xfId="38" applyNumberFormat="1" applyFont="1" applyFill="1" applyBorder="1"/>
    <xf numFmtId="169" fontId="24" fillId="0" borderId="3" xfId="38" applyNumberFormat="1" applyFont="1" applyFill="1" applyBorder="1"/>
    <xf numFmtId="169" fontId="11" fillId="0" borderId="3" xfId="38" applyNumberFormat="1" applyFont="1" applyFill="1" applyBorder="1"/>
    <xf numFmtId="178" fontId="40" fillId="0" borderId="3" xfId="0" applyNumberFormat="1" applyFont="1" applyBorder="1"/>
    <xf numFmtId="178" fontId="41" fillId="0" borderId="3" xfId="0" applyNumberFormat="1" applyFont="1" applyBorder="1"/>
    <xf numFmtId="166" fontId="33" fillId="3" borderId="3" xfId="38" applyNumberFormat="1" applyFont="1" applyFill="1" applyBorder="1" applyAlignment="1">
      <alignment horizontal="right" vertical="top"/>
    </xf>
    <xf numFmtId="178" fontId="33" fillId="3" borderId="3" xfId="38" applyNumberFormat="1" applyFont="1" applyFill="1" applyBorder="1" applyAlignment="1">
      <alignment vertical="top" wrapText="1"/>
    </xf>
    <xf numFmtId="178" fontId="33" fillId="3" borderId="3" xfId="38" applyNumberFormat="1" applyFont="1" applyFill="1" applyBorder="1" applyAlignment="1">
      <alignment horizontal="right" wrapText="1"/>
    </xf>
    <xf numFmtId="3" fontId="33" fillId="3" borderId="3" xfId="38" applyNumberFormat="1" applyFont="1" applyFill="1" applyBorder="1" applyAlignment="1">
      <alignment horizontal="right" wrapText="1"/>
    </xf>
    <xf numFmtId="3" fontId="33" fillId="0" borderId="3" xfId="55" applyNumberFormat="1" applyFont="1" applyFill="1" applyBorder="1" applyAlignment="1">
      <alignment horizontal="right" wrapText="1"/>
    </xf>
    <xf numFmtId="3" fontId="32" fillId="0" borderId="3" xfId="38" applyNumberFormat="1" applyFont="1" applyBorder="1" applyAlignment="1">
      <alignment vertical="top" wrapText="1"/>
    </xf>
    <xf numFmtId="178" fontId="32" fillId="0" borderId="3" xfId="38" applyNumberFormat="1" applyFont="1" applyBorder="1" applyAlignment="1">
      <alignment vertical="top" wrapText="1"/>
    </xf>
    <xf numFmtId="166" fontId="32" fillId="0" borderId="3" xfId="38" applyNumberFormat="1" applyFont="1" applyBorder="1" applyAlignment="1">
      <alignment horizontal="right" vertical="top"/>
    </xf>
    <xf numFmtId="177" fontId="32" fillId="0" borderId="3" xfId="38" applyNumberFormat="1" applyFont="1" applyBorder="1" applyAlignment="1">
      <alignment horizontal="right" vertical="top"/>
    </xf>
    <xf numFmtId="178" fontId="32" fillId="0" borderId="3" xfId="38" applyNumberFormat="1" applyFont="1" applyBorder="1" applyAlignment="1">
      <alignment horizontal="right" wrapText="1"/>
    </xf>
    <xf numFmtId="166" fontId="32" fillId="0" borderId="3" xfId="38" applyNumberFormat="1" applyFont="1" applyFill="1" applyBorder="1" applyAlignment="1">
      <alignment horizontal="right" vertical="top"/>
    </xf>
    <xf numFmtId="178" fontId="33" fillId="0" borderId="3" xfId="55" applyNumberFormat="1" applyFont="1" applyFill="1" applyBorder="1" applyAlignment="1">
      <alignment horizontal="right" wrapText="1"/>
    </xf>
    <xf numFmtId="178" fontId="32" fillId="0" borderId="3" xfId="38" applyNumberFormat="1" applyFont="1" applyBorder="1" applyAlignment="1">
      <alignment horizontal="right" vertical="top"/>
    </xf>
    <xf numFmtId="3" fontId="32" fillId="0" borderId="3" xfId="38" applyNumberFormat="1" applyFont="1" applyBorder="1" applyAlignment="1">
      <alignment horizontal="right" vertical="top"/>
    </xf>
    <xf numFmtId="181" fontId="61" fillId="0" borderId="0" xfId="38" applyFont="1"/>
    <xf numFmtId="181" fontId="32" fillId="0" borderId="0" xfId="38" applyFont="1" applyAlignment="1">
      <alignment vertical="top"/>
    </xf>
    <xf numFmtId="178" fontId="32" fillId="0" borderId="0" xfId="38" applyNumberFormat="1" applyFont="1" applyBorder="1" applyAlignment="1">
      <alignment horizontal="right"/>
    </xf>
    <xf numFmtId="181" fontId="33" fillId="0" borderId="0" xfId="38" applyFont="1" applyBorder="1" applyAlignment="1">
      <alignment horizontal="left"/>
    </xf>
    <xf numFmtId="3" fontId="32" fillId="0" borderId="3" xfId="55" applyNumberFormat="1" applyFont="1" applyFill="1" applyBorder="1" applyAlignment="1">
      <alignment horizontal="right" wrapText="1"/>
    </xf>
    <xf numFmtId="185" fontId="28" fillId="0" borderId="3" xfId="392" applyNumberFormat="1" applyFont="1" applyFill="1" applyBorder="1" applyAlignment="1">
      <alignment horizontal="center"/>
    </xf>
    <xf numFmtId="181" fontId="111" fillId="0" borderId="3" xfId="392" applyNumberFormat="1" applyFont="1" applyFill="1" applyBorder="1" applyAlignment="1">
      <alignment horizontal="left"/>
    </xf>
    <xf numFmtId="181" fontId="32" fillId="0" borderId="0" xfId="38" applyFont="1" applyFill="1"/>
    <xf numFmtId="181" fontId="33" fillId="3" borderId="0" xfId="38" applyFont="1" applyFill="1"/>
    <xf numFmtId="181" fontId="32" fillId="3" borderId="0" xfId="38" applyFont="1" applyFill="1"/>
    <xf numFmtId="3" fontId="33" fillId="3" borderId="3" xfId="28" applyNumberFormat="1" applyFont="1" applyFill="1" applyBorder="1" applyAlignment="1">
      <alignment horizontal="right" vertical="center"/>
    </xf>
    <xf numFmtId="3" fontId="32" fillId="0" borderId="3" xfId="38" applyNumberFormat="1" applyFont="1" applyFill="1" applyBorder="1"/>
    <xf numFmtId="3" fontId="32" fillId="0" borderId="3" xfId="28" applyNumberFormat="1" applyFont="1" applyBorder="1" applyAlignment="1">
      <alignment horizontal="right" vertical="center"/>
    </xf>
    <xf numFmtId="3" fontId="32" fillId="0" borderId="3" xfId="30224" applyNumberFormat="1" applyFont="1" applyBorder="1"/>
    <xf numFmtId="169" fontId="40" fillId="0" borderId="3" xfId="0" applyNumberFormat="1" applyFont="1" applyBorder="1" applyAlignment="1">
      <alignment horizontal="center"/>
    </xf>
    <xf numFmtId="1" fontId="33" fillId="3" borderId="3" xfId="50" applyNumberFormat="1" applyFont="1" applyFill="1" applyBorder="1" applyAlignment="1">
      <alignment horizontal="right" vertical="top" wrapText="1"/>
    </xf>
    <xf numFmtId="166" fontId="33" fillId="3" borderId="3" xfId="27" applyNumberFormat="1" applyFont="1" applyFill="1" applyBorder="1" applyAlignment="1">
      <alignment horizontal="right" vertical="top"/>
    </xf>
    <xf numFmtId="3" fontId="33" fillId="0" borderId="3" xfId="55" applyNumberFormat="1" applyFont="1" applyFill="1" applyBorder="1" applyAlignment="1">
      <alignment horizontal="right" vertical="center" wrapText="1"/>
    </xf>
    <xf numFmtId="3" fontId="32" fillId="0" borderId="3" xfId="55" applyNumberFormat="1" applyFont="1" applyFill="1" applyBorder="1" applyAlignment="1">
      <alignment horizontal="right" vertical="center" wrapText="1"/>
    </xf>
    <xf numFmtId="3" fontId="33" fillId="0" borderId="3" xfId="38" applyNumberFormat="1" applyFont="1" applyFill="1" applyBorder="1" applyAlignment="1">
      <alignment vertical="top" wrapText="1"/>
    </xf>
    <xf numFmtId="166" fontId="33" fillId="0" borderId="3" xfId="38" applyNumberFormat="1" applyFont="1" applyFill="1" applyBorder="1" applyAlignment="1">
      <alignment horizontal="right" vertical="top"/>
    </xf>
    <xf numFmtId="181" fontId="32" fillId="0" borderId="3" xfId="60" applyNumberFormat="1" applyFont="1" applyFill="1" applyBorder="1"/>
    <xf numFmtId="3" fontId="33" fillId="0" borderId="3" xfId="50" applyNumberFormat="1" applyFont="1" applyBorder="1" applyAlignment="1">
      <alignment horizontal="right"/>
    </xf>
    <xf numFmtId="166" fontId="11" fillId="0" borderId="3" xfId="28" applyNumberFormat="1" applyFont="1" applyBorder="1" applyAlignment="1">
      <alignment horizontal="right" vertical="center"/>
    </xf>
    <xf numFmtId="1" fontId="32" fillId="3" borderId="3" xfId="50" applyNumberFormat="1" applyFont="1" applyFill="1" applyBorder="1" applyAlignment="1">
      <alignment horizontal="right" vertical="top" wrapText="1"/>
    </xf>
    <xf numFmtId="168" fontId="32" fillId="0" borderId="3" xfId="55" applyNumberFormat="1" applyFont="1" applyFill="1" applyBorder="1" applyAlignment="1">
      <alignment horizontal="right" vertical="top" wrapText="1"/>
    </xf>
    <xf numFmtId="166" fontId="32" fillId="3" borderId="3" xfId="27" applyNumberFormat="1" applyFont="1" applyFill="1" applyBorder="1" applyAlignment="1">
      <alignment horizontal="right" vertical="top"/>
    </xf>
    <xf numFmtId="3" fontId="40" fillId="0" borderId="3" xfId="60" applyNumberFormat="1" applyFont="1" applyBorder="1"/>
    <xf numFmtId="178" fontId="85" fillId="0" borderId="3" xfId="0" applyNumberFormat="1" applyFont="1" applyFill="1" applyBorder="1"/>
    <xf numFmtId="178" fontId="32" fillId="0" borderId="3" xfId="55" applyNumberFormat="1" applyFont="1" applyFill="1" applyBorder="1" applyAlignment="1">
      <alignment horizontal="right" wrapText="1"/>
    </xf>
    <xf numFmtId="168" fontId="24" fillId="3" borderId="3" xfId="55" applyNumberFormat="1" applyFont="1" applyFill="1" applyBorder="1" applyAlignment="1">
      <alignment horizontal="right" vertical="center" wrapText="1"/>
    </xf>
    <xf numFmtId="172" fontId="24" fillId="0" borderId="3" xfId="56" applyNumberFormat="1" applyFont="1" applyFill="1" applyBorder="1" applyAlignment="1">
      <alignment horizontal="right" vertical="center" wrapText="1"/>
    </xf>
    <xf numFmtId="3" fontId="24" fillId="0" borderId="3" xfId="55" applyNumberFormat="1" applyFont="1" applyFill="1" applyBorder="1" applyAlignment="1">
      <alignment horizontal="right" vertical="center" wrapText="1"/>
    </xf>
    <xf numFmtId="168" fontId="11" fillId="3" borderId="3" xfId="55" applyNumberFormat="1" applyFont="1" applyFill="1" applyBorder="1" applyAlignment="1">
      <alignment horizontal="right" vertical="center" wrapText="1"/>
    </xf>
    <xf numFmtId="172" fontId="11" fillId="3" borderId="3" xfId="56" applyNumberFormat="1" applyFont="1" applyFill="1" applyBorder="1" applyAlignment="1">
      <alignment horizontal="right" vertical="center" wrapText="1"/>
    </xf>
    <xf numFmtId="181" fontId="11" fillId="5" borderId="7" xfId="0" applyNumberFormat="1" applyFont="1" applyFill="1" applyBorder="1" applyAlignment="1">
      <alignment horizontal="left" vertical="center" wrapText="1"/>
    </xf>
    <xf numFmtId="181" fontId="11" fillId="5" borderId="5" xfId="0" applyNumberFormat="1" applyFont="1" applyFill="1" applyBorder="1" applyAlignment="1">
      <alignment horizontal="left" vertical="center" wrapText="1"/>
    </xf>
    <xf numFmtId="179" fontId="24" fillId="3" borderId="3" xfId="55" applyNumberFormat="1" applyFont="1" applyFill="1" applyBorder="1" applyAlignment="1">
      <alignment horizontal="right" vertical="center" wrapText="1"/>
    </xf>
    <xf numFmtId="178" fontId="11" fillId="0" borderId="3" xfId="55" applyNumberFormat="1" applyFont="1" applyFill="1" applyBorder="1" applyAlignment="1">
      <alignment horizontal="right" vertical="center" wrapText="1"/>
    </xf>
    <xf numFmtId="166" fontId="33" fillId="3" borderId="3" xfId="55" applyNumberFormat="1" applyFont="1" applyFill="1" applyBorder="1" applyAlignment="1">
      <alignment horizontal="right" vertical="center"/>
    </xf>
    <xf numFmtId="166" fontId="32" fillId="3" borderId="3" xfId="55" applyNumberFormat="1" applyFont="1" applyFill="1" applyBorder="1" applyAlignment="1">
      <alignment horizontal="right" vertical="center"/>
    </xf>
    <xf numFmtId="181" fontId="33" fillId="0" borderId="19" xfId="53" applyNumberFormat="1" applyFont="1" applyBorder="1" applyAlignment="1">
      <alignment horizontal="left" vertical="top" wrapText="1"/>
    </xf>
    <xf numFmtId="168" fontId="33" fillId="0" borderId="3" xfId="55" quotePrefix="1" applyNumberFormat="1" applyFont="1" applyFill="1" applyBorder="1" applyAlignment="1">
      <alignment horizontal="right" vertical="center"/>
    </xf>
    <xf numFmtId="168" fontId="33" fillId="0" borderId="28" xfId="55" quotePrefix="1" applyNumberFormat="1" applyFont="1" applyFill="1" applyBorder="1" applyAlignment="1">
      <alignment horizontal="right" vertical="center"/>
    </xf>
    <xf numFmtId="181" fontId="32" fillId="0" borderId="19" xfId="53" applyNumberFormat="1" applyFont="1" applyBorder="1" applyAlignment="1">
      <alignment vertical="top"/>
    </xf>
    <xf numFmtId="166" fontId="32" fillId="0" borderId="3" xfId="53" applyNumberFormat="1" applyFont="1" applyFill="1" applyBorder="1" applyAlignment="1">
      <alignment horizontal="right" vertical="center" wrapText="1"/>
    </xf>
    <xf numFmtId="181" fontId="33" fillId="0" borderId="19" xfId="53" applyNumberFormat="1" applyFont="1" applyBorder="1" applyAlignment="1">
      <alignment vertical="top" wrapText="1"/>
    </xf>
    <xf numFmtId="181" fontId="33" fillId="0" borderId="19" xfId="53" applyNumberFormat="1" applyFont="1" applyBorder="1" applyAlignment="1">
      <alignment vertical="top"/>
    </xf>
    <xf numFmtId="3" fontId="33" fillId="0" borderId="3" xfId="55" applyNumberFormat="1" applyFont="1" applyFill="1" applyBorder="1" applyAlignment="1">
      <alignment vertical="center"/>
    </xf>
    <xf numFmtId="166" fontId="33" fillId="0" borderId="3" xfId="53" applyNumberFormat="1" applyFont="1" applyFill="1" applyBorder="1" applyAlignment="1">
      <alignment horizontal="right" vertical="center" wrapText="1"/>
    </xf>
    <xf numFmtId="166" fontId="33" fillId="0" borderId="3" xfId="55" applyNumberFormat="1" applyFont="1" applyFill="1" applyBorder="1" applyAlignment="1">
      <alignment horizontal="right" vertical="center" wrapText="1"/>
    </xf>
    <xf numFmtId="181" fontId="33" fillId="0" borderId="34" xfId="53" applyNumberFormat="1" applyFont="1" applyBorder="1" applyAlignment="1">
      <alignment vertical="top"/>
    </xf>
    <xf numFmtId="166" fontId="33" fillId="0" borderId="38" xfId="53" applyNumberFormat="1" applyFont="1" applyFill="1" applyBorder="1" applyAlignment="1">
      <alignment horizontal="right" vertical="center"/>
    </xf>
    <xf numFmtId="166" fontId="33" fillId="0" borderId="30" xfId="53" applyNumberFormat="1" applyFont="1" applyFill="1" applyBorder="1" applyAlignment="1">
      <alignment horizontal="right" vertical="center"/>
    </xf>
    <xf numFmtId="168" fontId="24" fillId="3" borderId="3" xfId="53" applyNumberFormat="1" applyFont="1" applyFill="1" applyBorder="1" applyAlignment="1">
      <alignment horizontal="right" vertical="top"/>
    </xf>
    <xf numFmtId="166" fontId="24" fillId="3" borderId="3" xfId="55" applyNumberFormat="1" applyFont="1" applyFill="1" applyBorder="1" applyAlignment="1">
      <alignment horizontal="right" vertical="top"/>
    </xf>
    <xf numFmtId="166" fontId="11" fillId="3" borderId="3" xfId="55" applyNumberFormat="1" applyFont="1" applyFill="1" applyBorder="1" applyAlignment="1">
      <alignment horizontal="right" vertical="top"/>
    </xf>
    <xf numFmtId="166" fontId="11" fillId="0" borderId="3" xfId="38283" applyNumberFormat="1" applyFont="1" applyFill="1" applyBorder="1" applyAlignment="1">
      <alignment horizontal="right" vertical="center"/>
    </xf>
    <xf numFmtId="181" fontId="11" fillId="2" borderId="5" xfId="38" applyFont="1" applyFill="1" applyBorder="1" applyAlignment="1">
      <alignment horizontal="left"/>
    </xf>
    <xf numFmtId="181" fontId="11" fillId="2" borderId="5" xfId="38" applyFont="1" applyFill="1" applyBorder="1"/>
    <xf numFmtId="166" fontId="11" fillId="3" borderId="5" xfId="38" applyNumberFormat="1" applyFont="1" applyFill="1" applyBorder="1"/>
    <xf numFmtId="177" fontId="11" fillId="3" borderId="5" xfId="38" applyNumberFormat="1" applyFont="1" applyFill="1" applyBorder="1"/>
    <xf numFmtId="170" fontId="3" fillId="3" borderId="3" xfId="35" applyNumberFormat="1" applyFont="1" applyFill="1" applyBorder="1" applyAlignment="1">
      <alignment horizontal="center" vertical="center"/>
    </xf>
    <xf numFmtId="181" fontId="114" fillId="0" borderId="0" xfId="38" applyFont="1" applyAlignment="1"/>
    <xf numFmtId="181" fontId="113" fillId="0" borderId="0" xfId="35" applyFont="1" applyAlignment="1">
      <alignment vertical="top" wrapText="1"/>
    </xf>
    <xf numFmtId="181" fontId="114" fillId="0" borderId="0" xfId="38" applyFont="1"/>
    <xf numFmtId="178" fontId="40" fillId="0" borderId="3" xfId="0" applyNumberFormat="1" applyFont="1" applyFill="1" applyBorder="1" applyAlignment="1">
      <alignment horizontal="right"/>
    </xf>
    <xf numFmtId="178" fontId="40" fillId="0" borderId="3" xfId="0" applyNumberFormat="1" applyFont="1" applyBorder="1" applyAlignment="1" applyProtection="1">
      <alignment horizontal="right"/>
      <protection locked="0"/>
    </xf>
    <xf numFmtId="178" fontId="11" fillId="0" borderId="3" xfId="0" applyNumberFormat="1" applyFont="1" applyBorder="1" applyAlignment="1">
      <alignment horizontal="right"/>
    </xf>
    <xf numFmtId="181" fontId="82" fillId="0" borderId="3" xfId="0" applyFont="1" applyBorder="1"/>
    <xf numFmtId="170" fontId="32" fillId="3" borderId="3" xfId="35" applyNumberFormat="1" applyFont="1" applyFill="1" applyBorder="1" applyAlignment="1">
      <alignment horizontal="center" vertical="center"/>
    </xf>
    <xf numFmtId="182" fontId="86" fillId="0" borderId="0" xfId="0" applyNumberFormat="1" applyFont="1" applyFill="1" applyBorder="1" applyAlignment="1"/>
    <xf numFmtId="181" fontId="116" fillId="0" borderId="0" xfId="0" applyFont="1"/>
    <xf numFmtId="181" fontId="116" fillId="0" borderId="0" xfId="0" applyFont="1" applyFill="1"/>
    <xf numFmtId="181" fontId="32" fillId="0" borderId="3" xfId="53" applyFont="1" applyBorder="1" applyAlignment="1">
      <alignment vertical="top"/>
    </xf>
    <xf numFmtId="168" fontId="32" fillId="0" borderId="3" xfId="55" applyNumberFormat="1" applyFont="1" applyFill="1" applyBorder="1" applyAlignment="1">
      <alignment horizontal="right" vertical="top"/>
    </xf>
    <xf numFmtId="181" fontId="33" fillId="0" borderId="3" xfId="53" applyFont="1" applyBorder="1" applyAlignment="1">
      <alignment vertical="top"/>
    </xf>
    <xf numFmtId="168" fontId="33" fillId="0" borderId="3" xfId="0" applyNumberFormat="1" applyFont="1" applyFill="1" applyBorder="1"/>
    <xf numFmtId="0" fontId="85" fillId="0" borderId="0" xfId="0" applyNumberFormat="1" applyFont="1" applyBorder="1" applyAlignment="1">
      <alignment horizontal="left" vertical="center" wrapText="1"/>
    </xf>
    <xf numFmtId="181" fontId="85" fillId="0" borderId="0" xfId="0" applyFont="1" applyAlignment="1">
      <alignment vertical="center"/>
    </xf>
    <xf numFmtId="181" fontId="33" fillId="0" borderId="0" xfId="0" applyNumberFormat="1" applyFont="1" applyFill="1" applyBorder="1" applyAlignment="1">
      <alignment horizontal="left" vertical="top" wrapText="1"/>
    </xf>
    <xf numFmtId="181" fontId="82" fillId="0" borderId="0" xfId="0" applyFont="1"/>
    <xf numFmtId="181" fontId="82" fillId="0" borderId="0" xfId="0" applyFont="1" applyFill="1"/>
    <xf numFmtId="3" fontId="24" fillId="0" borderId="3" xfId="55" applyNumberFormat="1" applyFont="1" applyFill="1" applyBorder="1"/>
    <xf numFmtId="3" fontId="11" fillId="0" borderId="3" xfId="55" applyNumberFormat="1" applyFont="1" applyFill="1" applyBorder="1"/>
    <xf numFmtId="17" fontId="24" fillId="3" borderId="7" xfId="55" applyNumberFormat="1" applyFont="1" applyFill="1" applyBorder="1" applyAlignment="1">
      <alignment horizontal="left" vertical="center" wrapText="1"/>
    </xf>
    <xf numFmtId="173" fontId="11" fillId="3" borderId="3" xfId="53" applyNumberFormat="1" applyFont="1" applyFill="1" applyBorder="1" applyAlignment="1">
      <alignment horizontal="right" vertical="center"/>
    </xf>
    <xf numFmtId="192" fontId="32" fillId="0" borderId="3" xfId="55" applyNumberFormat="1" applyFont="1" applyFill="1" applyBorder="1" applyAlignment="1">
      <alignment horizontal="right" vertical="top" wrapText="1"/>
    </xf>
    <xf numFmtId="166" fontId="11" fillId="3" borderId="3" xfId="27" applyNumberFormat="1" applyFont="1" applyFill="1" applyBorder="1" applyAlignment="1">
      <alignment horizontal="right"/>
    </xf>
    <xf numFmtId="166" fontId="11" fillId="3" borderId="3" xfId="27" applyNumberFormat="1" applyFont="1" applyFill="1" applyBorder="1">
      <alignment horizontal="right"/>
    </xf>
    <xf numFmtId="181" fontId="24" fillId="2" borderId="3" xfId="53" applyFont="1" applyFill="1" applyBorder="1" applyAlignment="1">
      <alignment horizontal="center" vertical="center" wrapText="1"/>
    </xf>
    <xf numFmtId="181" fontId="33" fillId="0" borderId="0" xfId="0" applyNumberFormat="1" applyFont="1" applyFill="1" applyBorder="1" applyAlignment="1">
      <alignment horizontal="left" wrapText="1"/>
    </xf>
    <xf numFmtId="181" fontId="24" fillId="2" borderId="3" xfId="53" applyFont="1" applyFill="1" applyBorder="1" applyAlignment="1">
      <alignment horizontal="center" vertical="top" wrapText="1"/>
    </xf>
    <xf numFmtId="181" fontId="86" fillId="0" borderId="0" xfId="55" applyFont="1" applyAlignment="1">
      <alignment horizontal="left" vertical="center" wrapText="1"/>
    </xf>
    <xf numFmtId="181" fontId="11" fillId="0" borderId="3" xfId="0" applyFont="1" applyFill="1" applyBorder="1" applyAlignment="1" applyProtection="1">
      <alignment horizontal="center" vertical="center" wrapText="1"/>
      <protection locked="0"/>
    </xf>
    <xf numFmtId="181" fontId="11" fillId="0" borderId="3" xfId="0" applyFont="1" applyFill="1" applyBorder="1" applyAlignment="1">
      <alignment horizontal="center" vertical="center"/>
    </xf>
    <xf numFmtId="0" fontId="33" fillId="3" borderId="0" xfId="0" applyNumberFormat="1" applyFont="1" applyFill="1" applyBorder="1" applyAlignment="1">
      <alignment horizontal="left" vertical="center"/>
    </xf>
    <xf numFmtId="181" fontId="1" fillId="0" borderId="0" xfId="53" applyFill="1" applyAlignment="1">
      <alignment vertical="center"/>
    </xf>
    <xf numFmtId="2" fontId="1" fillId="0" borderId="0" xfId="53" applyNumberFormat="1" applyFill="1" applyAlignment="1">
      <alignment vertical="center"/>
    </xf>
    <xf numFmtId="181" fontId="24" fillId="0" borderId="0" xfId="53" applyFont="1" applyFill="1" applyAlignment="1">
      <alignment vertical="center"/>
    </xf>
    <xf numFmtId="181" fontId="61" fillId="0" borderId="0" xfId="53" applyFont="1" applyFill="1" applyAlignment="1">
      <alignment vertical="center"/>
    </xf>
    <xf numFmtId="181" fontId="33" fillId="0" borderId="0" xfId="53" applyFont="1" applyFill="1" applyAlignment="1">
      <alignment vertical="center"/>
    </xf>
    <xf numFmtId="2" fontId="33" fillId="0" borderId="0" xfId="53" applyNumberFormat="1" applyFont="1" applyFill="1" applyAlignment="1">
      <alignment vertical="center"/>
    </xf>
    <xf numFmtId="2" fontId="61" fillId="0" borderId="0" xfId="53" applyNumberFormat="1" applyFont="1" applyFill="1" applyAlignment="1">
      <alignment vertical="center"/>
    </xf>
    <xf numFmtId="166" fontId="24" fillId="3" borderId="3" xfId="53" applyNumberFormat="1" applyFont="1" applyFill="1" applyBorder="1" applyAlignment="1">
      <alignment horizontal="right" vertical="center"/>
    </xf>
    <xf numFmtId="17" fontId="24" fillId="3" borderId="3" xfId="55" applyNumberFormat="1" applyFont="1" applyFill="1" applyBorder="1" applyAlignment="1">
      <alignment horizontal="left" wrapText="1"/>
    </xf>
    <xf numFmtId="17" fontId="24" fillId="3" borderId="3" xfId="55" applyNumberFormat="1" applyFont="1" applyFill="1" applyBorder="1" applyAlignment="1">
      <alignment horizontal="center" vertical="center" wrapText="1"/>
    </xf>
    <xf numFmtId="181" fontId="24" fillId="0" borderId="0" xfId="52" applyNumberFormat="1" applyFont="1" applyFill="1" applyBorder="1" applyAlignment="1">
      <alignment vertical="center" wrapText="1"/>
    </xf>
    <xf numFmtId="181" fontId="11" fillId="0" borderId="0" xfId="55" applyFont="1" applyAlignment="1">
      <alignment vertical="center"/>
    </xf>
    <xf numFmtId="166" fontId="24" fillId="0" borderId="0" xfId="55" applyNumberFormat="1" applyFont="1" applyBorder="1" applyAlignment="1">
      <alignment vertical="center"/>
    </xf>
    <xf numFmtId="181" fontId="24" fillId="0" borderId="0" xfId="55" applyFont="1" applyBorder="1" applyAlignment="1">
      <alignment vertical="center"/>
    </xf>
    <xf numFmtId="166" fontId="24" fillId="3" borderId="3" xfId="31" applyNumberFormat="1" applyFont="1" applyFill="1" applyBorder="1" applyAlignment="1"/>
    <xf numFmtId="181" fontId="24" fillId="0" borderId="0" xfId="38" applyFont="1" applyBorder="1" applyAlignment="1"/>
    <xf numFmtId="181" fontId="11" fillId="0" borderId="0" xfId="38" applyFont="1" applyBorder="1" applyAlignment="1"/>
    <xf numFmtId="17" fontId="11" fillId="3" borderId="3" xfId="55" applyNumberFormat="1" applyFont="1" applyFill="1" applyBorder="1" applyAlignment="1">
      <alignment horizontal="left" wrapText="1"/>
    </xf>
    <xf numFmtId="1" fontId="11" fillId="0" borderId="3" xfId="52" applyNumberFormat="1" applyFont="1" applyFill="1" applyBorder="1" applyAlignment="1">
      <alignment horizontal="right" wrapText="1"/>
    </xf>
    <xf numFmtId="166" fontId="11" fillId="0" borderId="3" xfId="27" applyNumberFormat="1" applyFont="1" applyFill="1" applyBorder="1" applyAlignment="1">
      <alignment horizontal="right"/>
    </xf>
    <xf numFmtId="1" fontId="11" fillId="0" borderId="3" xfId="27" applyNumberFormat="1" applyFont="1" applyFill="1" applyBorder="1" applyAlignment="1">
      <alignment horizontal="right"/>
    </xf>
    <xf numFmtId="0" fontId="49" fillId="6" borderId="3" xfId="0" applyNumberFormat="1" applyFont="1" applyFill="1" applyBorder="1" applyAlignment="1">
      <alignment horizontal="center" vertical="center"/>
    </xf>
    <xf numFmtId="178" fontId="11" fillId="0" borderId="3" xfId="436" applyNumberFormat="1" applyFont="1" applyBorder="1" applyAlignment="1" applyProtection="1">
      <alignment horizontal="center"/>
    </xf>
    <xf numFmtId="181" fontId="24" fillId="0" borderId="0" xfId="38" applyFont="1" applyBorder="1" applyAlignment="1">
      <alignment vertical="center" wrapText="1"/>
    </xf>
    <xf numFmtId="181" fontId="61" fillId="0" borderId="0" xfId="38" applyFont="1" applyFill="1" applyAlignment="1">
      <alignment vertical="center"/>
    </xf>
    <xf numFmtId="181" fontId="1" fillId="0" borderId="0" xfId="38" applyFont="1" applyAlignment="1">
      <alignment vertical="center"/>
    </xf>
    <xf numFmtId="181" fontId="33" fillId="0" borderId="0" xfId="38" applyFont="1" applyFill="1" applyBorder="1" applyAlignment="1">
      <alignment horizontal="left" vertical="center"/>
    </xf>
    <xf numFmtId="17" fontId="33" fillId="3" borderId="3" xfId="55" applyNumberFormat="1" applyFont="1" applyFill="1" applyBorder="1" applyAlignment="1">
      <alignment horizontal="left" wrapText="1"/>
    </xf>
    <xf numFmtId="3" fontId="33" fillId="3" borderId="3" xfId="38" applyNumberFormat="1" applyFont="1" applyFill="1" applyBorder="1" applyAlignment="1">
      <alignment wrapText="1"/>
    </xf>
    <xf numFmtId="166" fontId="33" fillId="3" borderId="3" xfId="38" applyNumberFormat="1" applyFont="1" applyFill="1" applyBorder="1" applyAlignment="1">
      <alignment horizontal="right"/>
    </xf>
    <xf numFmtId="3" fontId="33" fillId="3" borderId="3" xfId="38" applyNumberFormat="1" applyFont="1" applyFill="1" applyBorder="1" applyAlignment="1">
      <alignment horizontal="right"/>
    </xf>
    <xf numFmtId="181" fontId="1" fillId="0" borderId="0" xfId="38" applyFont="1" applyAlignment="1"/>
    <xf numFmtId="17" fontId="32" fillId="3" borderId="3" xfId="55" applyNumberFormat="1" applyFont="1" applyFill="1" applyBorder="1" applyAlignment="1">
      <alignment horizontal="left" wrapText="1"/>
    </xf>
    <xf numFmtId="3" fontId="32" fillId="0" borderId="3" xfId="38" applyNumberFormat="1" applyFont="1" applyBorder="1" applyAlignment="1">
      <alignment wrapText="1"/>
    </xf>
    <xf numFmtId="166" fontId="32" fillId="3" borderId="3" xfId="38" applyNumberFormat="1" applyFont="1" applyFill="1" applyBorder="1" applyAlignment="1">
      <alignment horizontal="right"/>
    </xf>
    <xf numFmtId="181" fontId="32" fillId="0" borderId="3" xfId="38" applyFont="1" applyBorder="1" applyAlignment="1"/>
    <xf numFmtId="166" fontId="32" fillId="0" borderId="3" xfId="28" applyNumberFormat="1" applyFont="1" applyBorder="1" applyAlignment="1">
      <alignment horizontal="right"/>
    </xf>
    <xf numFmtId="166" fontId="33" fillId="3" borderId="3" xfId="27" applyNumberFormat="1" applyFont="1" applyFill="1" applyBorder="1" applyAlignment="1">
      <alignment horizontal="right"/>
    </xf>
    <xf numFmtId="181" fontId="0" fillId="0" borderId="0" xfId="0" applyAlignment="1"/>
    <xf numFmtId="166" fontId="32" fillId="3" borderId="3" xfId="27" applyNumberFormat="1" applyFont="1" applyFill="1" applyBorder="1" applyAlignment="1">
      <alignment horizontal="right"/>
    </xf>
    <xf numFmtId="15" fontId="41" fillId="5" borderId="58" xfId="0" applyNumberFormat="1" applyFont="1" applyFill="1" applyBorder="1" applyAlignment="1">
      <alignment horizontal="center"/>
    </xf>
    <xf numFmtId="166" fontId="24" fillId="0" borderId="59" xfId="28" applyNumberFormat="1" applyFont="1" applyBorder="1" applyAlignment="1">
      <alignment horizontal="right" vertical="center"/>
    </xf>
    <xf numFmtId="168" fontId="11" fillId="3" borderId="3" xfId="53" applyNumberFormat="1" applyFont="1" applyFill="1" applyBorder="1" applyAlignment="1">
      <alignment horizontal="right" vertical="top"/>
    </xf>
    <xf numFmtId="0" fontId="24" fillId="2" borderId="3" xfId="0" applyNumberFormat="1" applyFont="1" applyFill="1" applyBorder="1" applyAlignment="1">
      <alignment horizontal="center" vertical="center" wrapText="1"/>
    </xf>
    <xf numFmtId="181" fontId="40" fillId="0" borderId="0" xfId="55" applyFont="1" applyAlignment="1">
      <alignment vertical="center"/>
    </xf>
    <xf numFmtId="181" fontId="41" fillId="0" borderId="0" xfId="55" applyFont="1" applyAlignment="1">
      <alignment vertical="center"/>
    </xf>
    <xf numFmtId="2" fontId="40" fillId="0" borderId="0" xfId="55" applyNumberFormat="1" applyFont="1" applyAlignment="1">
      <alignment vertical="center"/>
    </xf>
    <xf numFmtId="166" fontId="11" fillId="3" borderId="3" xfId="38" applyNumberFormat="1" applyFont="1" applyFill="1" applyBorder="1" applyAlignment="1">
      <alignment horizontal="center" vertical="center"/>
    </xf>
    <xf numFmtId="3" fontId="24" fillId="3" borderId="1" xfId="53" applyNumberFormat="1" applyFont="1" applyFill="1" applyBorder="1" applyAlignment="1">
      <alignment horizontal="right" vertical="center"/>
    </xf>
    <xf numFmtId="169" fontId="40" fillId="0" borderId="3" xfId="0" applyNumberFormat="1" applyFont="1" applyBorder="1"/>
    <xf numFmtId="178" fontId="33" fillId="3" borderId="3" xfId="38" applyNumberFormat="1" applyFont="1" applyFill="1" applyBorder="1" applyAlignment="1">
      <alignment wrapText="1"/>
    </xf>
    <xf numFmtId="178" fontId="24" fillId="3" borderId="0" xfId="38" applyNumberFormat="1" applyFont="1" applyFill="1" applyBorder="1" applyAlignment="1">
      <alignment wrapText="1"/>
    </xf>
    <xf numFmtId="181" fontId="1" fillId="0" borderId="13" xfId="38" applyFont="1" applyBorder="1" applyAlignment="1"/>
    <xf numFmtId="181" fontId="24" fillId="0" borderId="0" xfId="38" applyFont="1" applyBorder="1"/>
    <xf numFmtId="181" fontId="24" fillId="0" borderId="0" xfId="50" applyFont="1" applyBorder="1"/>
    <xf numFmtId="169" fontId="85" fillId="0" borderId="3" xfId="0" applyNumberFormat="1" applyFont="1" applyFill="1" applyBorder="1" applyAlignment="1">
      <alignment horizontal="right" vertical="center"/>
    </xf>
    <xf numFmtId="169" fontId="32" fillId="0" borderId="3" xfId="55" applyNumberFormat="1" applyFont="1" applyFill="1" applyBorder="1" applyAlignment="1">
      <alignment horizontal="right" wrapText="1"/>
    </xf>
    <xf numFmtId="2" fontId="11" fillId="0" borderId="0" xfId="55" applyNumberFormat="1" applyFont="1" applyBorder="1" applyAlignment="1">
      <alignment vertical="top"/>
    </xf>
    <xf numFmtId="181" fontId="120" fillId="0" borderId="0" xfId="0" applyFont="1" applyAlignment="1">
      <alignment horizontal="center" vertical="center"/>
    </xf>
    <xf numFmtId="181" fontId="121" fillId="0" borderId="0" xfId="0" applyFont="1"/>
    <xf numFmtId="181" fontId="122" fillId="0" borderId="3" xfId="26" applyFont="1" applyBorder="1" applyAlignment="1" applyProtection="1">
      <alignment vertical="center"/>
    </xf>
    <xf numFmtId="181" fontId="122" fillId="0" borderId="0" xfId="0" applyFont="1"/>
    <xf numFmtId="181" fontId="121" fillId="0" borderId="0" xfId="0" applyFont="1" applyAlignment="1">
      <alignment vertical="center"/>
    </xf>
    <xf numFmtId="184" fontId="11" fillId="0" borderId="0" xfId="58" applyNumberFormat="1" applyFont="1"/>
    <xf numFmtId="168" fontId="33" fillId="0" borderId="3" xfId="55" applyNumberFormat="1" applyFont="1" applyFill="1" applyBorder="1" applyAlignment="1">
      <alignment horizontal="right" vertical="top"/>
    </xf>
    <xf numFmtId="181" fontId="45" fillId="0" borderId="8" xfId="55" applyFont="1" applyFill="1" applyBorder="1" applyAlignment="1">
      <alignment horizontal="justify" vertical="top" wrapText="1"/>
    </xf>
    <xf numFmtId="169" fontId="45" fillId="0" borderId="5" xfId="57" applyNumberFormat="1" applyFont="1" applyFill="1" applyBorder="1" applyAlignment="1">
      <alignment horizontal="right" wrapText="1"/>
    </xf>
    <xf numFmtId="181" fontId="45" fillId="0" borderId="4" xfId="55" applyFont="1" applyFill="1" applyBorder="1" applyAlignment="1">
      <alignment horizontal="justify" vertical="top" wrapText="1"/>
    </xf>
    <xf numFmtId="2" fontId="45" fillId="0" borderId="5" xfId="57" applyNumberFormat="1" applyFont="1" applyFill="1" applyBorder="1" applyAlignment="1">
      <alignment horizontal="right" wrapText="1"/>
    </xf>
    <xf numFmtId="181" fontId="45" fillId="0" borderId="5" xfId="55" applyFont="1" applyFill="1" applyBorder="1" applyAlignment="1">
      <alignment horizontal="justify" vertical="top" wrapText="1"/>
    </xf>
    <xf numFmtId="168" fontId="45" fillId="0" borderId="5" xfId="57" applyNumberFormat="1" applyFont="1" applyFill="1" applyBorder="1" applyAlignment="1">
      <alignment horizontal="right" wrapText="1"/>
    </xf>
    <xf numFmtId="181" fontId="45" fillId="0" borderId="14" xfId="55" applyFont="1" applyFill="1" applyBorder="1" applyAlignment="1">
      <alignment horizontal="justify" vertical="top" wrapText="1"/>
    </xf>
    <xf numFmtId="168" fontId="45" fillId="0" borderId="11" xfId="57" applyNumberFormat="1" applyFont="1" applyFill="1" applyBorder="1" applyAlignment="1">
      <alignment horizontal="right" wrapText="1"/>
    </xf>
    <xf numFmtId="181" fontId="45" fillId="0" borderId="7" xfId="55" applyFont="1" applyFill="1" applyBorder="1" applyAlignment="1">
      <alignment vertical="center" wrapText="1"/>
    </xf>
    <xf numFmtId="181" fontId="45" fillId="0" borderId="5" xfId="55" applyFont="1" applyFill="1" applyBorder="1" applyAlignment="1">
      <alignment vertical="center" wrapText="1"/>
    </xf>
    <xf numFmtId="181" fontId="45" fillId="0" borderId="11" xfId="55" applyFont="1" applyFill="1" applyBorder="1" applyAlignment="1">
      <alignment vertical="center" wrapText="1"/>
    </xf>
    <xf numFmtId="181" fontId="45" fillId="0" borderId="7" xfId="55" applyFont="1" applyFill="1" applyBorder="1" applyAlignment="1">
      <alignment vertical="top" wrapText="1"/>
    </xf>
    <xf numFmtId="181" fontId="45" fillId="0" borderId="5" xfId="55" applyFont="1" applyFill="1" applyBorder="1" applyAlignment="1">
      <alignment vertical="top" wrapText="1"/>
    </xf>
    <xf numFmtId="168" fontId="45" fillId="0" borderId="5" xfId="27" applyNumberFormat="1" applyFont="1" applyFill="1" applyBorder="1">
      <alignment horizontal="right"/>
    </xf>
    <xf numFmtId="181" fontId="45" fillId="0" borderId="11" xfId="55" applyFont="1" applyFill="1" applyBorder="1" applyAlignment="1">
      <alignment vertical="top" wrapText="1"/>
    </xf>
    <xf numFmtId="3" fontId="45" fillId="0" borderId="7" xfId="55" applyNumberFormat="1" applyFont="1" applyFill="1" applyBorder="1"/>
    <xf numFmtId="179" fontId="45" fillId="0" borderId="5" xfId="27" applyNumberFormat="1" applyFont="1" applyFill="1" applyBorder="1">
      <alignment horizontal="right"/>
    </xf>
    <xf numFmtId="190" fontId="45" fillId="0" borderId="11" xfId="0" applyNumberFormat="1" applyFont="1" applyFill="1" applyBorder="1" applyAlignment="1">
      <alignment horizontal="right" vertical="center" wrapText="1"/>
    </xf>
    <xf numFmtId="179" fontId="45" fillId="0" borderId="5" xfId="57" applyNumberFormat="1" applyFont="1" applyFill="1" applyBorder="1" applyAlignment="1">
      <alignment horizontal="right" wrapText="1"/>
    </xf>
    <xf numFmtId="181" fontId="45" fillId="0" borderId="8" xfId="55" applyFont="1" applyFill="1" applyBorder="1" applyAlignment="1">
      <alignment vertical="top" wrapText="1"/>
    </xf>
    <xf numFmtId="3" fontId="45" fillId="0" borderId="5" xfId="0" applyNumberFormat="1" applyFont="1" applyFill="1" applyBorder="1" applyAlignment="1">
      <alignment horizontal="right" vertical="top" wrapText="1"/>
    </xf>
    <xf numFmtId="181" fontId="45" fillId="0" borderId="4" xfId="55" applyFont="1" applyFill="1" applyBorder="1" applyAlignment="1">
      <alignment vertical="top" wrapText="1"/>
    </xf>
    <xf numFmtId="181" fontId="45" fillId="0" borderId="14" xfId="55" applyFont="1" applyFill="1" applyBorder="1" applyAlignment="1">
      <alignment vertical="top" wrapText="1"/>
    </xf>
    <xf numFmtId="3" fontId="45" fillId="0" borderId="11" xfId="0" applyNumberFormat="1" applyFont="1" applyFill="1" applyBorder="1" applyAlignment="1">
      <alignment horizontal="right" vertical="top" wrapText="1"/>
    </xf>
    <xf numFmtId="1" fontId="11" fillId="0" borderId="3" xfId="53" applyNumberFormat="1" applyFont="1" applyFill="1" applyBorder="1" applyAlignment="1">
      <alignment horizontal="center" vertical="center" wrapText="1"/>
    </xf>
    <xf numFmtId="169" fontId="11" fillId="0" borderId="3" xfId="53" applyNumberFormat="1" applyFont="1" applyFill="1" applyBorder="1" applyAlignment="1">
      <alignment horizontal="center" vertical="center" wrapText="1"/>
    </xf>
    <xf numFmtId="14" fontId="11" fillId="0" borderId="3" xfId="53" applyNumberFormat="1" applyFont="1" applyFill="1" applyBorder="1" applyAlignment="1">
      <alignment horizontal="center" vertical="center" wrapText="1"/>
    </xf>
    <xf numFmtId="181" fontId="24" fillId="2" borderId="28" xfId="53" applyNumberFormat="1" applyFont="1" applyFill="1" applyBorder="1" applyAlignment="1">
      <alignment horizontal="center" vertical="top" wrapText="1"/>
    </xf>
    <xf numFmtId="0" fontId="11" fillId="0" borderId="3" xfId="53" applyNumberFormat="1" applyFont="1" applyFill="1" applyBorder="1" applyAlignment="1">
      <alignment horizontal="right" vertical="center"/>
    </xf>
    <xf numFmtId="3" fontId="11" fillId="7" borderId="3" xfId="55" applyNumberFormat="1" applyFont="1" applyFill="1" applyBorder="1" applyAlignment="1">
      <alignment horizontal="right" wrapText="1"/>
    </xf>
    <xf numFmtId="172" fontId="11" fillId="0" borderId="3" xfId="30224" applyNumberFormat="1" applyFont="1" applyFill="1" applyBorder="1" applyAlignment="1">
      <alignment horizontal="right"/>
    </xf>
    <xf numFmtId="3" fontId="32" fillId="0" borderId="3" xfId="55" applyNumberFormat="1" applyFont="1" applyFill="1" applyBorder="1" applyAlignment="1">
      <alignment horizontal="right" vertical="top"/>
    </xf>
    <xf numFmtId="3" fontId="45" fillId="0" borderId="5" xfId="50" applyNumberFormat="1" applyFont="1" applyFill="1" applyBorder="1" applyAlignment="1">
      <alignment vertical="center" wrapText="1"/>
    </xf>
    <xf numFmtId="3" fontId="12" fillId="0" borderId="5" xfId="50" applyNumberFormat="1" applyFont="1" applyFill="1" applyBorder="1" applyAlignment="1">
      <alignment horizontal="right" vertical="center" wrapText="1"/>
    </xf>
    <xf numFmtId="1" fontId="12" fillId="0" borderId="5" xfId="50" applyNumberFormat="1" applyFont="1" applyFill="1" applyBorder="1" applyAlignment="1">
      <alignment horizontal="right" vertical="center" wrapText="1"/>
    </xf>
    <xf numFmtId="3" fontId="12" fillId="0" borderId="11" xfId="50" applyNumberFormat="1" applyFont="1" applyFill="1" applyBorder="1" applyAlignment="1">
      <alignment vertical="center" wrapText="1"/>
    </xf>
    <xf numFmtId="181" fontId="24" fillId="2" borderId="3" xfId="53" applyFont="1" applyFill="1" applyBorder="1" applyAlignment="1">
      <alignment horizontal="center" vertical="center" wrapText="1"/>
    </xf>
    <xf numFmtId="3" fontId="11" fillId="0" borderId="6" xfId="49" applyNumberFormat="1" applyFont="1" applyFill="1" applyBorder="1" applyAlignment="1">
      <alignment horizontal="right" vertical="top"/>
    </xf>
    <xf numFmtId="1" fontId="11" fillId="0" borderId="6" xfId="49" applyNumberFormat="1" applyFont="1" applyFill="1" applyBorder="1" applyAlignment="1">
      <alignment horizontal="right" vertical="top"/>
    </xf>
    <xf numFmtId="3" fontId="11" fillId="0" borderId="11" xfId="49" applyNumberFormat="1" applyFont="1" applyFill="1" applyBorder="1" applyAlignment="1">
      <alignment horizontal="right" vertical="top"/>
    </xf>
    <xf numFmtId="166" fontId="24" fillId="3" borderId="5" xfId="27" applyNumberFormat="1" applyFont="1" applyFill="1" applyBorder="1">
      <alignment horizontal="right"/>
    </xf>
    <xf numFmtId="3" fontId="43" fillId="0" borderId="7" xfId="0" applyNumberFormat="1" applyFont="1" applyBorder="1"/>
    <xf numFmtId="15" fontId="82" fillId="0" borderId="3" xfId="0" applyNumberFormat="1" applyFont="1" applyBorder="1" applyAlignment="1">
      <alignment horizontal="left"/>
    </xf>
    <xf numFmtId="3" fontId="11" fillId="3" borderId="3" xfId="27" applyNumberFormat="1" applyFont="1" applyFill="1" applyBorder="1">
      <alignment horizontal="right"/>
    </xf>
    <xf numFmtId="3" fontId="82" fillId="0" borderId="3" xfId="30224" applyNumberFormat="1" applyFont="1" applyFill="1" applyBorder="1" applyAlignment="1"/>
    <xf numFmtId="168" fontId="32" fillId="0" borderId="3" xfId="55" quotePrefix="1" applyNumberFormat="1" applyFont="1" applyFill="1" applyBorder="1" applyAlignment="1">
      <alignment horizontal="right" vertical="center"/>
    </xf>
    <xf numFmtId="181" fontId="24" fillId="2" borderId="7" xfId="53" applyFont="1" applyFill="1" applyBorder="1" applyAlignment="1">
      <alignment horizontal="center" vertical="center" wrapText="1"/>
    </xf>
    <xf numFmtId="181" fontId="24" fillId="0" borderId="7" xfId="53" applyFont="1" applyFill="1" applyBorder="1" applyAlignment="1">
      <alignment horizontal="center" vertical="center" wrapText="1"/>
    </xf>
    <xf numFmtId="17" fontId="41" fillId="2" borderId="11" xfId="0" applyNumberFormat="1" applyFont="1" applyFill="1" applyBorder="1" applyAlignment="1">
      <alignment horizontal="center" vertical="center" wrapText="1"/>
    </xf>
    <xf numFmtId="181" fontId="30" fillId="2" borderId="11" xfId="0" applyNumberFormat="1" applyFont="1" applyFill="1" applyBorder="1" applyAlignment="1">
      <alignment horizontal="left" vertical="center" wrapText="1"/>
    </xf>
    <xf numFmtId="181" fontId="30" fillId="2" borderId="11" xfId="0" applyNumberFormat="1" applyFont="1" applyFill="1" applyBorder="1" applyAlignment="1">
      <alignment horizontal="center" vertical="center" wrapText="1"/>
    </xf>
    <xf numFmtId="181" fontId="46" fillId="0" borderId="3" xfId="0" applyFont="1" applyBorder="1" applyAlignment="1">
      <alignment horizontal="left" vertical="center" wrapText="1"/>
    </xf>
    <xf numFmtId="0" fontId="11" fillId="3" borderId="10" xfId="0" applyNumberFormat="1" applyFont="1" applyFill="1" applyBorder="1" applyAlignment="1">
      <alignment horizontal="center" vertical="center"/>
    </xf>
    <xf numFmtId="181" fontId="46" fillId="0" borderId="3" xfId="0" applyFont="1" applyBorder="1" applyAlignment="1">
      <alignment horizontal="left" wrapText="1"/>
    </xf>
    <xf numFmtId="166" fontId="24" fillId="3" borderId="11" xfId="53" applyNumberFormat="1" applyFont="1" applyFill="1" applyBorder="1" applyAlignment="1">
      <alignment horizontal="right" vertical="center"/>
    </xf>
    <xf numFmtId="166" fontId="24" fillId="3" borderId="12" xfId="53" applyNumberFormat="1" applyFont="1" applyFill="1" applyBorder="1" applyAlignment="1">
      <alignment horizontal="right" vertical="center"/>
    </xf>
    <xf numFmtId="166" fontId="11" fillId="0" borderId="13" xfId="55" applyNumberFormat="1" applyFont="1" applyBorder="1"/>
    <xf numFmtId="181" fontId="11" fillId="0" borderId="13" xfId="55" applyFont="1" applyBorder="1"/>
    <xf numFmtId="166" fontId="24" fillId="3" borderId="6" xfId="53" applyNumberFormat="1" applyFont="1" applyFill="1" applyBorder="1" applyAlignment="1">
      <alignment horizontal="left" vertical="center"/>
    </xf>
    <xf numFmtId="181" fontId="41" fillId="0" borderId="0" xfId="0" applyFont="1" applyAlignment="1">
      <alignment horizontal="left" vertical="center"/>
    </xf>
    <xf numFmtId="181" fontId="43" fillId="0" borderId="0" xfId="0" applyFont="1" applyAlignment="1">
      <alignment horizontal="left" vertical="center"/>
    </xf>
    <xf numFmtId="166" fontId="45" fillId="0" borderId="5" xfId="27" applyNumberFormat="1" applyFont="1" applyFill="1" applyBorder="1">
      <alignment horizontal="right"/>
    </xf>
    <xf numFmtId="0" fontId="49" fillId="0" borderId="8" xfId="0" applyNumberFormat="1" applyFont="1" applyBorder="1"/>
    <xf numFmtId="0" fontId="45" fillId="0" borderId="9" xfId="0" applyNumberFormat="1" applyFont="1" applyBorder="1"/>
    <xf numFmtId="0" fontId="45" fillId="0" borderId="0" xfId="0" applyNumberFormat="1" applyFont="1" applyBorder="1"/>
    <xf numFmtId="0" fontId="45" fillId="0" borderId="14" xfId="0" applyNumberFormat="1" applyFont="1" applyBorder="1"/>
    <xf numFmtId="0" fontId="49" fillId="0" borderId="4" xfId="0" applyNumberFormat="1" applyFont="1" applyBorder="1"/>
    <xf numFmtId="0" fontId="45" fillId="0" borderId="8" xfId="0" applyNumberFormat="1" applyFont="1" applyBorder="1"/>
    <xf numFmtId="0" fontId="49" fillId="0" borderId="8" xfId="0" applyNumberFormat="1" applyFont="1" applyFill="1" applyBorder="1"/>
    <xf numFmtId="0" fontId="49" fillId="0" borderId="0" xfId="0" applyNumberFormat="1" applyFont="1"/>
    <xf numFmtId="0" fontId="85" fillId="0" borderId="0" xfId="0" applyNumberFormat="1" applyFont="1"/>
    <xf numFmtId="0" fontId="85" fillId="0" borderId="4" xfId="0" applyNumberFormat="1" applyFont="1" applyFill="1" applyBorder="1"/>
    <xf numFmtId="0" fontId="41" fillId="0" borderId="3" xfId="0" applyNumberFormat="1" applyFont="1" applyBorder="1" applyAlignment="1">
      <alignment vertical="center" wrapText="1"/>
    </xf>
    <xf numFmtId="17" fontId="40" fillId="0" borderId="3" xfId="0" applyNumberFormat="1" applyFont="1" applyBorder="1" applyAlignment="1">
      <alignment horizontal="left" vertical="center" wrapText="1"/>
    </xf>
    <xf numFmtId="172" fontId="40" fillId="0" borderId="3" xfId="56" applyNumberFormat="1" applyFont="1" applyBorder="1" applyAlignment="1">
      <alignment vertical="center" wrapText="1"/>
    </xf>
    <xf numFmtId="172" fontId="40" fillId="0" borderId="0" xfId="0" applyNumberFormat="1" applyFont="1"/>
    <xf numFmtId="2" fontId="40" fillId="0" borderId="0" xfId="0" applyNumberFormat="1" applyFont="1"/>
    <xf numFmtId="43" fontId="40" fillId="0" borderId="0" xfId="0" applyNumberFormat="1" applyFont="1"/>
    <xf numFmtId="0" fontId="40" fillId="0" borderId="0" xfId="0" applyNumberFormat="1" applyFont="1" applyAlignment="1">
      <alignment horizontal="center"/>
    </xf>
    <xf numFmtId="2" fontId="41" fillId="0" borderId="0" xfId="0" applyNumberFormat="1" applyFont="1"/>
    <xf numFmtId="0" fontId="85" fillId="0" borderId="0" xfId="0" applyNumberFormat="1" applyFont="1" applyAlignment="1">
      <alignment horizontal="left" vertical="center" indent="5"/>
    </xf>
    <xf numFmtId="2" fontId="85" fillId="0" borderId="0" xfId="0" applyNumberFormat="1" applyFont="1"/>
    <xf numFmtId="37" fontId="40" fillId="0" borderId="3" xfId="56" applyNumberFormat="1" applyFont="1" applyBorder="1" applyAlignment="1">
      <alignment vertical="center" wrapText="1"/>
    </xf>
    <xf numFmtId="0" fontId="85" fillId="0" borderId="0" xfId="0" applyNumberFormat="1" applyFont="1" applyAlignment="1"/>
    <xf numFmtId="0" fontId="85" fillId="0" borderId="0" xfId="0" applyNumberFormat="1" applyFont="1" applyAlignment="1">
      <alignment horizontal="left"/>
    </xf>
    <xf numFmtId="2" fontId="85" fillId="0" borderId="0" xfId="0" applyNumberFormat="1" applyFont="1" applyAlignment="1">
      <alignment horizontal="left"/>
    </xf>
    <xf numFmtId="2" fontId="85" fillId="0" borderId="0" xfId="0" applyNumberFormat="1" applyFont="1" applyAlignment="1"/>
    <xf numFmtId="15" fontId="43" fillId="0" borderId="3" xfId="0" applyNumberFormat="1" applyFont="1" applyBorder="1" applyAlignment="1">
      <alignment horizontal="left" vertical="center" wrapText="1"/>
    </xf>
    <xf numFmtId="176" fontId="40" fillId="0" borderId="3" xfId="56" applyNumberFormat="1" applyFont="1" applyBorder="1" applyAlignment="1">
      <alignment vertical="center" wrapText="1"/>
    </xf>
    <xf numFmtId="0" fontId="40" fillId="0" borderId="0" xfId="0" applyNumberFormat="1" applyFont="1" applyAlignment="1">
      <alignment horizontal="left"/>
    </xf>
    <xf numFmtId="0" fontId="45" fillId="0" borderId="0" xfId="0" applyNumberFormat="1" applyFont="1" applyAlignment="1">
      <alignment horizontal="left"/>
    </xf>
    <xf numFmtId="182" fontId="24" fillId="7" borderId="3" xfId="0" applyNumberFormat="1" applyFont="1" applyFill="1" applyBorder="1" applyAlignment="1">
      <alignment horizontal="left"/>
    </xf>
    <xf numFmtId="2" fontId="41" fillId="0" borderId="3" xfId="58" applyNumberFormat="1" applyFont="1" applyBorder="1" applyAlignment="1">
      <alignment horizontal="center" vertical="center"/>
    </xf>
    <xf numFmtId="2" fontId="40" fillId="0" borderId="3" xfId="58" applyNumberFormat="1" applyFont="1" applyBorder="1" applyAlignment="1">
      <alignment horizontal="center" vertical="center"/>
    </xf>
    <xf numFmtId="0" fontId="41" fillId="0" borderId="0" xfId="0" applyNumberFormat="1" applyFont="1" applyAlignment="1">
      <alignment wrapText="1"/>
    </xf>
    <xf numFmtId="0" fontId="43" fillId="5" borderId="3" xfId="0" applyNumberFormat="1" applyFont="1" applyFill="1" applyBorder="1" applyAlignment="1">
      <alignment vertical="center"/>
    </xf>
    <xf numFmtId="17" fontId="43" fillId="5" borderId="3" xfId="0" applyNumberFormat="1" applyFont="1" applyFill="1" applyBorder="1" applyAlignment="1">
      <alignment horizontal="left" vertical="center"/>
    </xf>
    <xf numFmtId="182" fontId="24" fillId="7" borderId="0" xfId="0" applyNumberFormat="1" applyFont="1" applyFill="1" applyBorder="1" applyAlignment="1">
      <alignment horizontal="left"/>
    </xf>
    <xf numFmtId="2" fontId="41" fillId="0" borderId="0" xfId="58" applyNumberFormat="1" applyFont="1" applyBorder="1" applyAlignment="1">
      <alignment horizontal="center" vertical="center"/>
    </xf>
    <xf numFmtId="0" fontId="49" fillId="0" borderId="0" xfId="0" applyNumberFormat="1" applyFont="1" applyFill="1"/>
    <xf numFmtId="0" fontId="41" fillId="0" borderId="0" xfId="0" applyNumberFormat="1" applyFont="1" applyAlignment="1">
      <alignment vertical="top"/>
    </xf>
    <xf numFmtId="0" fontId="41" fillId="0" borderId="0" xfId="0" applyNumberFormat="1" applyFont="1" applyAlignment="1">
      <alignment horizontal="left" vertical="top"/>
    </xf>
    <xf numFmtId="0" fontId="40" fillId="0" borderId="0" xfId="0" applyNumberFormat="1" applyFont="1" applyFill="1"/>
    <xf numFmtId="181" fontId="11" fillId="0" borderId="0" xfId="38" applyFont="1" applyBorder="1" applyAlignment="1">
      <alignment horizontal="left"/>
    </xf>
    <xf numFmtId="181" fontId="24" fillId="0" borderId="13" xfId="38" applyFont="1" applyBorder="1" applyAlignment="1">
      <alignment horizontal="center"/>
    </xf>
    <xf numFmtId="4" fontId="40" fillId="0" borderId="0" xfId="0" applyNumberFormat="1" applyFont="1"/>
    <xf numFmtId="169" fontId="41" fillId="0" borderId="3" xfId="0" applyNumberFormat="1" applyFont="1" applyBorder="1"/>
    <xf numFmtId="169" fontId="41" fillId="0" borderId="3" xfId="0" applyNumberFormat="1" applyFont="1" applyBorder="1" applyAlignment="1">
      <alignment horizontal="center"/>
    </xf>
    <xf numFmtId="177" fontId="33" fillId="3" borderId="3" xfId="27" applyNumberFormat="1" applyFont="1" applyFill="1" applyBorder="1" applyAlignment="1">
      <alignment horizontal="right" vertical="top"/>
    </xf>
    <xf numFmtId="177" fontId="32" fillId="3" borderId="3" xfId="27" applyNumberFormat="1" applyFont="1" applyFill="1" applyBorder="1" applyAlignment="1">
      <alignment horizontal="right" vertical="top"/>
    </xf>
    <xf numFmtId="181" fontId="8" fillId="0" borderId="0" xfId="50" applyNumberFormat="1" applyFont="1" applyFill="1" applyBorder="1" applyAlignment="1">
      <alignment vertical="center" wrapText="1"/>
    </xf>
    <xf numFmtId="0" fontId="85" fillId="0" borderId="0" xfId="0" applyNumberFormat="1" applyFont="1" applyAlignment="1">
      <alignment vertical="top"/>
    </xf>
    <xf numFmtId="178" fontId="11" fillId="3" borderId="3" xfId="53" applyNumberFormat="1" applyFont="1" applyFill="1" applyBorder="1" applyAlignment="1">
      <alignment horizontal="right" vertical="top"/>
    </xf>
    <xf numFmtId="166" fontId="24" fillId="3" borderId="2" xfId="53" applyNumberFormat="1" applyFont="1" applyFill="1" applyBorder="1" applyAlignment="1">
      <alignment horizontal="right" vertical="center"/>
    </xf>
    <xf numFmtId="172" fontId="11" fillId="3" borderId="3" xfId="55" applyNumberFormat="1" applyFont="1" applyFill="1" applyBorder="1" applyAlignment="1">
      <alignment horizontal="right" vertical="center" wrapText="1"/>
    </xf>
    <xf numFmtId="1" fontId="11" fillId="0" borderId="3" xfId="53" applyNumberFormat="1" applyFont="1" applyFill="1" applyBorder="1" applyAlignment="1">
      <alignment horizontal="right" vertical="center" wrapText="1"/>
    </xf>
    <xf numFmtId="3" fontId="32" fillId="3" borderId="3" xfId="55" applyNumberFormat="1" applyFont="1" applyFill="1" applyBorder="1" applyAlignment="1">
      <alignment horizontal="right" vertical="center"/>
    </xf>
    <xf numFmtId="39" fontId="40" fillId="0" borderId="3" xfId="58" applyNumberFormat="1" applyFont="1" applyBorder="1" applyAlignment="1">
      <alignment horizontal="center" vertical="center"/>
    </xf>
    <xf numFmtId="0" fontId="33" fillId="3" borderId="0" xfId="0" applyNumberFormat="1" applyFont="1" applyFill="1" applyBorder="1" applyAlignment="1">
      <alignment horizontal="left" vertical="center" wrapText="1"/>
    </xf>
    <xf numFmtId="15" fontId="40" fillId="0" borderId="3" xfId="0" applyNumberFormat="1" applyFont="1" applyBorder="1" applyAlignment="1">
      <alignment horizontal="left" vertical="center" wrapText="1"/>
    </xf>
    <xf numFmtId="177" fontId="40" fillId="0" borderId="3" xfId="56" applyNumberFormat="1" applyFont="1" applyBorder="1" applyAlignment="1">
      <alignment vertical="center" wrapText="1"/>
    </xf>
    <xf numFmtId="166" fontId="11" fillId="3" borderId="3" xfId="27" applyNumberFormat="1" applyFont="1" applyFill="1" applyBorder="1" applyAlignment="1">
      <alignment horizontal="center"/>
    </xf>
    <xf numFmtId="176" fontId="82" fillId="0" borderId="3" xfId="30224" applyNumberFormat="1" applyFont="1" applyFill="1" applyBorder="1" applyAlignment="1">
      <alignment horizontal="center"/>
    </xf>
    <xf numFmtId="3" fontId="11" fillId="3" borderId="3" xfId="436" applyNumberFormat="1" applyFont="1" applyFill="1" applyBorder="1" applyProtection="1">
      <protection locked="0"/>
    </xf>
    <xf numFmtId="181" fontId="24" fillId="0" borderId="0" xfId="37348" applyFont="1" applyFill="1" applyBorder="1" applyAlignment="1">
      <alignment vertical="center"/>
    </xf>
    <xf numFmtId="181" fontId="11" fillId="0" borderId="0" xfId="436" applyFont="1" applyFill="1" applyAlignment="1">
      <alignment vertical="center"/>
    </xf>
    <xf numFmtId="181" fontId="11" fillId="0" borderId="0" xfId="436" applyFont="1" applyAlignment="1">
      <alignment vertical="center"/>
    </xf>
    <xf numFmtId="181" fontId="24" fillId="0" borderId="0" xfId="385" applyFont="1" applyBorder="1" applyAlignment="1">
      <alignment horizontal="left" vertical="top"/>
    </xf>
    <xf numFmtId="181" fontId="24" fillId="2" borderId="3" xfId="385" applyFont="1" applyFill="1" applyBorder="1" applyAlignment="1">
      <alignment horizontal="center" vertical="center" wrapText="1"/>
    </xf>
    <xf numFmtId="2" fontId="24" fillId="2" borderId="3" xfId="385" applyNumberFormat="1" applyFont="1" applyFill="1" applyBorder="1" applyAlignment="1">
      <alignment horizontal="center" vertical="center" wrapText="1"/>
    </xf>
    <xf numFmtId="169" fontId="24" fillId="3" borderId="3" xfId="385" applyNumberFormat="1" applyFont="1" applyFill="1" applyBorder="1" applyAlignment="1">
      <alignment horizontal="right" vertical="top"/>
    </xf>
    <xf numFmtId="181" fontId="24" fillId="0" borderId="0" xfId="37348" applyFont="1" applyFill="1" applyBorder="1" applyAlignment="1"/>
    <xf numFmtId="181" fontId="11" fillId="0" borderId="0" xfId="436" applyFont="1"/>
    <xf numFmtId="181" fontId="4" fillId="0" borderId="0" xfId="385" applyFont="1" applyBorder="1" applyAlignment="1">
      <alignment vertical="top"/>
    </xf>
    <xf numFmtId="2" fontId="6" fillId="0" borderId="0" xfId="385" applyNumberFormat="1" applyFont="1" applyAlignment="1">
      <alignment vertical="top"/>
    </xf>
    <xf numFmtId="181" fontId="6" fillId="0" borderId="0" xfId="385" applyFont="1" applyAlignment="1">
      <alignment vertical="top"/>
    </xf>
    <xf numFmtId="181" fontId="24" fillId="0" borderId="0" xfId="38292" applyNumberFormat="1" applyFont="1" applyFill="1" applyBorder="1" applyAlignment="1">
      <alignment vertical="top" wrapText="1"/>
    </xf>
    <xf numFmtId="0" fontId="41" fillId="6" borderId="3" xfId="2483" applyNumberFormat="1" applyFont="1" applyFill="1" applyBorder="1" applyAlignment="1">
      <alignment horizontal="center" vertical="center" wrapText="1"/>
    </xf>
    <xf numFmtId="0" fontId="44" fillId="0" borderId="0" xfId="2483" applyNumberFormat="1" applyFont="1" applyFill="1" applyAlignment="1">
      <alignment vertical="center"/>
    </xf>
    <xf numFmtId="0" fontId="58" fillId="0" borderId="0" xfId="2483" applyNumberFormat="1" applyFont="1" applyFill="1" applyAlignment="1">
      <alignment horizontal="center" vertical="center"/>
    </xf>
    <xf numFmtId="0" fontId="58" fillId="0" borderId="0" xfId="2483" applyNumberFormat="1" applyFont="1" applyFill="1" applyAlignment="1">
      <alignment vertical="center"/>
    </xf>
    <xf numFmtId="0" fontId="45" fillId="0" borderId="0" xfId="2483" applyNumberFormat="1" applyFont="1" applyFill="1"/>
    <xf numFmtId="0" fontId="45" fillId="0" borderId="0" xfId="2483" applyNumberFormat="1" applyFont="1" applyFill="1" applyAlignment="1">
      <alignment vertical="center"/>
    </xf>
    <xf numFmtId="0" fontId="45" fillId="0" borderId="0" xfId="2483" applyNumberFormat="1" applyFont="1" applyFill="1" applyAlignment="1">
      <alignment horizontal="center" vertical="top"/>
    </xf>
    <xf numFmtId="0" fontId="45" fillId="0" borderId="0" xfId="2483" applyNumberFormat="1" applyFont="1" applyFill="1" applyAlignment="1">
      <alignment horizontal="center"/>
    </xf>
    <xf numFmtId="166" fontId="11" fillId="3" borderId="11" xfId="38" applyNumberFormat="1" applyFont="1" applyFill="1" applyBorder="1"/>
    <xf numFmtId="0" fontId="45" fillId="0" borderId="15" xfId="0" applyNumberFormat="1" applyFont="1" applyBorder="1"/>
    <xf numFmtId="3" fontId="46" fillId="0" borderId="1" xfId="0" applyNumberFormat="1" applyFont="1" applyFill="1" applyBorder="1"/>
    <xf numFmtId="3" fontId="46" fillId="0" borderId="3" xfId="0" applyNumberFormat="1" applyFont="1" applyFill="1" applyBorder="1"/>
    <xf numFmtId="172" fontId="40" fillId="0" borderId="3" xfId="56" applyNumberFormat="1" applyFont="1" applyBorder="1" applyAlignment="1">
      <alignment horizontal="right" vertical="center" wrapText="1"/>
    </xf>
    <xf numFmtId="178" fontId="45" fillId="0" borderId="11" xfId="0" applyNumberFormat="1" applyFont="1" applyFill="1" applyBorder="1" applyAlignment="1">
      <alignment horizontal="right" vertical="center" wrapText="1"/>
    </xf>
    <xf numFmtId="181" fontId="33" fillId="3" borderId="0" xfId="0" applyNumberFormat="1" applyFont="1" applyFill="1" applyBorder="1" applyAlignment="1">
      <alignment horizontal="left" wrapText="1"/>
    </xf>
    <xf numFmtId="181" fontId="24" fillId="2" borderId="7" xfId="53" applyFont="1" applyFill="1" applyBorder="1" applyAlignment="1">
      <alignment horizontal="center" vertical="center" wrapText="1"/>
    </xf>
    <xf numFmtId="181" fontId="24" fillId="2" borderId="3" xfId="53" applyFont="1" applyFill="1" applyBorder="1" applyAlignment="1">
      <alignment horizontal="center" vertical="center" wrapText="1"/>
    </xf>
    <xf numFmtId="181" fontId="24" fillId="2" borderId="3" xfId="53" applyFont="1" applyFill="1" applyBorder="1" applyAlignment="1">
      <alignment horizontal="center" vertical="center"/>
    </xf>
    <xf numFmtId="181" fontId="24" fillId="0" borderId="0" xfId="38" applyFont="1" applyBorder="1" applyAlignment="1">
      <alignment horizontal="left"/>
    </xf>
    <xf numFmtId="0" fontId="41" fillId="6" borderId="3" xfId="0" applyNumberFormat="1" applyFont="1" applyFill="1" applyBorder="1" applyAlignment="1">
      <alignment horizontal="center" vertical="center"/>
    </xf>
    <xf numFmtId="0" fontId="41" fillId="6" borderId="3" xfId="0" applyNumberFormat="1" applyFont="1" applyFill="1" applyBorder="1" applyAlignment="1">
      <alignment horizontal="center"/>
    </xf>
    <xf numFmtId="181" fontId="31" fillId="0" borderId="0" xfId="55" applyFont="1" applyFill="1" applyAlignment="1">
      <alignment horizontal="left" vertical="top" wrapText="1"/>
    </xf>
    <xf numFmtId="15" fontId="25" fillId="0" borderId="0" xfId="55" applyNumberFormat="1" applyFont="1" applyFill="1" applyAlignment="1">
      <alignment horizontal="left" vertical="top"/>
    </xf>
    <xf numFmtId="181" fontId="8" fillId="0" borderId="0" xfId="53" applyNumberFormat="1" applyFont="1" applyFill="1" applyBorder="1" applyAlignment="1">
      <alignment horizontal="left" vertical="top"/>
    </xf>
    <xf numFmtId="0" fontId="41" fillId="40" borderId="3" xfId="0" applyNumberFormat="1" applyFont="1" applyFill="1" applyBorder="1" applyAlignment="1">
      <alignment horizontal="center" vertical="center"/>
    </xf>
    <xf numFmtId="181" fontId="24" fillId="39" borderId="3" xfId="46" applyNumberFormat="1" applyFont="1" applyFill="1" applyBorder="1" applyAlignment="1">
      <alignment horizontal="center" vertical="center" wrapText="1"/>
    </xf>
    <xf numFmtId="0" fontId="85" fillId="0" borderId="0" xfId="0" applyNumberFormat="1" applyFont="1" applyAlignment="1">
      <alignment horizontal="left" vertical="center" wrapText="1"/>
    </xf>
    <xf numFmtId="0" fontId="43" fillId="0" borderId="3" xfId="0" applyNumberFormat="1" applyFont="1" applyFill="1" applyBorder="1" applyAlignment="1">
      <alignment horizontal="center" vertical="center"/>
    </xf>
    <xf numFmtId="181" fontId="11" fillId="2" borderId="7" xfId="53" applyFont="1" applyFill="1" applyBorder="1" applyAlignment="1">
      <alignment horizontal="center" vertical="center" wrapText="1"/>
    </xf>
    <xf numFmtId="181" fontId="11" fillId="2" borderId="7" xfId="53" applyFont="1" applyFill="1" applyBorder="1" applyAlignment="1">
      <alignment horizontal="left" vertical="center" wrapText="1"/>
    </xf>
    <xf numFmtId="181" fontId="24" fillId="3" borderId="0" xfId="0" applyNumberFormat="1" applyFont="1" applyFill="1" applyBorder="1" applyAlignment="1">
      <alignment horizontal="left"/>
    </xf>
    <xf numFmtId="181" fontId="8" fillId="0" borderId="0" xfId="385" applyFont="1" applyBorder="1" applyAlignment="1">
      <alignment horizontal="left" vertical="top"/>
    </xf>
    <xf numFmtId="3" fontId="24" fillId="2" borderId="3" xfId="38" applyNumberFormat="1" applyFont="1" applyFill="1" applyBorder="1" applyAlignment="1">
      <alignment horizontal="center" vertical="center" wrapText="1"/>
    </xf>
    <xf numFmtId="181" fontId="24" fillId="2" borderId="7" xfId="38" applyFont="1" applyFill="1" applyBorder="1" applyAlignment="1">
      <alignment horizontal="center" vertical="center" wrapText="1"/>
    </xf>
    <xf numFmtId="174" fontId="24" fillId="2" borderId="3" xfId="8" applyNumberFormat="1" applyFont="1" applyFill="1" applyBorder="1" applyAlignment="1">
      <alignment horizontal="center" vertical="center" wrapText="1"/>
    </xf>
    <xf numFmtId="181" fontId="24" fillId="2" borderId="3" xfId="38" applyFont="1" applyFill="1" applyBorder="1" applyAlignment="1">
      <alignment horizontal="center" vertical="top" wrapText="1"/>
    </xf>
    <xf numFmtId="0" fontId="41" fillId="6" borderId="3" xfId="0" applyNumberFormat="1" applyFont="1" applyFill="1" applyBorder="1" applyAlignment="1">
      <alignment horizontal="center" vertical="center"/>
    </xf>
    <xf numFmtId="181" fontId="24" fillId="4" borderId="1" xfId="50" applyNumberFormat="1" applyFont="1" applyFill="1" applyBorder="1" applyAlignment="1">
      <alignment horizontal="center" vertical="center"/>
    </xf>
    <xf numFmtId="181" fontId="24" fillId="4" borderId="2" xfId="50" applyNumberFormat="1" applyFont="1" applyFill="1" applyBorder="1" applyAlignment="1">
      <alignment horizontal="center" vertical="center"/>
    </xf>
    <xf numFmtId="181" fontId="24" fillId="4" borderId="3" xfId="50" applyNumberFormat="1" applyFont="1" applyFill="1" applyBorder="1" applyAlignment="1">
      <alignment horizontal="center" vertical="center" wrapText="1"/>
    </xf>
    <xf numFmtId="181" fontId="24" fillId="0" borderId="3" xfId="38" applyFont="1" applyFill="1" applyBorder="1" applyAlignment="1">
      <alignment horizontal="center" vertical="center" wrapText="1"/>
    </xf>
    <xf numFmtId="181" fontId="24" fillId="2" borderId="3" xfId="38" applyFont="1" applyFill="1" applyBorder="1" applyAlignment="1">
      <alignment horizontal="center" vertical="center" wrapText="1"/>
    </xf>
    <xf numFmtId="1" fontId="24" fillId="0" borderId="3" xfId="53" applyNumberFormat="1" applyFont="1" applyFill="1" applyBorder="1" applyAlignment="1">
      <alignment horizontal="right" vertical="center" wrapText="1"/>
    </xf>
    <xf numFmtId="181" fontId="24" fillId="0" borderId="19" xfId="53" applyFont="1" applyFill="1" applyBorder="1" applyAlignment="1">
      <alignment vertical="top" wrapText="1"/>
    </xf>
    <xf numFmtId="0" fontId="49" fillId="0" borderId="3" xfId="0" applyNumberFormat="1" applyFont="1" applyFill="1" applyBorder="1" applyAlignment="1"/>
    <xf numFmtId="0" fontId="45" fillId="0" borderId="3" xfId="0" applyNumberFormat="1" applyFont="1" applyBorder="1"/>
    <xf numFmtId="0" fontId="45" fillId="0" borderId="1" xfId="0" applyNumberFormat="1" applyFont="1" applyBorder="1"/>
    <xf numFmtId="0" fontId="45" fillId="0" borderId="3" xfId="0" applyNumberFormat="1" applyFont="1" applyFill="1" applyBorder="1"/>
    <xf numFmtId="0" fontId="49" fillId="0" borderId="15" xfId="0" applyNumberFormat="1" applyFont="1" applyBorder="1" applyAlignment="1">
      <alignment horizontal="center" vertical="center"/>
    </xf>
    <xf numFmtId="0" fontId="49" fillId="0" borderId="7" xfId="0" applyNumberFormat="1" applyFont="1" applyBorder="1" applyAlignment="1">
      <alignment horizontal="center" vertical="center"/>
    </xf>
    <xf numFmtId="0" fontId="49" fillId="0" borderId="9" xfId="0" applyNumberFormat="1" applyFont="1" applyBorder="1" applyAlignment="1">
      <alignment horizontal="center" vertical="center" wrapText="1"/>
    </xf>
    <xf numFmtId="0" fontId="49" fillId="0" borderId="8" xfId="0" applyNumberFormat="1" applyFont="1" applyBorder="1" applyAlignment="1">
      <alignment vertical="center"/>
    </xf>
    <xf numFmtId="181" fontId="24" fillId="39" borderId="3" xfId="391" applyNumberFormat="1" applyFont="1" applyFill="1" applyBorder="1" applyAlignment="1">
      <alignment horizontal="center" vertical="top" wrapText="1"/>
    </xf>
    <xf numFmtId="0" fontId="41" fillId="0" borderId="0" xfId="0" applyNumberFormat="1" applyFont="1" applyBorder="1"/>
    <xf numFmtId="2" fontId="40" fillId="0" borderId="3" xfId="0" applyNumberFormat="1" applyFont="1" applyBorder="1"/>
    <xf numFmtId="185" fontId="11" fillId="7" borderId="3" xfId="0" applyNumberFormat="1" applyFont="1" applyFill="1" applyBorder="1" applyAlignment="1">
      <alignment horizontal="left"/>
    </xf>
    <xf numFmtId="0" fontId="40" fillId="0" borderId="0" xfId="0" applyNumberFormat="1" applyFont="1" applyBorder="1"/>
    <xf numFmtId="4" fontId="40" fillId="0" borderId="0" xfId="0" applyNumberFormat="1" applyFont="1" applyBorder="1"/>
    <xf numFmtId="166" fontId="40" fillId="0" borderId="0" xfId="0" applyNumberFormat="1" applyFont="1"/>
    <xf numFmtId="166" fontId="41" fillId="0" borderId="0" xfId="0" applyNumberFormat="1" applyFont="1"/>
    <xf numFmtId="193" fontId="126" fillId="0" borderId="3" xfId="0" applyNumberFormat="1" applyFont="1" applyFill="1" applyBorder="1" applyAlignment="1" applyProtection="1">
      <alignment vertical="top"/>
      <protection locked="0"/>
    </xf>
    <xf numFmtId="1" fontId="126" fillId="0" borderId="60" xfId="0" applyNumberFormat="1" applyFont="1" applyFill="1" applyBorder="1" applyAlignment="1" applyProtection="1">
      <alignment vertical="top"/>
      <protection locked="0"/>
    </xf>
    <xf numFmtId="172" fontId="127" fillId="0" borderId="3" xfId="56" applyNumberFormat="1" applyFont="1" applyBorder="1" applyAlignment="1">
      <alignment vertical="center" wrapText="1"/>
    </xf>
    <xf numFmtId="176" fontId="127" fillId="0" borderId="3" xfId="56" applyNumberFormat="1" applyFont="1" applyBorder="1" applyAlignment="1">
      <alignment vertical="center" wrapText="1"/>
    </xf>
    <xf numFmtId="15" fontId="128" fillId="0" borderId="3" xfId="0" applyNumberFormat="1" applyFont="1" applyBorder="1" applyAlignment="1">
      <alignment horizontal="left" vertical="center" wrapText="1"/>
    </xf>
    <xf numFmtId="1" fontId="126" fillId="0" borderId="3" xfId="0" applyNumberFormat="1" applyFont="1" applyFill="1" applyBorder="1" applyAlignment="1" applyProtection="1">
      <alignment vertical="top"/>
      <protection locked="0"/>
    </xf>
    <xf numFmtId="2" fontId="45" fillId="0" borderId="0" xfId="0" applyNumberFormat="1" applyFont="1" applyFill="1"/>
    <xf numFmtId="182" fontId="58" fillId="7" borderId="3" xfId="0" applyNumberFormat="1" applyFont="1" applyFill="1" applyBorder="1" applyAlignment="1">
      <alignment horizontal="left"/>
    </xf>
    <xf numFmtId="169" fontId="40" fillId="0" borderId="0" xfId="0" applyNumberFormat="1" applyFont="1"/>
    <xf numFmtId="169" fontId="40" fillId="0" borderId="3" xfId="0" applyNumberFormat="1" applyFont="1" applyBorder="1" applyAlignment="1">
      <alignment horizontal="right"/>
    </xf>
    <xf numFmtId="2" fontId="47" fillId="0" borderId="0" xfId="0" applyNumberFormat="1" applyFont="1" applyBorder="1"/>
    <xf numFmtId="184" fontId="40" fillId="0" borderId="0" xfId="0" applyNumberFormat="1" applyFont="1"/>
    <xf numFmtId="172" fontId="40" fillId="0" borderId="3" xfId="56" applyNumberFormat="1" applyFont="1" applyBorder="1"/>
    <xf numFmtId="181" fontId="24" fillId="2" borderId="3" xfId="53" applyFont="1" applyFill="1" applyBorder="1" applyAlignment="1">
      <alignment horizontal="center" vertical="top"/>
    </xf>
    <xf numFmtId="181" fontId="11" fillId="0" borderId="0" xfId="436" applyFont="1" applyFill="1"/>
    <xf numFmtId="181" fontId="24" fillId="0" borderId="0" xfId="436" applyNumberFormat="1" applyFont="1" applyBorder="1" applyAlignment="1">
      <alignment vertical="top"/>
    </xf>
    <xf numFmtId="3" fontId="11" fillId="3" borderId="3" xfId="436" applyNumberFormat="1" applyFont="1" applyFill="1" applyBorder="1" applyAlignment="1" applyProtection="1">
      <alignment horizontal="center"/>
      <protection locked="0"/>
    </xf>
    <xf numFmtId="178" fontId="11" fillId="3" borderId="3" xfId="436" applyNumberFormat="1" applyFont="1" applyFill="1" applyBorder="1" applyAlignment="1" applyProtection="1">
      <alignment horizontal="center"/>
      <protection locked="0"/>
    </xf>
    <xf numFmtId="181" fontId="24" fillId="2" borderId="1" xfId="436" applyFont="1" applyFill="1" applyBorder="1" applyAlignment="1">
      <alignment horizontal="center" vertical="center" wrapText="1"/>
    </xf>
    <xf numFmtId="181" fontId="8" fillId="0" borderId="0" xfId="436" applyFont="1" applyBorder="1" applyAlignment="1">
      <alignment vertical="center"/>
    </xf>
    <xf numFmtId="181" fontId="24" fillId="39" borderId="3" xfId="385" applyFont="1" applyFill="1" applyBorder="1" applyAlignment="1">
      <alignment horizontal="center" vertical="center" wrapText="1"/>
    </xf>
    <xf numFmtId="169" fontId="11" fillId="0" borderId="3" xfId="38" applyNumberFormat="1" applyFont="1" applyBorder="1"/>
    <xf numFmtId="178" fontId="24" fillId="0" borderId="2" xfId="38" applyNumberFormat="1" applyFont="1" applyBorder="1"/>
    <xf numFmtId="178" fontId="24" fillId="0" borderId="2" xfId="38" applyNumberFormat="1" applyFont="1" applyFill="1" applyBorder="1"/>
    <xf numFmtId="178" fontId="24" fillId="0" borderId="10" xfId="38" applyNumberFormat="1" applyFont="1" applyFill="1" applyBorder="1"/>
    <xf numFmtId="169" fontId="24" fillId="0" borderId="2" xfId="38" applyNumberFormat="1" applyFont="1" applyFill="1" applyBorder="1"/>
    <xf numFmtId="3" fontId="11" fillId="0" borderId="3" xfId="38" applyNumberFormat="1" applyFont="1" applyFill="1" applyBorder="1" applyAlignment="1">
      <alignment vertical="top" wrapText="1"/>
    </xf>
    <xf numFmtId="184" fontId="0" fillId="0" borderId="0" xfId="58" applyNumberFormat="1" applyFont="1"/>
    <xf numFmtId="0" fontId="33" fillId="3" borderId="0" xfId="0" applyNumberFormat="1" applyFont="1" applyFill="1" applyBorder="1" applyAlignment="1">
      <alignment horizontal="left" vertical="center" wrapText="1"/>
    </xf>
    <xf numFmtId="181" fontId="10" fillId="0" borderId="13" xfId="53" applyFont="1" applyBorder="1" applyAlignment="1">
      <alignment horizontal="left" vertical="center"/>
    </xf>
    <xf numFmtId="181" fontId="24" fillId="0" borderId="9" xfId="55" applyFont="1" applyBorder="1" applyAlignment="1">
      <alignment horizontal="left" vertical="top" wrapText="1"/>
    </xf>
    <xf numFmtId="181" fontId="24" fillId="0" borderId="3" xfId="53" applyFont="1" applyFill="1" applyBorder="1" applyAlignment="1">
      <alignment horizontal="center" vertical="center" wrapText="1"/>
    </xf>
    <xf numFmtId="181" fontId="24" fillId="0" borderId="7" xfId="53" applyFont="1" applyFill="1" applyBorder="1" applyAlignment="1">
      <alignment horizontal="center" vertical="center" wrapText="1"/>
    </xf>
    <xf numFmtId="14" fontId="24" fillId="0" borderId="3" xfId="53" applyNumberFormat="1" applyFont="1" applyFill="1" applyBorder="1" applyAlignment="1">
      <alignment horizontal="center" vertical="center" wrapText="1"/>
    </xf>
    <xf numFmtId="14" fontId="24" fillId="0" borderId="7" xfId="53" applyNumberFormat="1" applyFont="1" applyFill="1" applyBorder="1" applyAlignment="1">
      <alignment horizontal="center" vertical="center" wrapText="1"/>
    </xf>
    <xf numFmtId="181" fontId="10" fillId="0" borderId="0" xfId="53" applyFont="1" applyAlignment="1">
      <alignment horizontal="left"/>
    </xf>
    <xf numFmtId="181" fontId="31" fillId="0" borderId="0" xfId="55" applyFont="1" applyAlignment="1">
      <alignment horizontal="left" vertical="top" wrapText="1"/>
    </xf>
    <xf numFmtId="181" fontId="8" fillId="0" borderId="0" xfId="53" applyFont="1" applyAlignment="1">
      <alignment horizontal="left" vertical="center"/>
    </xf>
    <xf numFmtId="181" fontId="24" fillId="2" borderId="10" xfId="53" applyFont="1" applyFill="1" applyBorder="1" applyAlignment="1">
      <alignment horizontal="center" vertical="center" wrapText="1"/>
    </xf>
    <xf numFmtId="181" fontId="24" fillId="2" borderId="1" xfId="53" applyFont="1" applyFill="1" applyBorder="1" applyAlignment="1">
      <alignment horizontal="center" vertical="center"/>
    </xf>
    <xf numFmtId="181" fontId="24" fillId="2" borderId="7" xfId="53" applyFont="1" applyFill="1" applyBorder="1" applyAlignment="1">
      <alignment horizontal="center" vertical="center" wrapText="1"/>
    </xf>
    <xf numFmtId="181" fontId="24" fillId="2" borderId="11" xfId="53" applyFont="1" applyFill="1" applyBorder="1" applyAlignment="1">
      <alignment horizontal="center" vertical="center" wrapText="1"/>
    </xf>
    <xf numFmtId="181" fontId="24" fillId="2" borderId="5" xfId="53" applyFont="1" applyFill="1" applyBorder="1" applyAlignment="1">
      <alignment horizontal="center" vertical="center" wrapText="1"/>
    </xf>
    <xf numFmtId="181" fontId="24" fillId="2" borderId="3" xfId="53" applyFont="1" applyFill="1" applyBorder="1" applyAlignment="1">
      <alignment horizontal="center" vertical="top"/>
    </xf>
    <xf numFmtId="181" fontId="24" fillId="2" borderId="10" xfId="53" applyFont="1" applyFill="1" applyBorder="1" applyAlignment="1">
      <alignment horizontal="center" vertical="center"/>
    </xf>
    <xf numFmtId="181" fontId="24" fillId="2" borderId="2" xfId="53" applyFont="1" applyFill="1" applyBorder="1" applyAlignment="1">
      <alignment horizontal="center" vertical="center"/>
    </xf>
    <xf numFmtId="181" fontId="24" fillId="2" borderId="3" xfId="53" applyFont="1" applyFill="1" applyBorder="1" applyAlignment="1">
      <alignment horizontal="center" vertical="center" wrapText="1"/>
    </xf>
    <xf numFmtId="181" fontId="24" fillId="2" borderId="3" xfId="53" applyFont="1" applyFill="1" applyBorder="1" applyAlignment="1">
      <alignment horizontal="center" vertical="center"/>
    </xf>
    <xf numFmtId="181" fontId="24" fillId="3" borderId="0" xfId="0" applyNumberFormat="1" applyFont="1" applyFill="1" applyBorder="1" applyAlignment="1">
      <alignment horizontal="left"/>
    </xf>
    <xf numFmtId="181" fontId="33" fillId="0" borderId="0" xfId="0" applyNumberFormat="1" applyFont="1" applyFill="1" applyBorder="1" applyAlignment="1">
      <alignment horizontal="left"/>
    </xf>
    <xf numFmtId="0" fontId="33" fillId="0" borderId="9" xfId="53" applyNumberFormat="1" applyFont="1" applyFill="1" applyBorder="1" applyAlignment="1">
      <alignment horizontal="left" vertical="center" wrapText="1"/>
    </xf>
    <xf numFmtId="0" fontId="33" fillId="0" borderId="0" xfId="53" applyNumberFormat="1" applyFont="1" applyFill="1" applyBorder="1" applyAlignment="1">
      <alignment horizontal="left" vertical="top" wrapText="1"/>
    </xf>
    <xf numFmtId="181" fontId="8" fillId="0" borderId="13" xfId="53" applyFont="1" applyFill="1" applyBorder="1" applyAlignment="1">
      <alignment horizontal="left"/>
    </xf>
    <xf numFmtId="2" fontId="24" fillId="0" borderId="3" xfId="53" applyNumberFormat="1" applyFont="1" applyFill="1" applyBorder="1" applyAlignment="1">
      <alignment horizontal="center" vertical="center" wrapText="1"/>
    </xf>
    <xf numFmtId="181" fontId="24" fillId="0" borderId="3" xfId="53" applyFont="1" applyFill="1" applyBorder="1" applyAlignment="1">
      <alignment horizontal="center" vertical="center"/>
    </xf>
    <xf numFmtId="182" fontId="33" fillId="3" borderId="0" xfId="0" applyNumberFormat="1" applyFont="1" applyFill="1" applyBorder="1" applyAlignment="1">
      <alignment horizontal="left" wrapText="1"/>
    </xf>
    <xf numFmtId="181" fontId="33" fillId="0" borderId="9" xfId="0" applyNumberFormat="1" applyFont="1" applyFill="1" applyBorder="1" applyAlignment="1">
      <alignment horizontal="left"/>
    </xf>
    <xf numFmtId="181" fontId="8" fillId="0" borderId="13" xfId="53" applyFont="1" applyFill="1" applyBorder="1" applyAlignment="1">
      <alignment horizontal="left" vertical="top" wrapText="1"/>
    </xf>
    <xf numFmtId="182" fontId="24" fillId="0" borderId="10" xfId="53" quotePrefix="1" applyNumberFormat="1" applyFont="1" applyFill="1" applyBorder="1" applyAlignment="1">
      <alignment horizontal="center" vertical="center"/>
    </xf>
    <xf numFmtId="182" fontId="24" fillId="0" borderId="1" xfId="53" quotePrefix="1" applyNumberFormat="1" applyFont="1" applyFill="1" applyBorder="1" applyAlignment="1">
      <alignment horizontal="center" vertical="center"/>
    </xf>
    <xf numFmtId="181" fontId="24" fillId="0" borderId="7" xfId="53" applyFont="1" applyFill="1" applyBorder="1" applyAlignment="1">
      <alignment horizontal="center" vertical="center"/>
    </xf>
    <xf numFmtId="181" fontId="24" fillId="0" borderId="11" xfId="53" applyFont="1" applyFill="1" applyBorder="1" applyAlignment="1">
      <alignment horizontal="center" vertical="center"/>
    </xf>
    <xf numFmtId="181" fontId="24" fillId="0" borderId="10" xfId="55" applyNumberFormat="1" applyFont="1" applyFill="1" applyBorder="1" applyAlignment="1">
      <alignment horizontal="center" vertical="center" wrapText="1"/>
    </xf>
    <xf numFmtId="181" fontId="24" fillId="0" borderId="1" xfId="55" applyNumberFormat="1" applyFont="1" applyFill="1" applyBorder="1" applyAlignment="1">
      <alignment horizontal="center" vertical="center" wrapText="1"/>
    </xf>
    <xf numFmtId="181" fontId="8" fillId="0" borderId="0" xfId="53" applyFont="1" applyFill="1" applyAlignment="1">
      <alignment horizontal="left"/>
    </xf>
    <xf numFmtId="181" fontId="24" fillId="0" borderId="5" xfId="53" applyFont="1" applyFill="1" applyBorder="1" applyAlignment="1">
      <alignment horizontal="center" vertical="center" wrapText="1"/>
    </xf>
    <xf numFmtId="181" fontId="24" fillId="0" borderId="11" xfId="53" applyFont="1" applyFill="1" applyBorder="1" applyAlignment="1">
      <alignment horizontal="center" vertical="center" wrapText="1"/>
    </xf>
    <xf numFmtId="181" fontId="24" fillId="0" borderId="8" xfId="53" applyFont="1" applyFill="1" applyBorder="1" applyAlignment="1">
      <alignment horizontal="center" vertical="center"/>
    </xf>
    <xf numFmtId="181" fontId="24" fillId="0" borderId="15" xfId="53" applyFont="1" applyFill="1" applyBorder="1" applyAlignment="1">
      <alignment horizontal="center" vertical="center"/>
    </xf>
    <xf numFmtId="181" fontId="24" fillId="0" borderId="14" xfId="53" applyFont="1" applyFill="1" applyBorder="1" applyAlignment="1">
      <alignment horizontal="center" vertical="center"/>
    </xf>
    <xf numFmtId="181" fontId="24" fillId="0" borderId="12" xfId="53" applyFont="1" applyFill="1" applyBorder="1" applyAlignment="1">
      <alignment horizontal="center" vertical="center"/>
    </xf>
    <xf numFmtId="181" fontId="24" fillId="0" borderId="10" xfId="53" applyFont="1" applyFill="1" applyBorder="1" applyAlignment="1">
      <alignment horizontal="center" vertical="center" wrapText="1"/>
    </xf>
    <xf numFmtId="181" fontId="24" fillId="0" borderId="2" xfId="53" applyFont="1" applyFill="1" applyBorder="1" applyAlignment="1">
      <alignment horizontal="center" vertical="center" wrapText="1"/>
    </xf>
    <xf numFmtId="181" fontId="24" fillId="0" borderId="1" xfId="53" applyFont="1" applyFill="1" applyBorder="1" applyAlignment="1">
      <alignment horizontal="center" vertical="center" wrapText="1"/>
    </xf>
    <xf numFmtId="181" fontId="24" fillId="0" borderId="3" xfId="53" applyFont="1" applyFill="1" applyBorder="1" applyAlignment="1">
      <alignment horizontal="center" vertical="top"/>
    </xf>
    <xf numFmtId="181" fontId="33" fillId="0" borderId="0" xfId="0" applyNumberFormat="1" applyFont="1" applyFill="1" applyBorder="1" applyAlignment="1">
      <alignment horizontal="left" vertical="center" wrapText="1"/>
    </xf>
    <xf numFmtId="181" fontId="24" fillId="0" borderId="10" xfId="53" applyFont="1" applyFill="1" applyBorder="1" applyAlignment="1">
      <alignment horizontal="center" vertical="top" wrapText="1"/>
    </xf>
    <xf numFmtId="181" fontId="24" fillId="0" borderId="1" xfId="53" applyFont="1" applyFill="1" applyBorder="1" applyAlignment="1">
      <alignment horizontal="center" vertical="top" wrapText="1"/>
    </xf>
    <xf numFmtId="181" fontId="24" fillId="0" borderId="10" xfId="53" applyFont="1" applyFill="1" applyBorder="1" applyAlignment="1">
      <alignment horizontal="center" vertical="top"/>
    </xf>
    <xf numFmtId="181" fontId="24" fillId="0" borderId="1" xfId="53" applyFont="1" applyFill="1" applyBorder="1" applyAlignment="1">
      <alignment horizontal="center" vertical="top"/>
    </xf>
    <xf numFmtId="181" fontId="33" fillId="0" borderId="0" xfId="0" applyNumberFormat="1" applyFont="1" applyFill="1" applyBorder="1" applyAlignment="1">
      <alignment horizontal="left" vertical="center"/>
    </xf>
    <xf numFmtId="181" fontId="24" fillId="2" borderId="7" xfId="47" applyFont="1" applyFill="1" applyBorder="1" applyAlignment="1">
      <alignment horizontal="center" vertical="center" wrapText="1"/>
    </xf>
    <xf numFmtId="181" fontId="24" fillId="2" borderId="11" xfId="47" applyFont="1" applyFill="1" applyBorder="1" applyAlignment="1">
      <alignment horizontal="center" vertical="center" wrapText="1"/>
    </xf>
    <xf numFmtId="181" fontId="24" fillId="2" borderId="3" xfId="47" applyFont="1" applyFill="1" applyBorder="1" applyAlignment="1">
      <alignment horizontal="center" vertical="center"/>
    </xf>
    <xf numFmtId="181" fontId="33" fillId="0" borderId="0" xfId="47" applyFont="1" applyAlignment="1">
      <alignment horizontal="left"/>
    </xf>
    <xf numFmtId="181" fontId="24" fillId="2" borderId="10" xfId="47" applyFont="1" applyFill="1" applyBorder="1" applyAlignment="1">
      <alignment horizontal="center" vertical="center"/>
    </xf>
    <xf numFmtId="181" fontId="24" fillId="2" borderId="1" xfId="47" applyFont="1" applyFill="1" applyBorder="1" applyAlignment="1">
      <alignment horizontal="center" vertical="center"/>
    </xf>
    <xf numFmtId="17" fontId="33" fillId="3" borderId="9" xfId="55" applyNumberFormat="1" applyFont="1" applyFill="1" applyBorder="1" applyAlignment="1">
      <alignment horizontal="left" vertical="center" wrapText="1"/>
    </xf>
    <xf numFmtId="181" fontId="33" fillId="3" borderId="0" xfId="0" applyNumberFormat="1" applyFont="1" applyFill="1" applyBorder="1" applyAlignment="1">
      <alignment horizontal="left"/>
    </xf>
    <xf numFmtId="17" fontId="33" fillId="3" borderId="0" xfId="55" applyNumberFormat="1" applyFont="1" applyFill="1" applyBorder="1" applyAlignment="1">
      <alignment horizontal="left" vertical="top" wrapText="1"/>
    </xf>
    <xf numFmtId="181" fontId="24" fillId="0" borderId="0" xfId="47" applyFont="1" applyAlignment="1">
      <alignment horizontal="left"/>
    </xf>
    <xf numFmtId="181" fontId="8" fillId="3" borderId="0" xfId="51" applyFont="1" applyFill="1" applyAlignment="1">
      <alignment horizontal="left"/>
    </xf>
    <xf numFmtId="181" fontId="24" fillId="2" borderId="3" xfId="0" applyNumberFormat="1" applyFont="1" applyFill="1" applyBorder="1" applyAlignment="1">
      <alignment horizontal="center" vertical="center"/>
    </xf>
    <xf numFmtId="181" fontId="41" fillId="2" borderId="3" xfId="0" applyNumberFormat="1" applyFont="1" applyFill="1" applyBorder="1" applyAlignment="1">
      <alignment horizontal="center" vertical="center"/>
    </xf>
    <xf numFmtId="181" fontId="24" fillId="2" borderId="7" xfId="0" applyNumberFormat="1" applyFont="1" applyFill="1" applyBorder="1" applyAlignment="1">
      <alignment horizontal="center" vertical="center" wrapText="1"/>
    </xf>
    <xf numFmtId="181" fontId="24" fillId="2" borderId="11" xfId="0" applyNumberFormat="1" applyFont="1" applyFill="1" applyBorder="1" applyAlignment="1">
      <alignment horizontal="center" vertical="center" wrapText="1"/>
    </xf>
    <xf numFmtId="181" fontId="24" fillId="0" borderId="0" xfId="55" applyFont="1" applyAlignment="1">
      <alignment horizontal="left" wrapText="1"/>
    </xf>
    <xf numFmtId="181" fontId="44" fillId="0" borderId="13" xfId="0" applyFont="1" applyBorder="1" applyAlignment="1">
      <alignment horizontal="left" wrapText="1"/>
    </xf>
    <xf numFmtId="180" fontId="43" fillId="2" borderId="3" xfId="0" applyNumberFormat="1" applyFont="1" applyFill="1" applyBorder="1" applyAlignment="1">
      <alignment horizontal="center" wrapText="1"/>
    </xf>
    <xf numFmtId="180" fontId="43" fillId="2" borderId="7" xfId="0" applyNumberFormat="1" applyFont="1" applyFill="1" applyBorder="1" applyAlignment="1">
      <alignment horizontal="center" vertical="center" wrapText="1"/>
    </xf>
    <xf numFmtId="180" fontId="43" fillId="2" borderId="11" xfId="0" applyNumberFormat="1" applyFont="1" applyFill="1" applyBorder="1" applyAlignment="1">
      <alignment horizontal="center" vertical="center" wrapText="1"/>
    </xf>
    <xf numFmtId="181" fontId="24" fillId="3" borderId="0" xfId="0" applyNumberFormat="1" applyFont="1" applyFill="1" applyBorder="1" applyAlignment="1">
      <alignment horizontal="left" wrapText="1"/>
    </xf>
    <xf numFmtId="181" fontId="24" fillId="2" borderId="3" xfId="38" applyFont="1" applyFill="1" applyBorder="1" applyAlignment="1">
      <alignment horizontal="center" vertical="center"/>
    </xf>
    <xf numFmtId="181" fontId="24" fillId="2" borderId="10" xfId="38" applyFont="1" applyFill="1" applyBorder="1" applyAlignment="1">
      <alignment horizontal="center" vertical="center" wrapText="1"/>
    </xf>
    <xf numFmtId="181" fontId="24" fillId="2" borderId="1" xfId="38" applyFont="1" applyFill="1" applyBorder="1" applyAlignment="1">
      <alignment horizontal="center" vertical="center" wrapText="1"/>
    </xf>
    <xf numFmtId="181" fontId="24" fillId="2" borderId="8" xfId="53" applyFont="1" applyFill="1" applyBorder="1" applyAlignment="1">
      <alignment horizontal="center" vertical="center"/>
    </xf>
    <xf numFmtId="181" fontId="24" fillId="2" borderId="15" xfId="53" applyFont="1" applyFill="1" applyBorder="1" applyAlignment="1">
      <alignment horizontal="center" vertical="center"/>
    </xf>
    <xf numFmtId="181" fontId="24" fillId="2" borderId="14" xfId="53" applyFont="1" applyFill="1" applyBorder="1" applyAlignment="1">
      <alignment horizontal="center" vertical="center"/>
    </xf>
    <xf numFmtId="181" fontId="24" fillId="2" borderId="12" xfId="53" applyFont="1" applyFill="1" applyBorder="1" applyAlignment="1">
      <alignment horizontal="center" vertical="center"/>
    </xf>
    <xf numFmtId="181" fontId="24" fillId="2" borderId="16" xfId="53" applyFont="1" applyFill="1" applyBorder="1" applyAlignment="1">
      <alignment horizontal="justify" vertical="justify" wrapText="1"/>
    </xf>
    <xf numFmtId="181" fontId="0" fillId="0" borderId="18" xfId="0" applyBorder="1"/>
    <xf numFmtId="181" fontId="0" fillId="0" borderId="17" xfId="0" applyBorder="1"/>
    <xf numFmtId="181" fontId="24" fillId="2" borderId="8" xfId="53" applyFont="1" applyFill="1" applyBorder="1" applyAlignment="1">
      <alignment horizontal="center" vertical="center" wrapText="1"/>
    </xf>
    <xf numFmtId="181" fontId="24" fillId="2" borderId="15" xfId="53" applyFont="1" applyFill="1" applyBorder="1" applyAlignment="1">
      <alignment horizontal="center" vertical="center" wrapText="1"/>
    </xf>
    <xf numFmtId="181" fontId="24" fillId="2" borderId="14" xfId="53" applyFont="1" applyFill="1" applyBorder="1" applyAlignment="1">
      <alignment horizontal="center" vertical="center" wrapText="1"/>
    </xf>
    <xf numFmtId="181" fontId="24" fillId="2" borderId="12" xfId="53" applyFont="1" applyFill="1" applyBorder="1" applyAlignment="1">
      <alignment horizontal="center" vertical="center" wrapText="1"/>
    </xf>
    <xf numFmtId="181" fontId="24" fillId="3" borderId="0" xfId="0" applyNumberFormat="1" applyFont="1" applyFill="1" applyBorder="1" applyAlignment="1">
      <alignment horizontal="left" vertical="center" wrapText="1"/>
    </xf>
    <xf numFmtId="181" fontId="24" fillId="2" borderId="1" xfId="53" applyFont="1" applyFill="1" applyBorder="1" applyAlignment="1">
      <alignment horizontal="center" vertical="center" wrapText="1"/>
    </xf>
    <xf numFmtId="181" fontId="8" fillId="0" borderId="0" xfId="53" applyFont="1" applyAlignment="1">
      <alignment horizontal="left"/>
    </xf>
    <xf numFmtId="181" fontId="24" fillId="0" borderId="0" xfId="53" applyFont="1" applyBorder="1" applyAlignment="1">
      <alignment horizontal="left" vertical="center"/>
    </xf>
    <xf numFmtId="181" fontId="24" fillId="2" borderId="16" xfId="53" applyFont="1" applyFill="1" applyBorder="1" applyAlignment="1">
      <alignment horizontal="center" vertical="justify" wrapText="1" readingOrder="1"/>
    </xf>
    <xf numFmtId="181" fontId="24" fillId="0" borderId="0" xfId="38" applyFont="1" applyBorder="1" applyAlignment="1">
      <alignment horizontal="left"/>
    </xf>
    <xf numFmtId="181" fontId="8" fillId="0" borderId="0" xfId="38" applyFont="1" applyFill="1" applyBorder="1" applyAlignment="1">
      <alignment horizontal="left" wrapText="1"/>
    </xf>
    <xf numFmtId="181" fontId="33" fillId="3" borderId="9" xfId="0" applyNumberFormat="1" applyFont="1" applyFill="1" applyBorder="1" applyAlignment="1">
      <alignment horizontal="left" wrapText="1"/>
    </xf>
    <xf numFmtId="3" fontId="24" fillId="2" borderId="7" xfId="0" applyNumberFormat="1" applyFont="1" applyFill="1" applyBorder="1" applyAlignment="1">
      <alignment horizontal="center" vertical="top" wrapText="1"/>
    </xf>
    <xf numFmtId="3" fontId="24" fillId="2" borderId="11" xfId="0" applyNumberFormat="1" applyFont="1" applyFill="1" applyBorder="1" applyAlignment="1">
      <alignment horizontal="center" vertical="top" wrapText="1"/>
    </xf>
    <xf numFmtId="181" fontId="24" fillId="2" borderId="7" xfId="0" applyFont="1" applyFill="1" applyBorder="1" applyAlignment="1">
      <alignment horizontal="center" vertical="top" wrapText="1"/>
    </xf>
    <xf numFmtId="181" fontId="24" fillId="2" borderId="11" xfId="0" applyFont="1" applyFill="1" applyBorder="1" applyAlignment="1">
      <alignment horizontal="center" vertical="top" wrapText="1"/>
    </xf>
    <xf numFmtId="181" fontId="8" fillId="0" borderId="0" xfId="41" applyFont="1" applyBorder="1" applyAlignment="1">
      <alignment horizontal="left" vertical="top"/>
    </xf>
    <xf numFmtId="181" fontId="9" fillId="0" borderId="0" xfId="41" applyFont="1" applyBorder="1" applyAlignment="1">
      <alignment horizontal="left" vertical="top"/>
    </xf>
    <xf numFmtId="181" fontId="24" fillId="2" borderId="10" xfId="41" applyFont="1" applyFill="1" applyBorder="1" applyAlignment="1">
      <alignment horizontal="center" vertical="center" wrapText="1"/>
    </xf>
    <xf numFmtId="181" fontId="24" fillId="2" borderId="2" xfId="41" applyFont="1" applyFill="1" applyBorder="1" applyAlignment="1">
      <alignment horizontal="center" vertical="center" wrapText="1"/>
    </xf>
    <xf numFmtId="181" fontId="24" fillId="2" borderId="1" xfId="41" applyFont="1" applyFill="1" applyBorder="1" applyAlignment="1">
      <alignment horizontal="center" vertical="center" wrapText="1"/>
    </xf>
    <xf numFmtId="3" fontId="24" fillId="2" borderId="3" xfId="41" applyNumberFormat="1" applyFont="1" applyFill="1" applyBorder="1" applyAlignment="1">
      <alignment horizontal="center" vertical="top" wrapText="1"/>
    </xf>
    <xf numFmtId="181" fontId="24" fillId="2" borderId="7" xfId="41" applyFont="1" applyFill="1" applyBorder="1" applyAlignment="1">
      <alignment horizontal="left" vertical="top" wrapText="1"/>
    </xf>
    <xf numFmtId="181" fontId="24" fillId="2" borderId="11" xfId="41" applyFont="1" applyFill="1" applyBorder="1" applyAlignment="1">
      <alignment horizontal="left" vertical="top" wrapText="1"/>
    </xf>
    <xf numFmtId="171" fontId="24" fillId="2" borderId="3" xfId="41" applyNumberFormat="1" applyFont="1" applyFill="1" applyBorder="1" applyAlignment="1">
      <alignment horizontal="center" vertical="top" wrapText="1"/>
    </xf>
    <xf numFmtId="3" fontId="24" fillId="2" borderId="7" xfId="44" applyNumberFormat="1" applyFont="1" applyFill="1" applyBorder="1" applyAlignment="1">
      <alignment horizontal="center" vertical="center" wrapText="1"/>
    </xf>
    <xf numFmtId="181" fontId="11" fillId="2" borderId="5" xfId="44" applyFont="1" applyFill="1" applyBorder="1" applyAlignment="1">
      <alignment horizontal="center" vertical="center"/>
    </xf>
    <xf numFmtId="181" fontId="11" fillId="2" borderId="11" xfId="44" applyFont="1" applyFill="1" applyBorder="1" applyAlignment="1">
      <alignment horizontal="center" vertical="center"/>
    </xf>
    <xf numFmtId="181" fontId="24" fillId="2" borderId="7" xfId="44" applyFont="1" applyFill="1" applyBorder="1" applyAlignment="1">
      <alignment horizontal="center" vertical="center" wrapText="1"/>
    </xf>
    <xf numFmtId="181" fontId="8" fillId="0" borderId="0" xfId="44" applyFont="1" applyFill="1" applyBorder="1" applyAlignment="1">
      <alignment horizontal="left" vertical="top"/>
    </xf>
    <xf numFmtId="181" fontId="9" fillId="0" borderId="0" xfId="44" applyFont="1" applyFill="1" applyBorder="1" applyAlignment="1">
      <alignment horizontal="left" vertical="top"/>
    </xf>
    <xf numFmtId="171" fontId="24" fillId="2" borderId="7" xfId="44" applyNumberFormat="1" applyFont="1" applyFill="1" applyBorder="1" applyAlignment="1">
      <alignment horizontal="center" vertical="center" wrapText="1"/>
    </xf>
    <xf numFmtId="181" fontId="24" fillId="2" borderId="10" xfId="44" applyFont="1" applyFill="1" applyBorder="1" applyAlignment="1">
      <alignment horizontal="center" vertical="center" wrapText="1"/>
    </xf>
    <xf numFmtId="181" fontId="24" fillId="2" borderId="2" xfId="44" applyFont="1" applyFill="1" applyBorder="1" applyAlignment="1">
      <alignment horizontal="center" vertical="center" wrapText="1"/>
    </xf>
    <xf numFmtId="181" fontId="24" fillId="2" borderId="1" xfId="44" applyFont="1" applyFill="1" applyBorder="1" applyAlignment="1">
      <alignment horizontal="center" vertical="center" wrapText="1"/>
    </xf>
    <xf numFmtId="181" fontId="8" fillId="0" borderId="0" xfId="46" applyFont="1" applyBorder="1" applyAlignment="1">
      <alignment horizontal="left"/>
    </xf>
    <xf numFmtId="181" fontId="24" fillId="2" borderId="3" xfId="46" applyFont="1" applyFill="1" applyBorder="1" applyAlignment="1">
      <alignment horizontal="center" vertical="center" wrapText="1"/>
    </xf>
    <xf numFmtId="181" fontId="24" fillId="2" borderId="7" xfId="46" applyFont="1" applyFill="1" applyBorder="1" applyAlignment="1">
      <alignment horizontal="center" vertical="center" wrapText="1"/>
    </xf>
    <xf numFmtId="181" fontId="24" fillId="2" borderId="7" xfId="45" applyFont="1" applyFill="1" applyBorder="1" applyAlignment="1">
      <alignment horizontal="center" vertical="center" wrapText="1"/>
    </xf>
    <xf numFmtId="181" fontId="24" fillId="2" borderId="11" xfId="45" applyFont="1" applyFill="1" applyBorder="1" applyAlignment="1">
      <alignment horizontal="center" vertical="center" wrapText="1"/>
    </xf>
    <xf numFmtId="3" fontId="24" fillId="2" borderId="3" xfId="46" applyNumberFormat="1" applyFont="1" applyFill="1" applyBorder="1" applyAlignment="1">
      <alignment horizontal="center" vertical="center" wrapText="1"/>
    </xf>
    <xf numFmtId="3" fontId="24" fillId="2" borderId="7" xfId="46" applyNumberFormat="1" applyFont="1" applyFill="1" applyBorder="1" applyAlignment="1">
      <alignment horizontal="center" vertical="center" wrapText="1"/>
    </xf>
    <xf numFmtId="3" fontId="24" fillId="2" borderId="7" xfId="45" applyNumberFormat="1" applyFont="1" applyFill="1" applyBorder="1" applyAlignment="1">
      <alignment horizontal="center" vertical="center" wrapText="1"/>
    </xf>
    <xf numFmtId="3" fontId="24" fillId="2" borderId="11" xfId="45" applyNumberFormat="1" applyFont="1" applyFill="1" applyBorder="1" applyAlignment="1">
      <alignment horizontal="center" vertical="center" wrapText="1"/>
    </xf>
    <xf numFmtId="181" fontId="24" fillId="2" borderId="10" xfId="46" applyFont="1" applyFill="1" applyBorder="1" applyAlignment="1">
      <alignment horizontal="center" vertical="center" wrapText="1"/>
    </xf>
    <xf numFmtId="181" fontId="24" fillId="2" borderId="2" xfId="46" applyFont="1" applyFill="1" applyBorder="1" applyAlignment="1">
      <alignment horizontal="center" vertical="center" wrapText="1"/>
    </xf>
    <xf numFmtId="181" fontId="24" fillId="2" borderId="1" xfId="46" applyFont="1" applyFill="1" applyBorder="1" applyAlignment="1">
      <alignment horizontal="center" vertical="center" wrapText="1"/>
    </xf>
    <xf numFmtId="181" fontId="8" fillId="0" borderId="0" xfId="34" applyFont="1" applyBorder="1" applyAlignment="1">
      <alignment horizontal="left"/>
    </xf>
    <xf numFmtId="181" fontId="9" fillId="0" borderId="0" xfId="34" applyFont="1" applyBorder="1" applyAlignment="1">
      <alignment horizontal="left"/>
    </xf>
    <xf numFmtId="181" fontId="24" fillId="2" borderId="7" xfId="34" applyFont="1" applyFill="1" applyBorder="1" applyAlignment="1">
      <alignment horizontal="center" vertical="center"/>
    </xf>
    <xf numFmtId="181" fontId="24" fillId="2" borderId="5" xfId="34" applyFont="1" applyFill="1" applyBorder="1" applyAlignment="1">
      <alignment horizontal="center" vertical="center"/>
    </xf>
    <xf numFmtId="181" fontId="24" fillId="2" borderId="11" xfId="34" applyFont="1" applyFill="1" applyBorder="1" applyAlignment="1">
      <alignment horizontal="center" vertical="center"/>
    </xf>
    <xf numFmtId="181" fontId="24" fillId="2" borderId="10" xfId="34" applyFont="1" applyFill="1" applyBorder="1" applyAlignment="1">
      <alignment horizontal="center" vertical="center"/>
    </xf>
    <xf numFmtId="181" fontId="24" fillId="2" borderId="2" xfId="34" applyFont="1" applyFill="1" applyBorder="1" applyAlignment="1">
      <alignment horizontal="center" vertical="center"/>
    </xf>
    <xf numFmtId="181" fontId="24" fillId="2" borderId="1" xfId="34" applyFont="1" applyFill="1" applyBorder="1" applyAlignment="1">
      <alignment horizontal="center" vertical="center"/>
    </xf>
    <xf numFmtId="181" fontId="24" fillId="2" borderId="3" xfId="34" applyFont="1" applyFill="1" applyBorder="1" applyAlignment="1">
      <alignment horizontal="center" vertical="center"/>
    </xf>
    <xf numFmtId="181" fontId="24" fillId="2" borderId="3" xfId="34" applyFont="1" applyFill="1" applyBorder="1" applyAlignment="1">
      <alignment horizontal="center" vertical="center" wrapText="1"/>
    </xf>
    <xf numFmtId="181" fontId="11" fillId="2" borderId="3" xfId="34" applyFont="1" applyFill="1" applyBorder="1" applyAlignment="1">
      <alignment horizontal="center" vertical="center" wrapText="1"/>
    </xf>
    <xf numFmtId="181" fontId="11" fillId="2" borderId="3" xfId="34" applyFont="1" applyFill="1" applyBorder="1" applyAlignment="1">
      <alignment horizontal="center" vertical="center"/>
    </xf>
    <xf numFmtId="181" fontId="33" fillId="0" borderId="0" xfId="38" applyFont="1" applyAlignment="1">
      <alignment horizontal="left" wrapText="1"/>
    </xf>
    <xf numFmtId="181" fontId="33" fillId="0" borderId="0" xfId="38" applyFont="1" applyBorder="1" applyAlignment="1">
      <alignment horizontal="left" vertical="top" wrapText="1"/>
    </xf>
    <xf numFmtId="181" fontId="8" fillId="0" borderId="13" xfId="40" applyFont="1" applyFill="1" applyBorder="1" applyAlignment="1">
      <alignment horizontal="left" vertical="center" wrapText="1"/>
    </xf>
    <xf numFmtId="181" fontId="24" fillId="2" borderId="10" xfId="40" applyFont="1" applyFill="1" applyBorder="1" applyAlignment="1">
      <alignment horizontal="center" vertical="top"/>
    </xf>
    <xf numFmtId="181" fontId="24" fillId="2" borderId="2" xfId="40" applyFont="1" applyFill="1" applyBorder="1" applyAlignment="1">
      <alignment horizontal="center" vertical="top"/>
    </xf>
    <xf numFmtId="181" fontId="24" fillId="2" borderId="1" xfId="40" applyFont="1" applyFill="1" applyBorder="1" applyAlignment="1">
      <alignment horizontal="center" vertical="top"/>
    </xf>
    <xf numFmtId="181" fontId="24" fillId="2" borderId="7" xfId="40" applyFont="1" applyFill="1" applyBorder="1" applyAlignment="1">
      <alignment horizontal="center" vertical="center" wrapText="1"/>
    </xf>
    <xf numFmtId="181" fontId="39" fillId="2" borderId="11" xfId="0" applyFont="1" applyFill="1" applyBorder="1" applyAlignment="1">
      <alignment horizontal="center" vertical="center" wrapText="1"/>
    </xf>
    <xf numFmtId="0" fontId="49" fillId="6" borderId="7" xfId="0" applyNumberFormat="1" applyFont="1" applyFill="1" applyBorder="1" applyAlignment="1">
      <alignment horizontal="center" vertical="center"/>
    </xf>
    <xf numFmtId="0" fontId="49" fillId="6" borderId="11" xfId="0" applyNumberFormat="1" applyFont="1" applyFill="1" applyBorder="1" applyAlignment="1">
      <alignment horizontal="center" vertical="center"/>
    </xf>
    <xf numFmtId="0" fontId="49" fillId="6" borderId="10" xfId="0" applyNumberFormat="1" applyFont="1" applyFill="1" applyBorder="1" applyAlignment="1">
      <alignment horizontal="center" vertical="center"/>
    </xf>
    <xf numFmtId="0" fontId="49" fillId="6" borderId="2" xfId="0" applyNumberFormat="1" applyFont="1" applyFill="1" applyBorder="1" applyAlignment="1">
      <alignment horizontal="center" vertical="center"/>
    </xf>
    <xf numFmtId="0" fontId="49" fillId="6" borderId="1" xfId="0" applyNumberFormat="1" applyFont="1" applyFill="1" applyBorder="1" applyAlignment="1">
      <alignment horizontal="center" vertical="center"/>
    </xf>
    <xf numFmtId="0" fontId="86" fillId="0" borderId="0" xfId="0" applyNumberFormat="1" applyFont="1" applyFill="1" applyBorder="1" applyAlignment="1">
      <alignment horizontal="justify" vertical="top" wrapText="1"/>
    </xf>
    <xf numFmtId="181" fontId="8" fillId="0" borderId="0" xfId="35" applyFont="1" applyBorder="1" applyAlignment="1">
      <alignment horizontal="left" vertical="top"/>
    </xf>
    <xf numFmtId="181" fontId="9" fillId="0" borderId="0" xfId="35" applyFont="1" applyBorder="1" applyAlignment="1">
      <alignment horizontal="left" vertical="top"/>
    </xf>
    <xf numFmtId="181" fontId="33" fillId="0" borderId="0" xfId="35" applyFont="1" applyAlignment="1">
      <alignment horizontal="left" vertical="top" wrapText="1"/>
    </xf>
    <xf numFmtId="181" fontId="8" fillId="0" borderId="0" xfId="36" applyFont="1" applyFill="1" applyBorder="1" applyAlignment="1">
      <alignment horizontal="left" vertical="top"/>
    </xf>
    <xf numFmtId="181" fontId="9" fillId="0" borderId="0" xfId="36" applyFont="1" applyFill="1" applyAlignment="1">
      <alignment vertical="top"/>
    </xf>
    <xf numFmtId="0" fontId="24" fillId="0" borderId="9" xfId="436" applyNumberFormat="1" applyFont="1" applyBorder="1" applyAlignment="1">
      <alignment horizontal="left" vertical="top" wrapText="1"/>
    </xf>
    <xf numFmtId="181" fontId="24" fillId="2" borderId="7" xfId="436" applyFont="1" applyFill="1" applyBorder="1" applyAlignment="1">
      <alignment horizontal="center" vertical="center" wrapText="1"/>
    </xf>
    <xf numFmtId="181" fontId="24" fillId="2" borderId="11" xfId="436" applyFont="1" applyFill="1" applyBorder="1" applyAlignment="1">
      <alignment horizontal="center" vertical="center" wrapText="1"/>
    </xf>
    <xf numFmtId="181" fontId="24" fillId="2" borderId="10" xfId="436" applyFont="1" applyFill="1" applyBorder="1" applyAlignment="1">
      <alignment horizontal="center" vertical="center"/>
    </xf>
    <xf numFmtId="181" fontId="24" fillId="2" borderId="2" xfId="436" applyFont="1" applyFill="1" applyBorder="1" applyAlignment="1">
      <alignment horizontal="center" vertical="center"/>
    </xf>
    <xf numFmtId="181" fontId="24" fillId="2" borderId="1" xfId="436" applyFont="1" applyFill="1" applyBorder="1" applyAlignment="1">
      <alignment horizontal="center" vertical="center"/>
    </xf>
    <xf numFmtId="181" fontId="8" fillId="0" borderId="0" xfId="436" applyFont="1" applyBorder="1" applyAlignment="1">
      <alignment vertical="center" wrapText="1"/>
    </xf>
    <xf numFmtId="181" fontId="24" fillId="0" borderId="0" xfId="38" applyFont="1" applyAlignment="1">
      <alignment horizontal="left" wrapText="1"/>
    </xf>
    <xf numFmtId="181" fontId="8" fillId="0" borderId="13" xfId="516" applyFont="1" applyBorder="1" applyAlignment="1">
      <alignment horizontal="left"/>
    </xf>
    <xf numFmtId="181" fontId="24" fillId="2" borderId="7" xfId="516" applyFont="1" applyFill="1" applyBorder="1" applyAlignment="1">
      <alignment horizontal="center" vertical="center" wrapText="1"/>
    </xf>
    <xf numFmtId="181" fontId="24" fillId="2" borderId="5" xfId="516" applyFont="1" applyFill="1" applyBorder="1" applyAlignment="1">
      <alignment horizontal="center" vertical="center" wrapText="1"/>
    </xf>
    <xf numFmtId="181" fontId="24" fillId="2" borderId="11" xfId="516" applyFont="1" applyFill="1" applyBorder="1" applyAlignment="1">
      <alignment horizontal="center" vertical="center" wrapText="1"/>
    </xf>
    <xf numFmtId="181" fontId="24" fillId="2" borderId="3" xfId="516" applyFont="1" applyFill="1" applyBorder="1" applyAlignment="1">
      <alignment horizontal="center"/>
    </xf>
    <xf numFmtId="3" fontId="24" fillId="2" borderId="7" xfId="0" applyNumberFormat="1" applyFont="1" applyFill="1" applyBorder="1" applyAlignment="1">
      <alignment horizontal="center" vertical="center" wrapText="1"/>
    </xf>
    <xf numFmtId="3" fontId="24" fillId="2" borderId="11" xfId="0" applyNumberFormat="1" applyFont="1" applyFill="1" applyBorder="1" applyAlignment="1">
      <alignment horizontal="center" vertical="center" wrapText="1"/>
    </xf>
    <xf numFmtId="181" fontId="24" fillId="2" borderId="7" xfId="915" applyNumberFormat="1" applyFont="1" applyFill="1" applyBorder="1" applyAlignment="1">
      <alignment horizontal="center" vertical="center" wrapText="1"/>
    </xf>
    <xf numFmtId="181" fontId="24" fillId="2" borderId="11" xfId="915" applyNumberFormat="1" applyFont="1" applyFill="1" applyBorder="1" applyAlignment="1">
      <alignment horizontal="center" vertical="center" wrapText="1"/>
    </xf>
    <xf numFmtId="181" fontId="8" fillId="0" borderId="0" xfId="385" applyFont="1" applyBorder="1" applyAlignment="1">
      <alignment horizontal="left" vertical="top"/>
    </xf>
    <xf numFmtId="181" fontId="31" fillId="0" borderId="0" xfId="385" applyFont="1" applyBorder="1" applyAlignment="1">
      <alignment vertical="top" wrapText="1"/>
    </xf>
    <xf numFmtId="181" fontId="33" fillId="0" borderId="0" xfId="38" applyFont="1" applyFill="1" applyBorder="1" applyAlignment="1">
      <alignment horizontal="left" vertical="center" wrapText="1"/>
    </xf>
    <xf numFmtId="181" fontId="24" fillId="2" borderId="10" xfId="38" applyFont="1" applyFill="1" applyBorder="1" applyAlignment="1">
      <alignment horizontal="center" vertical="center"/>
    </xf>
    <xf numFmtId="181" fontId="24" fillId="2" borderId="2" xfId="38" applyFont="1" applyFill="1" applyBorder="1" applyAlignment="1">
      <alignment horizontal="center" vertical="center"/>
    </xf>
    <xf numFmtId="181" fontId="24" fillId="2" borderId="1" xfId="38" applyFont="1" applyFill="1" applyBorder="1" applyAlignment="1">
      <alignment horizontal="center" vertical="center"/>
    </xf>
    <xf numFmtId="181" fontId="8" fillId="0" borderId="0" xfId="38" applyFont="1" applyBorder="1" applyAlignment="1">
      <alignment horizontal="left" wrapText="1"/>
    </xf>
    <xf numFmtId="181" fontId="24" fillId="4" borderId="3" xfId="38" applyFont="1" applyFill="1" applyBorder="1" applyAlignment="1">
      <alignment horizontal="center" vertical="center"/>
    </xf>
    <xf numFmtId="2" fontId="24" fillId="4" borderId="3" xfId="38" applyNumberFormat="1" applyFont="1" applyFill="1" applyBorder="1" applyAlignment="1">
      <alignment horizontal="center" vertical="center"/>
    </xf>
    <xf numFmtId="181" fontId="8" fillId="0" borderId="0" xfId="38" applyFont="1" applyBorder="1" applyAlignment="1">
      <alignment horizontal="left" vertical="top"/>
    </xf>
    <xf numFmtId="181" fontId="9" fillId="0" borderId="0" xfId="38" applyFont="1" applyBorder="1" applyAlignment="1">
      <alignment horizontal="left" vertical="top"/>
    </xf>
    <xf numFmtId="181" fontId="8" fillId="0" borderId="0" xfId="38" applyFont="1" applyBorder="1" applyAlignment="1">
      <alignment horizontal="left"/>
    </xf>
    <xf numFmtId="181" fontId="9" fillId="0" borderId="0" xfId="38" applyFont="1" applyBorder="1" applyAlignment="1">
      <alignment horizontal="left"/>
    </xf>
    <xf numFmtId="181" fontId="33" fillId="3" borderId="0" xfId="0" applyNumberFormat="1" applyFont="1" applyFill="1" applyBorder="1" applyAlignment="1">
      <alignment horizontal="left" wrapText="1"/>
    </xf>
    <xf numFmtId="181" fontId="24" fillId="2" borderId="7" xfId="38" applyFont="1" applyFill="1" applyBorder="1" applyAlignment="1">
      <alignment horizontal="center" vertical="center" wrapText="1"/>
    </xf>
    <xf numFmtId="181" fontId="24" fillId="2" borderId="5" xfId="38" applyFont="1" applyFill="1" applyBorder="1" applyAlignment="1">
      <alignment horizontal="center" vertical="center" wrapText="1"/>
    </xf>
    <xf numFmtId="181" fontId="11" fillId="2" borderId="11" xfId="38" applyFont="1" applyFill="1" applyBorder="1" applyAlignment="1">
      <alignment vertical="center"/>
    </xf>
    <xf numFmtId="181" fontId="24" fillId="2" borderId="8" xfId="38" applyFont="1" applyFill="1" applyBorder="1" applyAlignment="1">
      <alignment horizontal="center" vertical="center"/>
    </xf>
    <xf numFmtId="181" fontId="11" fillId="2" borderId="15" xfId="38" applyFont="1" applyFill="1" applyBorder="1" applyAlignment="1">
      <alignment horizontal="center" vertical="center"/>
    </xf>
    <xf numFmtId="181" fontId="11" fillId="2" borderId="14" xfId="38" applyFont="1" applyFill="1" applyBorder="1" applyAlignment="1">
      <alignment horizontal="center" vertical="center"/>
    </xf>
    <xf numFmtId="181" fontId="11" fillId="2" borderId="12" xfId="38" applyFont="1" applyFill="1" applyBorder="1" applyAlignment="1">
      <alignment horizontal="center" vertical="center"/>
    </xf>
    <xf numFmtId="181" fontId="11" fillId="2" borderId="15" xfId="38" applyFont="1" applyFill="1" applyBorder="1" applyAlignment="1">
      <alignment vertical="center"/>
    </xf>
    <xf numFmtId="181" fontId="11" fillId="2" borderId="14" xfId="38" applyFont="1" applyFill="1" applyBorder="1" applyAlignment="1">
      <alignment vertical="center"/>
    </xf>
    <xf numFmtId="181" fontId="11" fillId="2" borderId="12" xfId="38" applyFont="1" applyFill="1" applyBorder="1" applyAlignment="1">
      <alignment vertical="center"/>
    </xf>
    <xf numFmtId="181" fontId="24" fillId="2" borderId="7" xfId="38" applyFont="1" applyFill="1" applyBorder="1" applyAlignment="1">
      <alignment horizontal="left" vertical="center" wrapText="1"/>
    </xf>
    <xf numFmtId="181" fontId="24" fillId="2" borderId="5" xfId="38" applyFont="1" applyFill="1" applyBorder="1" applyAlignment="1">
      <alignment horizontal="left" vertical="center" wrapText="1"/>
    </xf>
    <xf numFmtId="181" fontId="24" fillId="2" borderId="11" xfId="38" applyFont="1" applyFill="1" applyBorder="1" applyAlignment="1">
      <alignment horizontal="left" vertical="center" wrapText="1"/>
    </xf>
    <xf numFmtId="3" fontId="24" fillId="2" borderId="3" xfId="38" applyNumberFormat="1" applyFont="1" applyFill="1" applyBorder="1" applyAlignment="1">
      <alignment horizontal="center" vertical="center" wrapText="1"/>
    </xf>
    <xf numFmtId="3" fontId="11" fillId="2" borderId="3" xfId="38" applyNumberFormat="1" applyFont="1" applyFill="1" applyBorder="1" applyAlignment="1">
      <alignment vertical="center"/>
    </xf>
    <xf numFmtId="181" fontId="24" fillId="2" borderId="3" xfId="38" applyFont="1" applyFill="1" applyBorder="1" applyAlignment="1">
      <alignment horizontal="center" vertical="top"/>
    </xf>
    <xf numFmtId="3" fontId="24" fillId="2" borderId="3" xfId="38" applyNumberFormat="1" applyFont="1" applyFill="1" applyBorder="1" applyAlignment="1">
      <alignment horizontal="center" vertical="top" wrapText="1"/>
    </xf>
    <xf numFmtId="3" fontId="11" fillId="2" borderId="3" xfId="38" applyNumberFormat="1" applyFont="1" applyFill="1" applyBorder="1" applyAlignment="1">
      <alignment vertical="top"/>
    </xf>
    <xf numFmtId="181" fontId="24" fillId="2" borderId="10" xfId="38" applyFont="1" applyFill="1" applyBorder="1" applyAlignment="1">
      <alignment horizontal="center" vertical="top"/>
    </xf>
    <xf numFmtId="181" fontId="24" fillId="2" borderId="1" xfId="38" applyFont="1" applyFill="1" applyBorder="1" applyAlignment="1">
      <alignment horizontal="center" vertical="top"/>
    </xf>
    <xf numFmtId="181" fontId="24" fillId="2" borderId="8" xfId="38" applyFont="1" applyFill="1" applyBorder="1" applyAlignment="1">
      <alignment horizontal="center" vertical="top"/>
    </xf>
    <xf numFmtId="181" fontId="11" fillId="2" borderId="15" xfId="38" applyFont="1" applyFill="1" applyBorder="1" applyAlignment="1">
      <alignment horizontal="center" vertical="top"/>
    </xf>
    <xf numFmtId="181" fontId="11" fillId="2" borderId="14" xfId="38" applyFont="1" applyFill="1" applyBorder="1" applyAlignment="1">
      <alignment horizontal="center" vertical="top"/>
    </xf>
    <xf numFmtId="181" fontId="11" fillId="2" borderId="12" xfId="38" applyFont="1" applyFill="1" applyBorder="1" applyAlignment="1">
      <alignment horizontal="center" vertical="top"/>
    </xf>
    <xf numFmtId="181" fontId="11" fillId="2" borderId="15" xfId="38" applyFont="1" applyFill="1" applyBorder="1" applyAlignment="1">
      <alignment vertical="top"/>
    </xf>
    <xf numFmtId="181" fontId="11" fillId="2" borderId="14" xfId="38" applyFont="1" applyFill="1" applyBorder="1" applyAlignment="1">
      <alignment vertical="top"/>
    </xf>
    <xf numFmtId="181" fontId="11" fillId="2" borderId="12" xfId="38" applyFont="1" applyFill="1" applyBorder="1" applyAlignment="1">
      <alignment vertical="top"/>
    </xf>
    <xf numFmtId="181" fontId="24" fillId="2" borderId="2" xfId="38" applyFont="1" applyFill="1" applyBorder="1" applyAlignment="1">
      <alignment horizontal="center" vertical="top"/>
    </xf>
    <xf numFmtId="181" fontId="24" fillId="2" borderId="3" xfId="38" applyNumberFormat="1" applyFont="1" applyFill="1" applyBorder="1" applyAlignment="1">
      <alignment horizontal="center" vertical="center" wrapText="1"/>
    </xf>
    <xf numFmtId="181" fontId="24" fillId="2" borderId="3" xfId="38" applyNumberFormat="1" applyFont="1" applyFill="1" applyBorder="1" applyAlignment="1">
      <alignment horizontal="center" vertical="center"/>
    </xf>
    <xf numFmtId="174" fontId="24" fillId="2" borderId="3" xfId="8" applyNumberFormat="1" applyFont="1" applyFill="1" applyBorder="1" applyAlignment="1">
      <alignment horizontal="center" vertical="center" wrapText="1"/>
    </xf>
    <xf numFmtId="0" fontId="24" fillId="3" borderId="9" xfId="38" applyNumberFormat="1" applyFont="1" applyFill="1" applyBorder="1" applyAlignment="1">
      <alignment horizontal="left" wrapText="1"/>
    </xf>
    <xf numFmtId="181" fontId="8" fillId="0" borderId="0" xfId="38" applyFont="1" applyFill="1" applyBorder="1" applyAlignment="1">
      <alignment horizontal="left"/>
    </xf>
    <xf numFmtId="181" fontId="9" fillId="0" borderId="0" xfId="38" applyFont="1" applyFill="1" applyBorder="1" applyAlignment="1">
      <alignment horizontal="left"/>
    </xf>
    <xf numFmtId="188" fontId="24" fillId="2" borderId="7" xfId="38" applyNumberFormat="1" applyFont="1" applyFill="1" applyBorder="1" applyAlignment="1">
      <alignment horizontal="center" vertical="center"/>
    </xf>
    <xf numFmtId="188" fontId="11" fillId="2" borderId="5" xfId="38" applyNumberFormat="1" applyFont="1" applyFill="1" applyBorder="1" applyAlignment="1">
      <alignment horizontal="center" vertical="center"/>
    </xf>
    <xf numFmtId="188" fontId="11" fillId="2" borderId="11" xfId="38" applyNumberFormat="1" applyFont="1" applyFill="1" applyBorder="1" applyAlignment="1">
      <alignment horizontal="center" vertical="center"/>
    </xf>
    <xf numFmtId="181" fontId="11" fillId="2" borderId="3" xfId="38" applyNumberFormat="1" applyFont="1" applyFill="1" applyBorder="1" applyAlignment="1">
      <alignment horizontal="center" vertical="center" wrapText="1"/>
    </xf>
    <xf numFmtId="181" fontId="24" fillId="2" borderId="8" xfId="38" applyNumberFormat="1" applyFont="1" applyFill="1" applyBorder="1" applyAlignment="1">
      <alignment horizontal="center" vertical="center" wrapText="1"/>
    </xf>
    <xf numFmtId="181" fontId="11" fillId="2" borderId="15" xfId="38" applyNumberFormat="1" applyFont="1" applyFill="1" applyBorder="1" applyAlignment="1">
      <alignment horizontal="center" vertical="center" wrapText="1"/>
    </xf>
    <xf numFmtId="181" fontId="11" fillId="2" borderId="14" xfId="38" applyNumberFormat="1" applyFont="1" applyFill="1" applyBorder="1" applyAlignment="1">
      <alignment horizontal="center" vertical="center" wrapText="1"/>
    </xf>
    <xf numFmtId="181" fontId="11" fillId="2" borderId="12" xfId="38" applyNumberFormat="1" applyFont="1" applyFill="1" applyBorder="1" applyAlignment="1">
      <alignment horizontal="center" vertical="center" wrapText="1"/>
    </xf>
    <xf numFmtId="181" fontId="24" fillId="2" borderId="10" xfId="38" applyNumberFormat="1" applyFont="1" applyFill="1" applyBorder="1" applyAlignment="1">
      <alignment horizontal="center" vertical="center"/>
    </xf>
    <xf numFmtId="181" fontId="24" fillId="2" borderId="2" xfId="38" applyNumberFormat="1" applyFont="1" applyFill="1" applyBorder="1" applyAlignment="1">
      <alignment horizontal="center" vertical="center"/>
    </xf>
    <xf numFmtId="181" fontId="24" fillId="2" borderId="1" xfId="38" applyNumberFormat="1" applyFont="1" applyFill="1" applyBorder="1" applyAlignment="1">
      <alignment horizontal="center" vertical="center"/>
    </xf>
    <xf numFmtId="181" fontId="11" fillId="2" borderId="15" xfId="38" applyNumberFormat="1" applyFont="1" applyFill="1" applyBorder="1" applyAlignment="1">
      <alignment horizontal="center" vertical="center"/>
    </xf>
    <xf numFmtId="181" fontId="11" fillId="2" borderId="14" xfId="38" applyNumberFormat="1" applyFont="1" applyFill="1" applyBorder="1" applyAlignment="1">
      <alignment horizontal="center" vertical="center"/>
    </xf>
    <xf numFmtId="181" fontId="11" fillId="2" borderId="12" xfId="38" applyNumberFormat="1" applyFont="1" applyFill="1" applyBorder="1" applyAlignment="1">
      <alignment horizontal="center" vertical="center"/>
    </xf>
    <xf numFmtId="181" fontId="24" fillId="2" borderId="3" xfId="38" applyNumberFormat="1" applyFont="1" applyFill="1" applyBorder="1" applyAlignment="1">
      <alignment vertical="center"/>
    </xf>
    <xf numFmtId="181" fontId="24" fillId="2" borderId="7" xfId="38" applyNumberFormat="1" applyFont="1" applyFill="1" applyBorder="1" applyAlignment="1">
      <alignment horizontal="center" vertical="center"/>
    </xf>
    <xf numFmtId="181" fontId="11" fillId="2" borderId="5" xfId="38" applyNumberFormat="1" applyFont="1" applyFill="1" applyBorder="1" applyAlignment="1">
      <alignment horizontal="center" vertical="center"/>
    </xf>
    <xf numFmtId="181" fontId="11" fillId="2" borderId="11" xfId="38" applyNumberFormat="1" applyFont="1" applyFill="1" applyBorder="1" applyAlignment="1">
      <alignment horizontal="center" vertical="center"/>
    </xf>
    <xf numFmtId="181" fontId="24" fillId="2" borderId="8" xfId="38" applyNumberFormat="1" applyFont="1" applyFill="1" applyBorder="1" applyAlignment="1">
      <alignment vertical="center" wrapText="1"/>
    </xf>
    <xf numFmtId="181" fontId="11" fillId="2" borderId="15" xfId="38" applyNumberFormat="1" applyFont="1" applyFill="1" applyBorder="1" applyAlignment="1">
      <alignment vertical="center" wrapText="1"/>
    </xf>
    <xf numFmtId="181" fontId="11" fillId="2" borderId="14" xfId="38" applyNumberFormat="1" applyFont="1" applyFill="1" applyBorder="1" applyAlignment="1">
      <alignment vertical="center" wrapText="1"/>
    </xf>
    <xf numFmtId="181" fontId="11" fillId="2" borderId="12" xfId="38" applyNumberFormat="1" applyFont="1" applyFill="1" applyBorder="1" applyAlignment="1">
      <alignment vertical="center" wrapText="1"/>
    </xf>
    <xf numFmtId="15" fontId="33" fillId="3" borderId="9" xfId="38" applyNumberFormat="1" applyFont="1" applyFill="1" applyBorder="1" applyAlignment="1">
      <alignment horizontal="left" vertical="top" wrapText="1"/>
    </xf>
    <xf numFmtId="181" fontId="24" fillId="2" borderId="7" xfId="38" applyFont="1" applyFill="1" applyBorder="1" applyAlignment="1">
      <alignment horizontal="center" vertical="center"/>
    </xf>
    <xf numFmtId="181" fontId="24" fillId="2" borderId="11" xfId="38" applyFont="1" applyFill="1" applyBorder="1" applyAlignment="1">
      <alignment horizontal="center" vertical="center"/>
    </xf>
    <xf numFmtId="181" fontId="24" fillId="2" borderId="3" xfId="38" applyFont="1" applyFill="1" applyBorder="1" applyAlignment="1">
      <alignment horizontal="center" vertical="top" wrapText="1"/>
    </xf>
    <xf numFmtId="181" fontId="8" fillId="0" borderId="13" xfId="38" applyFont="1" applyFill="1" applyBorder="1" applyAlignment="1">
      <alignment horizontal="left"/>
    </xf>
    <xf numFmtId="181" fontId="11" fillId="2" borderId="5" xfId="38" applyFont="1" applyFill="1" applyBorder="1" applyAlignment="1">
      <alignment horizontal="center" vertical="center"/>
    </xf>
    <xf numFmtId="181" fontId="11" fillId="2" borderId="11" xfId="38" applyFont="1" applyFill="1" applyBorder="1" applyAlignment="1">
      <alignment horizontal="center" vertical="center"/>
    </xf>
    <xf numFmtId="181" fontId="11" fillId="2" borderId="3" xfId="38" applyFont="1" applyFill="1" applyBorder="1" applyAlignment="1">
      <alignment horizontal="center" vertical="top"/>
    </xf>
    <xf numFmtId="181" fontId="24" fillId="2" borderId="7" xfId="38" applyFont="1" applyFill="1" applyBorder="1" applyAlignment="1">
      <alignment horizontal="center" vertical="top" wrapText="1"/>
    </xf>
    <xf numFmtId="181" fontId="24" fillId="2" borderId="11" xfId="38" applyFont="1" applyFill="1" applyBorder="1" applyAlignment="1">
      <alignment horizontal="center" vertical="top" wrapText="1"/>
    </xf>
    <xf numFmtId="0" fontId="41" fillId="6" borderId="7" xfId="0" applyNumberFormat="1" applyFont="1" applyFill="1" applyBorder="1" applyAlignment="1">
      <alignment horizontal="center" vertical="center"/>
    </xf>
    <xf numFmtId="0" fontId="41" fillId="6" borderId="11" xfId="0" applyNumberFormat="1" applyFont="1" applyFill="1" applyBorder="1" applyAlignment="1">
      <alignment horizontal="center" vertical="center"/>
    </xf>
    <xf numFmtId="0" fontId="41" fillId="6" borderId="3" xfId="0" applyNumberFormat="1" applyFont="1" applyFill="1" applyBorder="1" applyAlignment="1">
      <alignment horizontal="center" vertical="center"/>
    </xf>
    <xf numFmtId="0" fontId="41" fillId="6" borderId="3" xfId="0" applyNumberFormat="1" applyFont="1" applyFill="1" applyBorder="1" applyAlignment="1">
      <alignment horizontal="center"/>
    </xf>
    <xf numFmtId="0" fontId="41" fillId="6" borderId="10" xfId="0" applyNumberFormat="1" applyFont="1" applyFill="1" applyBorder="1" applyAlignment="1">
      <alignment horizontal="center" wrapText="1"/>
    </xf>
    <xf numFmtId="0" fontId="41" fillId="6" borderId="2" xfId="0" applyNumberFormat="1" applyFont="1" applyFill="1" applyBorder="1" applyAlignment="1">
      <alignment horizontal="center" wrapText="1"/>
    </xf>
    <xf numFmtId="0" fontId="41" fillId="6" borderId="1" xfId="0" applyNumberFormat="1" applyFont="1" applyFill="1" applyBorder="1" applyAlignment="1">
      <alignment horizontal="center" wrapText="1"/>
    </xf>
    <xf numFmtId="0" fontId="49" fillId="6" borderId="10" xfId="0" applyNumberFormat="1" applyFont="1" applyFill="1" applyBorder="1" applyAlignment="1">
      <alignment horizontal="center" vertical="center" wrapText="1"/>
    </xf>
    <xf numFmtId="0" fontId="49" fillId="6" borderId="2" xfId="0" applyNumberFormat="1" applyFont="1" applyFill="1" applyBorder="1" applyAlignment="1">
      <alignment horizontal="center" vertical="center" wrapText="1"/>
    </xf>
    <xf numFmtId="0" fontId="49" fillId="6" borderId="1" xfId="0" applyNumberFormat="1" applyFont="1" applyFill="1" applyBorder="1" applyAlignment="1">
      <alignment horizontal="center" vertical="center" wrapText="1"/>
    </xf>
    <xf numFmtId="181" fontId="24" fillId="0" borderId="9" xfId="50" applyNumberFormat="1" applyFont="1" applyFill="1" applyBorder="1" applyAlignment="1">
      <alignment horizontal="left" vertical="top" wrapText="1"/>
    </xf>
    <xf numFmtId="181" fontId="8" fillId="0" borderId="0" xfId="50" applyFont="1" applyAlignment="1">
      <alignment horizontal="left" vertical="center"/>
    </xf>
    <xf numFmtId="181" fontId="24" fillId="4" borderId="7" xfId="50" applyNumberFormat="1" applyFont="1" applyFill="1" applyBorder="1" applyAlignment="1">
      <alignment horizontal="center" vertical="center" wrapText="1"/>
    </xf>
    <xf numFmtId="181" fontId="11" fillId="4" borderId="5" xfId="50" applyNumberFormat="1" applyFont="1" applyFill="1" applyBorder="1" applyAlignment="1">
      <alignment horizontal="center" vertical="center" wrapText="1"/>
    </xf>
    <xf numFmtId="181" fontId="11" fillId="4" borderId="11" xfId="50" applyNumberFormat="1" applyFont="1" applyFill="1" applyBorder="1" applyAlignment="1">
      <alignment horizontal="center" vertical="center" wrapText="1"/>
    </xf>
    <xf numFmtId="181" fontId="24" fillId="4" borderId="10" xfId="50" applyNumberFormat="1" applyFont="1" applyFill="1" applyBorder="1" applyAlignment="1">
      <alignment horizontal="center" vertical="center"/>
    </xf>
    <xf numFmtId="181" fontId="24" fillId="4" borderId="1" xfId="50" applyNumberFormat="1" applyFont="1" applyFill="1" applyBorder="1" applyAlignment="1">
      <alignment horizontal="center" vertical="center"/>
    </xf>
    <xf numFmtId="181" fontId="24" fillId="4" borderId="2" xfId="50" applyNumberFormat="1" applyFont="1" applyFill="1" applyBorder="1" applyAlignment="1">
      <alignment horizontal="center" vertical="center"/>
    </xf>
    <xf numFmtId="181" fontId="24" fillId="4" borderId="3" xfId="50" applyNumberFormat="1" applyFont="1" applyFill="1" applyBorder="1" applyAlignment="1">
      <alignment horizontal="center" vertical="center" wrapText="1"/>
    </xf>
    <xf numFmtId="181" fontId="28" fillId="4" borderId="3" xfId="38" applyNumberFormat="1" applyFont="1" applyFill="1" applyBorder="1" applyAlignment="1">
      <alignment horizontal="center" vertical="center" wrapText="1"/>
    </xf>
    <xf numFmtId="181" fontId="24" fillId="4" borderId="3" xfId="50" applyFont="1" applyFill="1" applyBorder="1" applyAlignment="1">
      <alignment horizontal="center" vertical="center" wrapText="1"/>
    </xf>
    <xf numFmtId="181" fontId="28" fillId="4" borderId="3" xfId="38" applyFont="1" applyFill="1" applyBorder="1" applyAlignment="1">
      <alignment horizontal="center" vertical="center" wrapText="1"/>
    </xf>
    <xf numFmtId="181" fontId="24" fillId="4" borderId="10" xfId="50" applyNumberFormat="1" applyFont="1" applyFill="1" applyBorder="1" applyAlignment="1">
      <alignment horizontal="center" vertical="center" wrapText="1"/>
    </xf>
    <xf numFmtId="181" fontId="24" fillId="4" borderId="1" xfId="50" applyNumberFormat="1" applyFont="1" applyFill="1" applyBorder="1" applyAlignment="1">
      <alignment horizontal="center" vertical="center" wrapText="1"/>
    </xf>
    <xf numFmtId="181" fontId="24" fillId="4" borderId="11" xfId="50" applyNumberFormat="1" applyFont="1" applyFill="1" applyBorder="1" applyAlignment="1">
      <alignment horizontal="center" vertical="center" wrapText="1"/>
    </xf>
    <xf numFmtId="181" fontId="24" fillId="0" borderId="0" xfId="0" applyNumberFormat="1" applyFont="1" applyFill="1" applyBorder="1" applyAlignment="1">
      <alignment horizontal="left" wrapText="1"/>
    </xf>
    <xf numFmtId="181" fontId="8" fillId="0" borderId="0" xfId="50" applyFont="1" applyFill="1" applyAlignment="1">
      <alignment horizontal="left" vertical="center"/>
    </xf>
    <xf numFmtId="181" fontId="24" fillId="0" borderId="3" xfId="38" applyFont="1" applyFill="1" applyBorder="1" applyAlignment="1">
      <alignment horizontal="center" vertical="center" wrapText="1"/>
    </xf>
    <xf numFmtId="181" fontId="24" fillId="0" borderId="3" xfId="38" applyFont="1" applyFill="1" applyBorder="1" applyAlignment="1">
      <alignment horizontal="center" vertical="center"/>
    </xf>
    <xf numFmtId="181" fontId="24" fillId="0" borderId="10" xfId="38" applyFont="1" applyFill="1" applyBorder="1" applyAlignment="1">
      <alignment horizontal="center" vertical="center"/>
    </xf>
    <xf numFmtId="181" fontId="24" fillId="0" borderId="2" xfId="38" applyFont="1" applyFill="1" applyBorder="1" applyAlignment="1">
      <alignment horizontal="center" vertical="center"/>
    </xf>
    <xf numFmtId="181" fontId="24" fillId="0" borderId="1" xfId="38" applyFont="1" applyFill="1" applyBorder="1" applyAlignment="1">
      <alignment horizontal="center" vertical="center"/>
    </xf>
    <xf numFmtId="3" fontId="24" fillId="0" borderId="3" xfId="38" applyNumberFormat="1" applyFont="1" applyFill="1" applyBorder="1" applyAlignment="1">
      <alignment horizontal="center" vertical="center" wrapText="1"/>
    </xf>
    <xf numFmtId="181" fontId="24" fillId="0" borderId="13" xfId="38" applyFont="1" applyFill="1" applyBorder="1" applyAlignment="1">
      <alignment horizontal="center" vertical="center"/>
    </xf>
    <xf numFmtId="181" fontId="24" fillId="0" borderId="12" xfId="38" applyFont="1" applyFill="1" applyBorder="1" applyAlignment="1">
      <alignment horizontal="center" vertical="center"/>
    </xf>
    <xf numFmtId="181" fontId="24" fillId="2" borderId="3" xfId="38" applyFont="1" applyFill="1" applyBorder="1" applyAlignment="1">
      <alignment horizontal="center" vertical="center" wrapText="1"/>
    </xf>
    <xf numFmtId="181" fontId="24" fillId="2" borderId="7" xfId="50" applyNumberFormat="1" applyFont="1" applyFill="1" applyBorder="1" applyAlignment="1">
      <alignment horizontal="center" vertical="center" wrapText="1"/>
    </xf>
    <xf numFmtId="181" fontId="24" fillId="2" borderId="11" xfId="50" applyNumberFormat="1" applyFont="1" applyFill="1" applyBorder="1" applyAlignment="1">
      <alignment horizontal="center" vertical="center" wrapText="1"/>
    </xf>
    <xf numFmtId="181" fontId="8" fillId="0" borderId="13" xfId="50" applyNumberFormat="1" applyFont="1" applyBorder="1" applyAlignment="1">
      <alignment wrapText="1"/>
    </xf>
    <xf numFmtId="181" fontId="9" fillId="0" borderId="13" xfId="50" applyNumberFormat="1" applyFont="1" applyBorder="1" applyAlignment="1">
      <alignment wrapText="1"/>
    </xf>
    <xf numFmtId="181" fontId="24" fillId="2" borderId="5" xfId="50" applyNumberFormat="1" applyFont="1" applyFill="1" applyBorder="1" applyAlignment="1">
      <alignment horizontal="center" vertical="center" wrapText="1"/>
    </xf>
    <xf numFmtId="181" fontId="24" fillId="2" borderId="8" xfId="50" applyNumberFormat="1" applyFont="1" applyFill="1" applyBorder="1" applyAlignment="1">
      <alignment horizontal="center" vertical="center" wrapText="1"/>
    </xf>
    <xf numFmtId="181" fontId="24" fillId="2" borderId="15" xfId="50" applyNumberFormat="1" applyFont="1" applyFill="1" applyBorder="1" applyAlignment="1">
      <alignment horizontal="center" vertical="center" wrapText="1"/>
    </xf>
    <xf numFmtId="181" fontId="24" fillId="2" borderId="14" xfId="50" applyNumberFormat="1" applyFont="1" applyFill="1" applyBorder="1" applyAlignment="1">
      <alignment horizontal="center" vertical="center" wrapText="1"/>
    </xf>
    <xf numFmtId="181" fontId="24" fillId="2" borderId="12" xfId="50" applyNumberFormat="1" applyFont="1" applyFill="1" applyBorder="1" applyAlignment="1">
      <alignment horizontal="center" vertical="center" wrapText="1"/>
    </xf>
    <xf numFmtId="181" fontId="24" fillId="2" borderId="3" xfId="50" applyNumberFormat="1" applyFont="1" applyFill="1" applyBorder="1" applyAlignment="1">
      <alignment horizontal="center" vertical="top" wrapText="1"/>
    </xf>
    <xf numFmtId="181" fontId="24" fillId="2" borderId="3" xfId="50" applyNumberFormat="1" applyFont="1" applyFill="1" applyBorder="1" applyAlignment="1">
      <alignment horizontal="center" vertical="center" wrapText="1"/>
    </xf>
    <xf numFmtId="181" fontId="8" fillId="0" borderId="13" xfId="50" applyNumberFormat="1" applyFont="1" applyFill="1" applyBorder="1" applyAlignment="1">
      <alignment horizontal="left" vertical="top" wrapText="1"/>
    </xf>
    <xf numFmtId="181" fontId="24" fillId="2" borderId="14" xfId="38" applyFont="1" applyFill="1" applyBorder="1" applyAlignment="1">
      <alignment horizontal="center" vertical="center"/>
    </xf>
    <xf numFmtId="181" fontId="24" fillId="2" borderId="12" xfId="38" applyFont="1" applyFill="1" applyBorder="1" applyAlignment="1">
      <alignment horizontal="center" vertical="center"/>
    </xf>
    <xf numFmtId="0" fontId="41" fillId="0" borderId="0" xfId="33896" applyFont="1"/>
    <xf numFmtId="14" fontId="24" fillId="2" borderId="7" xfId="50" applyNumberFormat="1" applyFont="1" applyFill="1" applyBorder="1" applyAlignment="1">
      <alignment horizontal="center" vertical="center" wrapText="1"/>
    </xf>
    <xf numFmtId="14" fontId="24" fillId="2" borderId="5" xfId="50" applyNumberFormat="1" applyFont="1" applyFill="1" applyBorder="1" applyAlignment="1">
      <alignment horizontal="center" vertical="center" wrapText="1"/>
    </xf>
    <xf numFmtId="14" fontId="24" fillId="2" borderId="11" xfId="50" applyNumberFormat="1" applyFont="1" applyFill="1" applyBorder="1" applyAlignment="1">
      <alignment horizontal="center" vertical="center" wrapText="1"/>
    </xf>
    <xf numFmtId="181" fontId="11" fillId="4" borderId="5" xfId="50" applyNumberFormat="1" applyFont="1" applyFill="1" applyBorder="1" applyAlignment="1">
      <alignment vertical="center" wrapText="1"/>
    </xf>
    <xf numFmtId="181" fontId="11" fillId="4" borderId="11" xfId="50" applyNumberFormat="1" applyFont="1" applyFill="1" applyBorder="1" applyAlignment="1">
      <alignment vertical="center" wrapText="1"/>
    </xf>
    <xf numFmtId="181" fontId="24" fillId="4" borderId="2" xfId="50" applyNumberFormat="1" applyFont="1" applyFill="1" applyBorder="1" applyAlignment="1">
      <alignment horizontal="center" vertical="center" wrapText="1"/>
    </xf>
    <xf numFmtId="181" fontId="11" fillId="4" borderId="3" xfId="50" applyNumberFormat="1" applyFont="1" applyFill="1" applyBorder="1" applyAlignment="1">
      <alignment horizontal="center" vertical="center" wrapText="1"/>
    </xf>
    <xf numFmtId="181" fontId="24" fillId="4" borderId="3" xfId="50" applyNumberFormat="1" applyFont="1" applyFill="1" applyBorder="1" applyAlignment="1">
      <alignment horizontal="center" vertical="center"/>
    </xf>
    <xf numFmtId="181" fontId="24" fillId="4" borderId="11" xfId="50" applyNumberFormat="1" applyFont="1" applyFill="1" applyBorder="1" applyAlignment="1">
      <alignment horizontal="center" vertical="center"/>
    </xf>
    <xf numFmtId="181" fontId="24" fillId="4" borderId="8" xfId="50" applyNumberFormat="1" applyFont="1" applyFill="1" applyBorder="1" applyAlignment="1">
      <alignment horizontal="center" vertical="center"/>
    </xf>
    <xf numFmtId="181" fontId="24" fillId="4" borderId="15" xfId="50" applyNumberFormat="1" applyFont="1" applyFill="1" applyBorder="1" applyAlignment="1">
      <alignment horizontal="center" vertical="center"/>
    </xf>
    <xf numFmtId="181" fontId="24" fillId="4" borderId="7" xfId="38" applyFont="1" applyFill="1" applyBorder="1" applyAlignment="1">
      <alignment horizontal="center" vertical="center" wrapText="1"/>
    </xf>
    <xf numFmtId="181" fontId="24" fillId="4" borderId="11" xfId="38" applyFont="1" applyFill="1" applyBorder="1" applyAlignment="1">
      <alignment horizontal="center" vertical="center" wrapText="1"/>
    </xf>
    <xf numFmtId="0" fontId="41" fillId="6" borderId="15" xfId="0" applyNumberFormat="1" applyFont="1" applyFill="1" applyBorder="1" applyAlignment="1">
      <alignment horizontal="center" vertical="center"/>
    </xf>
    <xf numFmtId="0" fontId="41" fillId="6" borderId="12" xfId="0" applyNumberFormat="1" applyFont="1" applyFill="1" applyBorder="1" applyAlignment="1">
      <alignment horizontal="center" vertical="center"/>
    </xf>
    <xf numFmtId="0" fontId="41" fillId="6" borderId="10" xfId="0" applyNumberFormat="1" applyFont="1" applyFill="1" applyBorder="1" applyAlignment="1">
      <alignment horizontal="center" vertical="center" wrapText="1"/>
    </xf>
    <xf numFmtId="0" fontId="41" fillId="6" borderId="2" xfId="0" applyNumberFormat="1" applyFont="1" applyFill="1" applyBorder="1" applyAlignment="1">
      <alignment horizontal="center" vertical="center" wrapText="1"/>
    </xf>
    <xf numFmtId="0" fontId="41" fillId="6" borderId="1" xfId="0" applyNumberFormat="1" applyFont="1" applyFill="1" applyBorder="1" applyAlignment="1">
      <alignment horizontal="center" vertical="center" wrapText="1"/>
    </xf>
    <xf numFmtId="0" fontId="41" fillId="6" borderId="3" xfId="2483" applyNumberFormat="1" applyFont="1" applyFill="1" applyBorder="1" applyAlignment="1">
      <alignment horizontal="center" vertical="top" wrapText="1"/>
    </xf>
    <xf numFmtId="0" fontId="41" fillId="6" borderId="7" xfId="2483" applyNumberFormat="1" applyFont="1" applyFill="1" applyBorder="1" applyAlignment="1">
      <alignment horizontal="center" vertical="center"/>
    </xf>
    <xf numFmtId="0" fontId="41" fillId="6" borderId="11" xfId="2483" applyNumberFormat="1" applyFont="1" applyFill="1" applyBorder="1" applyAlignment="1">
      <alignment horizontal="center" vertical="center"/>
    </xf>
    <xf numFmtId="0" fontId="41" fillId="6" borderId="10" xfId="0" applyNumberFormat="1" applyFont="1" applyFill="1" applyBorder="1" applyAlignment="1">
      <alignment horizontal="center"/>
    </xf>
    <xf numFmtId="0" fontId="41" fillId="6" borderId="2" xfId="0" applyNumberFormat="1" applyFont="1" applyFill="1" applyBorder="1" applyAlignment="1">
      <alignment horizontal="center"/>
    </xf>
    <xf numFmtId="0" fontId="41" fillId="6" borderId="1" xfId="0" applyNumberFormat="1" applyFont="1" applyFill="1" applyBorder="1" applyAlignment="1">
      <alignment horizontal="center"/>
    </xf>
    <xf numFmtId="181" fontId="24" fillId="2" borderId="11" xfId="38" applyFont="1" applyFill="1" applyBorder="1" applyAlignment="1">
      <alignment horizontal="center" vertical="center" wrapText="1"/>
    </xf>
    <xf numFmtId="174" fontId="24" fillId="2" borderId="7" xfId="8" applyNumberFormat="1" applyFont="1" applyFill="1" applyBorder="1" applyAlignment="1">
      <alignment horizontal="center" vertical="center" wrapText="1"/>
    </xf>
    <xf numFmtId="174" fontId="24" fillId="2" borderId="5" xfId="8" applyNumberFormat="1" applyFont="1" applyFill="1" applyBorder="1" applyAlignment="1">
      <alignment horizontal="center" vertical="center" wrapText="1"/>
    </xf>
    <xf numFmtId="174" fontId="24" fillId="2" borderId="11" xfId="8" applyNumberFormat="1" applyFont="1" applyFill="1" applyBorder="1" applyAlignment="1">
      <alignment horizontal="center" vertical="center" wrapText="1"/>
    </xf>
    <xf numFmtId="181" fontId="41" fillId="3" borderId="0" xfId="0" applyNumberFormat="1" applyFont="1" applyFill="1" applyBorder="1" applyAlignment="1">
      <alignment horizontal="left"/>
    </xf>
    <xf numFmtId="181" fontId="41" fillId="0" borderId="0" xfId="0" applyNumberFormat="1" applyFont="1" applyFill="1" applyBorder="1" applyAlignment="1">
      <alignment horizontal="left"/>
    </xf>
    <xf numFmtId="181" fontId="24" fillId="0" borderId="0" xfId="0" applyNumberFormat="1" applyFont="1" applyFill="1" applyBorder="1" applyAlignment="1">
      <alignment horizontal="left"/>
    </xf>
    <xf numFmtId="181" fontId="8" fillId="0" borderId="13" xfId="50" applyNumberFormat="1" applyFont="1" applyFill="1" applyBorder="1" applyAlignment="1">
      <alignment horizontal="left" vertical="center" wrapText="1"/>
    </xf>
    <xf numFmtId="182" fontId="8" fillId="0" borderId="0" xfId="50" applyNumberFormat="1" applyFont="1" applyFill="1" applyBorder="1" applyAlignment="1">
      <alignment horizontal="left" vertical="top" wrapText="1"/>
    </xf>
    <xf numFmtId="182" fontId="24" fillId="39" borderId="7" xfId="50" applyNumberFormat="1" applyFont="1" applyFill="1" applyBorder="1" applyAlignment="1">
      <alignment horizontal="center" vertical="center" wrapText="1"/>
    </xf>
    <xf numFmtId="182" fontId="24" fillId="39" borderId="11" xfId="50" applyNumberFormat="1" applyFont="1" applyFill="1" applyBorder="1" applyAlignment="1">
      <alignment horizontal="center" vertical="center" wrapText="1"/>
    </xf>
    <xf numFmtId="182" fontId="24" fillId="6" borderId="3" xfId="50" applyNumberFormat="1" applyFont="1" applyFill="1" applyBorder="1" applyAlignment="1">
      <alignment horizontal="center" vertical="top"/>
    </xf>
    <xf numFmtId="181" fontId="8" fillId="0" borderId="0" xfId="53" applyFont="1" applyFill="1" applyAlignment="1">
      <alignment horizontal="left" vertical="top"/>
    </xf>
    <xf numFmtId="181" fontId="31" fillId="0" borderId="0" xfId="55" applyFont="1" applyFill="1" applyAlignment="1">
      <alignment horizontal="left" vertical="top" wrapText="1"/>
    </xf>
    <xf numFmtId="181" fontId="2" fillId="2" borderId="7" xfId="53" applyFont="1" applyFill="1" applyBorder="1" applyAlignment="1">
      <alignment horizontal="center" vertical="center"/>
    </xf>
    <xf numFmtId="181" fontId="2" fillId="2" borderId="5" xfId="53" applyFont="1" applyFill="1" applyBorder="1" applyAlignment="1">
      <alignment horizontal="center" vertical="center"/>
    </xf>
    <xf numFmtId="181" fontId="2" fillId="2" borderId="11" xfId="53" applyFont="1" applyFill="1" applyBorder="1" applyAlignment="1">
      <alignment horizontal="center" vertical="center"/>
    </xf>
    <xf numFmtId="181" fontId="2" fillId="2" borderId="3" xfId="53" applyFont="1" applyFill="1" applyBorder="1" applyAlignment="1">
      <alignment horizontal="center" vertical="center"/>
    </xf>
    <xf numFmtId="181" fontId="2" fillId="2" borderId="10" xfId="53" applyFont="1" applyFill="1" applyBorder="1" applyAlignment="1">
      <alignment horizontal="center" vertical="center"/>
    </xf>
    <xf numFmtId="181" fontId="2" fillId="2" borderId="2" xfId="53" applyFont="1" applyFill="1" applyBorder="1" applyAlignment="1">
      <alignment horizontal="center" vertical="center"/>
    </xf>
    <xf numFmtId="181" fontId="2" fillId="2" borderId="1" xfId="53" applyFont="1" applyFill="1" applyBorder="1" applyAlignment="1">
      <alignment horizontal="center" vertical="center"/>
    </xf>
    <xf numFmtId="181" fontId="2" fillId="2" borderId="7" xfId="53" applyFont="1" applyFill="1" applyBorder="1" applyAlignment="1">
      <alignment horizontal="center" vertical="center" wrapText="1"/>
    </xf>
    <xf numFmtId="181" fontId="2" fillId="2" borderId="11" xfId="53" applyFont="1" applyFill="1" applyBorder="1" applyAlignment="1">
      <alignment horizontal="center" vertical="center" wrapText="1"/>
    </xf>
    <xf numFmtId="181" fontId="31" fillId="0" borderId="0" xfId="55" applyFont="1" applyFill="1" applyAlignment="1">
      <alignment horizontal="left" vertical="center" wrapText="1"/>
    </xf>
    <xf numFmtId="15" fontId="25" fillId="0" borderId="0" xfId="55" applyNumberFormat="1" applyFont="1" applyFill="1" applyAlignment="1">
      <alignment horizontal="left" vertical="top"/>
    </xf>
    <xf numFmtId="181" fontId="2" fillId="2" borderId="3" xfId="53" applyFont="1" applyFill="1" applyBorder="1" applyAlignment="1">
      <alignment horizontal="center" vertical="center" wrapText="1"/>
    </xf>
    <xf numFmtId="17" fontId="24" fillId="3" borderId="0" xfId="55" applyNumberFormat="1" applyFont="1" applyFill="1" applyBorder="1" applyAlignment="1">
      <alignment horizontal="left" vertical="center" wrapText="1"/>
    </xf>
    <xf numFmtId="181" fontId="8" fillId="0" borderId="0" xfId="53" applyFont="1" applyFill="1" applyAlignment="1">
      <alignment horizontal="left" vertical="top" wrapText="1"/>
    </xf>
    <xf numFmtId="181" fontId="33" fillId="2" borderId="3" xfId="53" applyFont="1" applyFill="1" applyBorder="1" applyAlignment="1">
      <alignment horizontal="center" vertical="center"/>
    </xf>
    <xf numFmtId="181" fontId="33" fillId="2" borderId="10" xfId="53" applyFont="1" applyFill="1" applyBorder="1" applyAlignment="1">
      <alignment horizontal="center" vertical="center" wrapText="1"/>
    </xf>
    <xf numFmtId="181" fontId="33" fillId="2" borderId="1" xfId="53" applyFont="1" applyFill="1" applyBorder="1" applyAlignment="1">
      <alignment horizontal="center" vertical="center" wrapText="1"/>
    </xf>
    <xf numFmtId="181" fontId="31" fillId="0" borderId="0" xfId="55" applyFont="1" applyBorder="1" applyAlignment="1">
      <alignment horizontal="left" vertical="top" wrapText="1"/>
    </xf>
    <xf numFmtId="181" fontId="33" fillId="2" borderId="16" xfId="53" applyFont="1" applyFill="1" applyBorder="1" applyAlignment="1">
      <alignment horizontal="left" vertical="center" wrapText="1"/>
    </xf>
    <xf numFmtId="181" fontId="33" fillId="2" borderId="17" xfId="53" applyFont="1" applyFill="1" applyBorder="1" applyAlignment="1">
      <alignment horizontal="left" vertical="center" wrapText="1"/>
    </xf>
    <xf numFmtId="181" fontId="33" fillId="2" borderId="3" xfId="53" applyFont="1" applyFill="1" applyBorder="1" applyAlignment="1">
      <alignment horizontal="center" vertical="center" wrapText="1"/>
    </xf>
    <xf numFmtId="0" fontId="24" fillId="3" borderId="0" xfId="0" applyNumberFormat="1" applyFont="1" applyFill="1" applyBorder="1" applyAlignment="1">
      <alignment horizontal="left" wrapText="1"/>
    </xf>
    <xf numFmtId="0" fontId="24" fillId="0" borderId="0" xfId="0" applyNumberFormat="1" applyFont="1" applyFill="1" applyBorder="1" applyAlignment="1">
      <alignment horizontal="left" wrapText="1"/>
    </xf>
    <xf numFmtId="181" fontId="24" fillId="2" borderId="31" xfId="53" applyFont="1" applyFill="1" applyBorder="1" applyAlignment="1">
      <alignment horizontal="center" vertical="center" wrapText="1"/>
    </xf>
    <xf numFmtId="181" fontId="24" fillId="2" borderId="33" xfId="53" applyFont="1" applyFill="1" applyBorder="1" applyAlignment="1">
      <alignment horizontal="center" vertical="center" wrapText="1"/>
    </xf>
    <xf numFmtId="181" fontId="8" fillId="0" borderId="0" xfId="53" applyFont="1" applyFill="1" applyBorder="1" applyAlignment="1">
      <alignment horizontal="left" vertical="top"/>
    </xf>
    <xf numFmtId="181" fontId="24" fillId="2" borderId="21" xfId="53" applyFont="1" applyFill="1" applyBorder="1" applyAlignment="1">
      <alignment horizontal="center" vertical="top"/>
    </xf>
    <xf numFmtId="181" fontId="24" fillId="2" borderId="22" xfId="53" applyFont="1" applyFill="1" applyBorder="1" applyAlignment="1">
      <alignment horizontal="center" vertical="center" wrapText="1"/>
    </xf>
    <xf numFmtId="181" fontId="24" fillId="2" borderId="23" xfId="53" applyFont="1" applyFill="1" applyBorder="1" applyAlignment="1">
      <alignment horizontal="center" vertical="center"/>
    </xf>
    <xf numFmtId="181" fontId="24" fillId="0" borderId="0" xfId="53" applyFont="1" applyFill="1" applyBorder="1" applyAlignment="1">
      <alignment horizontal="center" vertical="top"/>
    </xf>
    <xf numFmtId="182" fontId="24" fillId="0" borderId="0" xfId="53" applyNumberFormat="1" applyFont="1" applyFill="1" applyBorder="1" applyAlignment="1">
      <alignment horizontal="center" vertical="top" wrapText="1"/>
    </xf>
    <xf numFmtId="182" fontId="24" fillId="0" borderId="0" xfId="53" applyNumberFormat="1" applyFont="1" applyFill="1" applyBorder="1" applyAlignment="1">
      <alignment horizontal="center" vertical="top"/>
    </xf>
    <xf numFmtId="181" fontId="24" fillId="0" borderId="0" xfId="53" applyFont="1" applyFill="1" applyBorder="1" applyAlignment="1">
      <alignment horizontal="center" vertical="center" wrapText="1"/>
    </xf>
    <xf numFmtId="181" fontId="24" fillId="2" borderId="3" xfId="53" applyFont="1" applyFill="1" applyBorder="1" applyAlignment="1">
      <alignment horizontal="center" vertical="top" wrapText="1"/>
    </xf>
    <xf numFmtId="182" fontId="24" fillId="2" borderId="3" xfId="53" applyNumberFormat="1" applyFont="1" applyFill="1" applyBorder="1" applyAlignment="1">
      <alignment horizontal="center" vertical="top" wrapText="1"/>
    </xf>
    <xf numFmtId="182" fontId="24" fillId="2" borderId="3" xfId="53" applyNumberFormat="1" applyFont="1" applyFill="1" applyBorder="1" applyAlignment="1">
      <alignment horizontal="center" vertical="top"/>
    </xf>
    <xf numFmtId="181" fontId="24" fillId="3" borderId="48" xfId="0" applyNumberFormat="1" applyFont="1" applyFill="1" applyBorder="1" applyAlignment="1">
      <alignment horizontal="left" wrapText="1"/>
    </xf>
    <xf numFmtId="181" fontId="13" fillId="0" borderId="0" xfId="53" applyNumberFormat="1" applyFont="1" applyAlignment="1">
      <alignment horizontal="center" vertical="top" wrapText="1"/>
    </xf>
    <xf numFmtId="181" fontId="24" fillId="2" borderId="31" xfId="53" applyNumberFormat="1" applyFont="1" applyFill="1" applyBorder="1" applyAlignment="1">
      <alignment horizontal="center" vertical="center"/>
    </xf>
    <xf numFmtId="181" fontId="24" fillId="2" borderId="33" xfId="53" applyNumberFormat="1" applyFont="1" applyFill="1" applyBorder="1" applyAlignment="1">
      <alignment horizontal="center" vertical="center"/>
    </xf>
    <xf numFmtId="181" fontId="8" fillId="0" borderId="0" xfId="53" applyNumberFormat="1" applyFont="1" applyFill="1" applyBorder="1" applyAlignment="1">
      <alignment horizontal="left" vertical="top"/>
    </xf>
    <xf numFmtId="181" fontId="24" fillId="2" borderId="25" xfId="53" applyNumberFormat="1" applyFont="1" applyFill="1" applyBorder="1" applyAlignment="1">
      <alignment horizontal="center" vertical="top" wrapText="1"/>
    </xf>
    <xf numFmtId="181" fontId="24" fillId="2" borderId="26" xfId="53" applyNumberFormat="1" applyFont="1" applyFill="1" applyBorder="1" applyAlignment="1">
      <alignment horizontal="center" vertical="top" wrapText="1"/>
    </xf>
    <xf numFmtId="181" fontId="24" fillId="2" borderId="27" xfId="53" applyNumberFormat="1" applyFont="1" applyFill="1" applyBorder="1" applyAlignment="1">
      <alignment horizontal="center" vertical="top" wrapText="1"/>
    </xf>
    <xf numFmtId="182" fontId="24" fillId="2" borderId="25" xfId="53" applyNumberFormat="1" applyFont="1" applyFill="1" applyBorder="1" applyAlignment="1">
      <alignment horizontal="center" vertical="top" wrapText="1"/>
    </xf>
    <xf numFmtId="182" fontId="24" fillId="2" borderId="26" xfId="53" applyNumberFormat="1" applyFont="1" applyFill="1" applyBorder="1" applyAlignment="1">
      <alignment horizontal="center" vertical="top" wrapText="1"/>
    </xf>
    <xf numFmtId="182" fontId="24" fillId="2" borderId="32" xfId="53" applyNumberFormat="1" applyFont="1" applyFill="1" applyBorder="1" applyAlignment="1">
      <alignment horizontal="center" vertical="top" wrapText="1"/>
    </xf>
    <xf numFmtId="181" fontId="24" fillId="2" borderId="31" xfId="53" applyFont="1" applyFill="1" applyBorder="1" applyAlignment="1">
      <alignment horizontal="center" vertical="center"/>
    </xf>
    <xf numFmtId="181" fontId="24" fillId="2" borderId="29" xfId="53" applyFont="1" applyFill="1" applyBorder="1" applyAlignment="1">
      <alignment horizontal="center" vertical="center"/>
    </xf>
    <xf numFmtId="181" fontId="24" fillId="2" borderId="33" xfId="53" applyFont="1" applyFill="1" applyBorder="1" applyAlignment="1">
      <alignment horizontal="center" vertical="center"/>
    </xf>
    <xf numFmtId="181" fontId="24" fillId="2" borderId="10" xfId="53" applyFont="1" applyFill="1" applyBorder="1" applyAlignment="1">
      <alignment horizontal="center" vertical="top" wrapText="1"/>
    </xf>
    <xf numFmtId="181" fontId="24" fillId="2" borderId="2" xfId="53" applyFont="1" applyFill="1" applyBorder="1" applyAlignment="1">
      <alignment horizontal="center" vertical="top" wrapText="1"/>
    </xf>
    <xf numFmtId="181" fontId="24" fillId="2" borderId="1" xfId="53" applyFont="1" applyFill="1" applyBorder="1" applyAlignment="1">
      <alignment horizontal="center" vertical="top" wrapText="1"/>
    </xf>
    <xf numFmtId="181" fontId="24" fillId="2" borderId="36" xfId="53" applyFont="1" applyFill="1" applyBorder="1" applyAlignment="1">
      <alignment horizontal="center" vertical="top" wrapText="1"/>
    </xf>
    <xf numFmtId="181" fontId="24" fillId="0" borderId="2" xfId="53" applyFont="1" applyFill="1" applyBorder="1" applyAlignment="1">
      <alignment horizontal="center" vertical="top" wrapText="1"/>
    </xf>
    <xf numFmtId="181" fontId="24" fillId="0" borderId="36" xfId="53" applyFont="1" applyFill="1" applyBorder="1" applyAlignment="1">
      <alignment horizontal="center" vertical="top" wrapText="1"/>
    </xf>
    <xf numFmtId="166" fontId="24" fillId="3" borderId="10" xfId="27" applyNumberFormat="1" applyFont="1" applyFill="1" applyBorder="1" applyAlignment="1">
      <alignment horizontal="center"/>
    </xf>
    <xf numFmtId="166" fontId="24" fillId="3" borderId="2" xfId="27" applyNumberFormat="1" applyFont="1" applyFill="1" applyBorder="1" applyAlignment="1">
      <alignment horizontal="center"/>
    </xf>
    <xf numFmtId="166" fontId="24" fillId="3" borderId="1" xfId="27" applyNumberFormat="1" applyFont="1" applyFill="1" applyBorder="1" applyAlignment="1">
      <alignment horizontal="center"/>
    </xf>
    <xf numFmtId="182" fontId="41" fillId="2" borderId="3" xfId="0" applyNumberFormat="1" applyFont="1" applyFill="1" applyBorder="1" applyAlignment="1">
      <alignment horizontal="center"/>
    </xf>
    <xf numFmtId="0" fontId="10" fillId="0" borderId="13" xfId="0" applyNumberFormat="1" applyFont="1" applyBorder="1" applyAlignment="1">
      <alignment horizontal="left" vertical="center" wrapText="1"/>
    </xf>
    <xf numFmtId="0" fontId="85" fillId="0" borderId="9" xfId="0" applyNumberFormat="1" applyFont="1" applyBorder="1" applyAlignment="1">
      <alignment horizontal="left" vertical="center" wrapText="1"/>
    </xf>
    <xf numFmtId="0" fontId="43" fillId="0" borderId="3" xfId="0" applyNumberFormat="1" applyFont="1" applyBorder="1" applyAlignment="1">
      <alignment horizontal="center" vertical="center" wrapText="1"/>
    </xf>
    <xf numFmtId="41" fontId="46" fillId="0" borderId="7" xfId="0" applyNumberFormat="1" applyFont="1" applyFill="1" applyBorder="1" applyAlignment="1">
      <alignment horizontal="center" vertical="center" wrapText="1"/>
    </xf>
    <xf numFmtId="41" fontId="46" fillId="0" borderId="5" xfId="0" applyNumberFormat="1" applyFont="1" applyFill="1" applyBorder="1" applyAlignment="1">
      <alignment horizontal="center" vertical="center" wrapText="1"/>
    </xf>
    <xf numFmtId="41" fontId="46" fillId="0" borderId="11" xfId="0" applyNumberFormat="1" applyFont="1" applyFill="1" applyBorder="1" applyAlignment="1">
      <alignment horizontal="center" vertical="center" wrapText="1"/>
    </xf>
    <xf numFmtId="181" fontId="33" fillId="0" borderId="0" xfId="0" applyNumberFormat="1" applyFont="1" applyFill="1" applyBorder="1" applyAlignment="1">
      <alignment vertical="top" wrapText="1"/>
    </xf>
    <xf numFmtId="181" fontId="8" fillId="0" borderId="10" xfId="0" applyNumberFormat="1" applyFont="1" applyFill="1" applyBorder="1" applyAlignment="1">
      <alignment wrapText="1"/>
    </xf>
    <xf numFmtId="181" fontId="8" fillId="0" borderId="2" xfId="0" applyNumberFormat="1" applyFont="1" applyFill="1" applyBorder="1" applyAlignment="1">
      <alignment wrapText="1"/>
    </xf>
    <xf numFmtId="181" fontId="8" fillId="0" borderId="1" xfId="0" applyNumberFormat="1" applyFont="1" applyFill="1" applyBorder="1" applyAlignment="1">
      <alignment wrapText="1"/>
    </xf>
    <xf numFmtId="1" fontId="24" fillId="2" borderId="3" xfId="0" applyNumberFormat="1" applyFont="1" applyFill="1" applyBorder="1" applyAlignment="1">
      <alignment horizontal="center" vertical="center" wrapText="1"/>
    </xf>
    <xf numFmtId="0" fontId="33" fillId="0" borderId="0" xfId="0" applyNumberFormat="1" applyFont="1" applyFill="1" applyBorder="1" applyAlignment="1">
      <alignment horizontal="left" vertical="top" wrapText="1"/>
    </xf>
    <xf numFmtId="181" fontId="10" fillId="0" borderId="0" xfId="53" applyFont="1" applyAlignment="1">
      <alignment horizontal="left" vertical="top"/>
    </xf>
    <xf numFmtId="0" fontId="24" fillId="0" borderId="0" xfId="53" applyNumberFormat="1" applyFont="1" applyFill="1" applyAlignment="1">
      <alignment horizontal="left" vertical="top" wrapText="1"/>
    </xf>
    <xf numFmtId="0" fontId="49" fillId="0" borderId="13" xfId="0" applyNumberFormat="1" applyFont="1" applyFill="1" applyBorder="1" applyAlignment="1">
      <alignment horizontal="left" vertical="center"/>
    </xf>
    <xf numFmtId="0" fontId="41" fillId="0" borderId="9" xfId="0" applyNumberFormat="1" applyFont="1" applyFill="1" applyBorder="1" applyAlignment="1">
      <alignment horizontal="left" vertical="center" wrapText="1"/>
    </xf>
    <xf numFmtId="0" fontId="41" fillId="40" borderId="3" xfId="0" applyNumberFormat="1" applyFont="1" applyFill="1" applyBorder="1" applyAlignment="1">
      <alignment horizontal="center" vertical="center"/>
    </xf>
    <xf numFmtId="0" fontId="41" fillId="40" borderId="7" xfId="0" applyNumberFormat="1" applyFont="1" applyFill="1" applyBorder="1" applyAlignment="1">
      <alignment horizontal="center" vertical="center"/>
    </xf>
    <xf numFmtId="0" fontId="41" fillId="40" borderId="11" xfId="0" applyNumberFormat="1" applyFont="1" applyFill="1" applyBorder="1" applyAlignment="1">
      <alignment horizontal="center" vertical="center"/>
    </xf>
    <xf numFmtId="0" fontId="41" fillId="40" borderId="15" xfId="0" applyNumberFormat="1" applyFont="1" applyFill="1" applyBorder="1" applyAlignment="1">
      <alignment horizontal="center" vertical="center"/>
    </xf>
    <xf numFmtId="0" fontId="41" fillId="40" borderId="12" xfId="0" applyNumberFormat="1" applyFont="1" applyFill="1" applyBorder="1" applyAlignment="1">
      <alignment horizontal="center" vertical="center"/>
    </xf>
    <xf numFmtId="0" fontId="49" fillId="0" borderId="13" xfId="0" applyNumberFormat="1" applyFont="1" applyBorder="1" applyAlignment="1">
      <alignment horizontal="left"/>
    </xf>
    <xf numFmtId="0" fontId="41" fillId="0" borderId="8" xfId="0" applyNumberFormat="1" applyFont="1" applyBorder="1" applyAlignment="1">
      <alignment horizontal="left" vertical="center" wrapText="1"/>
    </xf>
    <xf numFmtId="0" fontId="41" fillId="0" borderId="9" xfId="0" applyNumberFormat="1" applyFont="1" applyBorder="1" applyAlignment="1">
      <alignment horizontal="left" vertical="center" wrapText="1"/>
    </xf>
    <xf numFmtId="181" fontId="10" fillId="0" borderId="0" xfId="38" applyFont="1" applyBorder="1" applyAlignment="1">
      <alignment horizontal="left" wrapText="1"/>
    </xf>
    <xf numFmtId="0" fontId="41" fillId="6" borderId="7" xfId="0" applyNumberFormat="1" applyFont="1" applyFill="1" applyBorder="1" applyAlignment="1">
      <alignment horizontal="center" vertical="center" wrapText="1"/>
    </xf>
    <xf numFmtId="0" fontId="41" fillId="6" borderId="11" xfId="0" applyNumberFormat="1" applyFont="1" applyFill="1" applyBorder="1" applyAlignment="1">
      <alignment horizontal="center" vertical="center" wrapText="1"/>
    </xf>
    <xf numFmtId="0" fontId="41" fillId="6" borderId="10" xfId="0" applyNumberFormat="1" applyFont="1" applyFill="1" applyBorder="1" applyAlignment="1">
      <alignment horizontal="center" vertical="center"/>
    </xf>
    <xf numFmtId="0" fontId="41" fillId="6" borderId="2" xfId="0" applyNumberFormat="1" applyFont="1" applyFill="1" applyBorder="1" applyAlignment="1">
      <alignment horizontal="center" vertical="center"/>
    </xf>
    <xf numFmtId="0" fontId="41" fillId="6" borderId="1" xfId="0" applyNumberFormat="1" applyFont="1" applyFill="1" applyBorder="1" applyAlignment="1">
      <alignment horizontal="center" vertical="center"/>
    </xf>
    <xf numFmtId="181" fontId="24" fillId="39" borderId="3" xfId="46" applyNumberFormat="1" applyFont="1" applyFill="1" applyBorder="1" applyAlignment="1">
      <alignment horizontal="center" vertical="center" wrapText="1"/>
    </xf>
    <xf numFmtId="181" fontId="24" fillId="39" borderId="3" xfId="391" applyNumberFormat="1" applyFont="1" applyFill="1" applyBorder="1" applyAlignment="1">
      <alignment horizontal="center" vertical="top" wrapText="1"/>
    </xf>
    <xf numFmtId="0" fontId="85" fillId="0" borderId="0" xfId="0" applyNumberFormat="1" applyFont="1" applyAlignment="1">
      <alignment horizontal="left" vertical="center" wrapText="1"/>
    </xf>
    <xf numFmtId="0" fontId="49" fillId="0" borderId="0" xfId="0" applyNumberFormat="1" applyFont="1" applyAlignment="1">
      <alignment horizontal="left" vertical="center"/>
    </xf>
    <xf numFmtId="0" fontId="41" fillId="4" borderId="3" xfId="0" applyNumberFormat="1" applyFont="1" applyFill="1" applyBorder="1" applyAlignment="1">
      <alignment horizontal="center" vertical="center" wrapText="1"/>
    </xf>
    <xf numFmtId="0" fontId="41" fillId="4" borderId="7" xfId="0" applyNumberFormat="1" applyFont="1" applyFill="1" applyBorder="1" applyAlignment="1">
      <alignment horizontal="center" vertical="center" wrapText="1"/>
    </xf>
    <xf numFmtId="0" fontId="41" fillId="4" borderId="11" xfId="0" applyNumberFormat="1" applyFont="1" applyFill="1" applyBorder="1" applyAlignment="1">
      <alignment horizontal="center" vertical="center" wrapText="1"/>
    </xf>
    <xf numFmtId="181" fontId="0" fillId="0" borderId="11" xfId="0" applyBorder="1"/>
    <xf numFmtId="0" fontId="85" fillId="0" borderId="9" xfId="0" applyNumberFormat="1" applyFont="1" applyBorder="1" applyAlignment="1">
      <alignment horizontal="left" vertical="top" wrapText="1"/>
    </xf>
    <xf numFmtId="0" fontId="41" fillId="4" borderId="10" xfId="0" applyNumberFormat="1" applyFont="1" applyFill="1" applyBorder="1" applyAlignment="1">
      <alignment horizontal="center" vertical="center" wrapText="1"/>
    </xf>
    <xf numFmtId="0" fontId="41" fillId="4" borderId="1" xfId="0" applyNumberFormat="1" applyFont="1" applyFill="1" applyBorder="1" applyAlignment="1">
      <alignment horizontal="center" vertical="center" wrapText="1"/>
    </xf>
    <xf numFmtId="0" fontId="41" fillId="0" borderId="0" xfId="0" applyNumberFormat="1" applyFont="1" applyAlignment="1">
      <alignment horizontal="left" vertical="center"/>
    </xf>
    <xf numFmtId="0" fontId="41" fillId="4" borderId="5" xfId="0" applyNumberFormat="1" applyFont="1" applyFill="1" applyBorder="1" applyAlignment="1">
      <alignment horizontal="center" vertical="center" wrapText="1"/>
    </xf>
    <xf numFmtId="181" fontId="121" fillId="0" borderId="11" xfId="0" applyFont="1" applyBorder="1"/>
    <xf numFmtId="0" fontId="41" fillId="4" borderId="2" xfId="0" applyNumberFormat="1" applyFont="1" applyFill="1" applyBorder="1" applyAlignment="1">
      <alignment horizontal="center" vertical="center" wrapText="1"/>
    </xf>
    <xf numFmtId="0" fontId="43" fillId="0" borderId="7" xfId="0" applyNumberFormat="1" applyFont="1" applyFill="1" applyBorder="1" applyAlignment="1">
      <alignment horizontal="center" vertical="center" wrapText="1"/>
    </xf>
    <xf numFmtId="0" fontId="43" fillId="0" borderId="5" xfId="0" applyNumberFormat="1" applyFont="1" applyFill="1" applyBorder="1" applyAlignment="1">
      <alignment horizontal="center" vertical="center" wrapText="1"/>
    </xf>
    <xf numFmtId="0" fontId="43" fillId="0" borderId="11" xfId="0" applyNumberFormat="1" applyFont="1" applyFill="1" applyBorder="1" applyAlignment="1">
      <alignment horizontal="center" vertical="center" wrapText="1"/>
    </xf>
    <xf numFmtId="0" fontId="124" fillId="0" borderId="13" xfId="0" applyNumberFormat="1" applyFont="1" applyBorder="1" applyAlignment="1">
      <alignment horizontal="left" vertical="center"/>
    </xf>
    <xf numFmtId="0" fontId="41" fillId="0" borderId="3" xfId="0" applyNumberFormat="1" applyFont="1" applyBorder="1" applyAlignment="1">
      <alignment horizontal="center"/>
    </xf>
    <xf numFmtId="0" fontId="43" fillId="0" borderId="3" xfId="0" applyNumberFormat="1" applyFont="1" applyFill="1" applyBorder="1" applyAlignment="1">
      <alignment horizontal="center" vertical="center"/>
    </xf>
    <xf numFmtId="0" fontId="41" fillId="0" borderId="3" xfId="0" applyNumberFormat="1" applyFont="1" applyFill="1" applyBorder="1" applyAlignment="1">
      <alignment horizontal="center" vertical="center" wrapText="1"/>
    </xf>
    <xf numFmtId="181" fontId="41" fillId="0" borderId="9" xfId="55" applyFont="1" applyBorder="1" applyAlignment="1">
      <alignment horizontal="left" vertical="center" wrapText="1"/>
    </xf>
    <xf numFmtId="181" fontId="41" fillId="0" borderId="0" xfId="55" applyFont="1" applyBorder="1" applyAlignment="1">
      <alignment horizontal="left" vertical="center" wrapText="1"/>
    </xf>
    <xf numFmtId="181" fontId="49" fillId="2" borderId="10" xfId="55" applyFont="1" applyFill="1" applyBorder="1" applyAlignment="1">
      <alignment horizontal="left" vertical="top" wrapText="1"/>
    </xf>
    <xf numFmtId="181" fontId="49" fillId="2" borderId="2" xfId="55" applyFont="1" applyFill="1" applyBorder="1" applyAlignment="1">
      <alignment horizontal="left" vertical="top" wrapText="1"/>
    </xf>
    <xf numFmtId="181" fontId="49" fillId="2" borderId="10" xfId="55" applyFont="1" applyFill="1" applyBorder="1" applyAlignment="1">
      <alignment horizontal="left" vertical="top"/>
    </xf>
    <xf numFmtId="181" fontId="49" fillId="2" borderId="2" xfId="55" applyFont="1" applyFill="1" applyBorder="1" applyAlignment="1">
      <alignment horizontal="left" vertical="top"/>
    </xf>
    <xf numFmtId="181" fontId="49" fillId="0" borderId="10" xfId="55" applyFont="1" applyFill="1" applyBorder="1" applyAlignment="1">
      <alignment vertical="top" wrapText="1"/>
    </xf>
    <xf numFmtId="181" fontId="49" fillId="0" borderId="2" xfId="55" applyFont="1" applyFill="1" applyBorder="1" applyAlignment="1">
      <alignment vertical="top" wrapText="1"/>
    </xf>
    <xf numFmtId="181" fontId="49" fillId="0" borderId="1" xfId="55" applyFont="1" applyFill="1" applyBorder="1" applyAlignment="1">
      <alignment vertical="top" wrapText="1"/>
    </xf>
    <xf numFmtId="181" fontId="49" fillId="2" borderId="7" xfId="0" applyFont="1" applyFill="1" applyBorder="1" applyAlignment="1">
      <alignment vertical="center"/>
    </xf>
    <xf numFmtId="181" fontId="49" fillId="2" borderId="11" xfId="0" applyFont="1" applyFill="1" applyBorder="1" applyAlignment="1">
      <alignment vertical="center"/>
    </xf>
    <xf numFmtId="181" fontId="44" fillId="0" borderId="10" xfId="0" applyFont="1" applyFill="1" applyBorder="1"/>
    <xf numFmtId="181" fontId="44" fillId="0" borderId="13" xfId="0" applyFont="1" applyFill="1" applyBorder="1"/>
    <xf numFmtId="181" fontId="44" fillId="0" borderId="1" xfId="0" applyFont="1" applyFill="1" applyBorder="1"/>
    <xf numFmtId="181" fontId="49" fillId="0" borderId="10" xfId="26" applyFont="1" applyFill="1" applyBorder="1" applyAlignment="1" applyProtection="1">
      <alignment vertical="top" wrapText="1"/>
    </xf>
    <xf numFmtId="181" fontId="49" fillId="0" borderId="2" xfId="26" applyFont="1" applyFill="1" applyBorder="1" applyAlignment="1" applyProtection="1">
      <alignment vertical="top" wrapText="1"/>
    </xf>
    <xf numFmtId="181" fontId="49" fillId="0" borderId="1" xfId="26" applyFont="1" applyFill="1" applyBorder="1" applyAlignment="1" applyProtection="1">
      <alignment vertical="top" wrapText="1"/>
    </xf>
  </cellXfs>
  <cellStyles count="38540">
    <cellStyle name="&#10;386grabber=m" xfId="1"/>
    <cellStyle name="_AsstCustodTable 37" xfId="2"/>
    <cellStyle name="_tables-oct" xfId="3"/>
    <cellStyle name="20% - Accent1" xfId="862" builtinId="30" customBuiltin="1"/>
    <cellStyle name="20% - Accent1 10" xfId="14943"/>
    <cellStyle name="20% - Accent1 11" xfId="15487"/>
    <cellStyle name="20% - Accent1 12" xfId="16028"/>
    <cellStyle name="20% - Accent1 13" xfId="16568"/>
    <cellStyle name="20% - Accent1 14" xfId="17109"/>
    <cellStyle name="20% - Accent1 15" xfId="17650"/>
    <cellStyle name="20% - Accent1 16" xfId="18191"/>
    <cellStyle name="20% - Accent1 17" xfId="18729"/>
    <cellStyle name="20% - Accent1 18" xfId="19269"/>
    <cellStyle name="20% - Accent1 19" xfId="19806"/>
    <cellStyle name="20% - Accent1 2" xfId="1384"/>
    <cellStyle name="20% - Accent1 2 10" xfId="34319"/>
    <cellStyle name="20% - Accent1 2 11" xfId="34659"/>
    <cellStyle name="20% - Accent1 2 12" xfId="34886"/>
    <cellStyle name="20% - Accent1 2 13" xfId="35113"/>
    <cellStyle name="20% - Accent1 2 14" xfId="35339"/>
    <cellStyle name="20% - Accent1 2 15" xfId="35567"/>
    <cellStyle name="20% - Accent1 2 16" xfId="35794"/>
    <cellStyle name="20% - Accent1 2 17" xfId="36021"/>
    <cellStyle name="20% - Accent1 2 18" xfId="36248"/>
    <cellStyle name="20% - Accent1 2 19" xfId="36475"/>
    <cellStyle name="20% - Accent1 2 2" xfId="1888"/>
    <cellStyle name="20% - Accent1 2 2 2" xfId="29770"/>
    <cellStyle name="20% - Accent1 2 2 2 2" xfId="30036"/>
    <cellStyle name="20% - Accent1 2 2 3" xfId="30661"/>
    <cellStyle name="20% - Accent1 2 2 4" xfId="32391"/>
    <cellStyle name="20% - Accent1 2 2 5" xfId="33181"/>
    <cellStyle name="20% - Accent1 2 2 6" xfId="33737"/>
    <cellStyle name="20% - Accent1 2 20" xfId="36701"/>
    <cellStyle name="20% - Accent1 2 21" xfId="36924"/>
    <cellStyle name="20% - Accent1 2 22" xfId="37210"/>
    <cellStyle name="20% - Accent1 2 23" xfId="37429"/>
    <cellStyle name="20% - Accent1 2 24" xfId="38293"/>
    <cellStyle name="20% - Accent1 2 3" xfId="2189"/>
    <cellStyle name="20% - Accent1 2 4" xfId="30489"/>
    <cellStyle name="20% - Accent1 2 5" xfId="31973"/>
    <cellStyle name="20% - Accent1 2 6" xfId="32840"/>
    <cellStyle name="20% - Accent1 2 7" xfId="33541"/>
    <cellStyle name="20% - Accent1 2 8" xfId="29849"/>
    <cellStyle name="20% - Accent1 2 9" xfId="33901"/>
    <cellStyle name="20% - Accent1 20" xfId="20332"/>
    <cellStyle name="20% - Accent1 21" xfId="20837"/>
    <cellStyle name="20% - Accent1 22" xfId="21289"/>
    <cellStyle name="20% - Accent1 23" xfId="21608"/>
    <cellStyle name="20% - Accent1 24" xfId="22500"/>
    <cellStyle name="20% - Accent1 25" xfId="23067"/>
    <cellStyle name="20% - Accent1 26" xfId="23604"/>
    <cellStyle name="20% - Accent1 27" xfId="24137"/>
    <cellStyle name="20% - Accent1 28" xfId="24668"/>
    <cellStyle name="20% - Accent1 29" xfId="25168"/>
    <cellStyle name="20% - Accent1 3" xfId="1385"/>
    <cellStyle name="20% - Accent1 3 10" xfId="34320"/>
    <cellStyle name="20% - Accent1 3 11" xfId="34658"/>
    <cellStyle name="20% - Accent1 3 12" xfId="34885"/>
    <cellStyle name="20% - Accent1 3 13" xfId="35112"/>
    <cellStyle name="20% - Accent1 3 14" xfId="35338"/>
    <cellStyle name="20% - Accent1 3 15" xfId="35566"/>
    <cellStyle name="20% - Accent1 3 16" xfId="35793"/>
    <cellStyle name="20% - Accent1 3 17" xfId="36020"/>
    <cellStyle name="20% - Accent1 3 18" xfId="36247"/>
    <cellStyle name="20% - Accent1 3 19" xfId="36474"/>
    <cellStyle name="20% - Accent1 3 2" xfId="1889"/>
    <cellStyle name="20% - Accent1 3 2 2" xfId="29771"/>
    <cellStyle name="20% - Accent1 3 2 2 2" xfId="30037"/>
    <cellStyle name="20% - Accent1 3 2 3" xfId="30662"/>
    <cellStyle name="20% - Accent1 3 2 4" xfId="32392"/>
    <cellStyle name="20% - Accent1 3 2 5" xfId="33182"/>
    <cellStyle name="20% - Accent1 3 2 6" xfId="33738"/>
    <cellStyle name="20% - Accent1 3 20" xfId="36700"/>
    <cellStyle name="20% - Accent1 3 21" xfId="36923"/>
    <cellStyle name="20% - Accent1 3 22" xfId="37209"/>
    <cellStyle name="20% - Accent1 3 23" xfId="37430"/>
    <cellStyle name="20% - Accent1 3 24" xfId="38294"/>
    <cellStyle name="20% - Accent1 3 3" xfId="2188"/>
    <cellStyle name="20% - Accent1 3 4" xfId="30490"/>
    <cellStyle name="20% - Accent1 3 5" xfId="31974"/>
    <cellStyle name="20% - Accent1 3 6" xfId="32841"/>
    <cellStyle name="20% - Accent1 3 7" xfId="33542"/>
    <cellStyle name="20% - Accent1 3 8" xfId="30236"/>
    <cellStyle name="20% - Accent1 3 9" xfId="33902"/>
    <cellStyle name="20% - Accent1 30" xfId="25613"/>
    <cellStyle name="20% - Accent1 31" xfId="26313"/>
    <cellStyle name="20% - Accent1 32" xfId="26850"/>
    <cellStyle name="20% - Accent1 33" xfId="27377"/>
    <cellStyle name="20% - Accent1 34" xfId="27874"/>
    <cellStyle name="20% - Accent1 35" xfId="28322"/>
    <cellStyle name="20% - Accent1 36" xfId="28652"/>
    <cellStyle name="20% - Accent1 37" xfId="29415"/>
    <cellStyle name="20% - Accent1 38" xfId="30290"/>
    <cellStyle name="20% - Accent1 39" xfId="31550"/>
    <cellStyle name="20% - Accent1 4" xfId="1386"/>
    <cellStyle name="20% - Accent1 4 10" xfId="34321"/>
    <cellStyle name="20% - Accent1 4 11" xfId="34657"/>
    <cellStyle name="20% - Accent1 4 12" xfId="34884"/>
    <cellStyle name="20% - Accent1 4 13" xfId="35111"/>
    <cellStyle name="20% - Accent1 4 14" xfId="35337"/>
    <cellStyle name="20% - Accent1 4 15" xfId="35565"/>
    <cellStyle name="20% - Accent1 4 16" xfId="35792"/>
    <cellStyle name="20% - Accent1 4 17" xfId="36019"/>
    <cellStyle name="20% - Accent1 4 18" xfId="36246"/>
    <cellStyle name="20% - Accent1 4 19" xfId="36473"/>
    <cellStyle name="20% - Accent1 4 2" xfId="1890"/>
    <cellStyle name="20% - Accent1 4 2 2" xfId="29772"/>
    <cellStyle name="20% - Accent1 4 2 2 2" xfId="30038"/>
    <cellStyle name="20% - Accent1 4 2 3" xfId="30663"/>
    <cellStyle name="20% - Accent1 4 2 4" xfId="32393"/>
    <cellStyle name="20% - Accent1 4 2 5" xfId="33183"/>
    <cellStyle name="20% - Accent1 4 2 6" xfId="33739"/>
    <cellStyle name="20% - Accent1 4 20" xfId="36699"/>
    <cellStyle name="20% - Accent1 4 21" xfId="36922"/>
    <cellStyle name="20% - Accent1 4 22" xfId="37208"/>
    <cellStyle name="20% - Accent1 4 23" xfId="37431"/>
    <cellStyle name="20% - Accent1 4 24" xfId="38295"/>
    <cellStyle name="20% - Accent1 4 3" xfId="2187"/>
    <cellStyle name="20% - Accent1 4 4" xfId="30491"/>
    <cellStyle name="20% - Accent1 4 5" xfId="31975"/>
    <cellStyle name="20% - Accent1 4 6" xfId="32842"/>
    <cellStyle name="20% - Accent1 4 7" xfId="33543"/>
    <cellStyle name="20% - Accent1 4 8" xfId="30166"/>
    <cellStyle name="20% - Accent1 4 9" xfId="33903"/>
    <cellStyle name="20% - Accent1 40" xfId="32504"/>
    <cellStyle name="20% - Accent1 41" xfId="32121"/>
    <cellStyle name="20% - Accent1 5" xfId="1387"/>
    <cellStyle name="20% - Accent1 5 10" xfId="34322"/>
    <cellStyle name="20% - Accent1 5 11" xfId="34656"/>
    <cellStyle name="20% - Accent1 5 12" xfId="34883"/>
    <cellStyle name="20% - Accent1 5 13" xfId="35110"/>
    <cellStyle name="20% - Accent1 5 14" xfId="35336"/>
    <cellStyle name="20% - Accent1 5 15" xfId="35564"/>
    <cellStyle name="20% - Accent1 5 16" xfId="35791"/>
    <cellStyle name="20% - Accent1 5 17" xfId="36018"/>
    <cellStyle name="20% - Accent1 5 18" xfId="36245"/>
    <cellStyle name="20% - Accent1 5 19" xfId="36472"/>
    <cellStyle name="20% - Accent1 5 2" xfId="1891"/>
    <cellStyle name="20% - Accent1 5 2 2" xfId="29773"/>
    <cellStyle name="20% - Accent1 5 2 2 2" xfId="30039"/>
    <cellStyle name="20% - Accent1 5 2 3" xfId="30664"/>
    <cellStyle name="20% - Accent1 5 2 4" xfId="32394"/>
    <cellStyle name="20% - Accent1 5 2 5" xfId="33184"/>
    <cellStyle name="20% - Accent1 5 2 6" xfId="33740"/>
    <cellStyle name="20% - Accent1 5 20" xfId="36698"/>
    <cellStyle name="20% - Accent1 5 21" xfId="36921"/>
    <cellStyle name="20% - Accent1 5 22" xfId="37207"/>
    <cellStyle name="20% - Accent1 5 23" xfId="37432"/>
    <cellStyle name="20% - Accent1 5 24" xfId="38296"/>
    <cellStyle name="20% - Accent1 5 3" xfId="2186"/>
    <cellStyle name="20% - Accent1 5 4" xfId="30492"/>
    <cellStyle name="20% - Accent1 5 5" xfId="31976"/>
    <cellStyle name="20% - Accent1 5 6" xfId="32843"/>
    <cellStyle name="20% - Accent1 5 7" xfId="33544"/>
    <cellStyle name="20% - Accent1 5 8" xfId="29848"/>
    <cellStyle name="20% - Accent1 5 9" xfId="33904"/>
    <cellStyle name="20% - Accent1 6" xfId="12780"/>
    <cellStyle name="20% - Accent1 7" xfId="13323"/>
    <cellStyle name="20% - Accent1 8" xfId="13864"/>
    <cellStyle name="20% - Accent1 9" xfId="14406"/>
    <cellStyle name="20% - Accent2" xfId="866" builtinId="34" customBuiltin="1"/>
    <cellStyle name="20% - Accent2 10" xfId="14947"/>
    <cellStyle name="20% - Accent2 11" xfId="15491"/>
    <cellStyle name="20% - Accent2 12" xfId="16032"/>
    <cellStyle name="20% - Accent2 13" xfId="16572"/>
    <cellStyle name="20% - Accent2 14" xfId="17113"/>
    <cellStyle name="20% - Accent2 15" xfId="17654"/>
    <cellStyle name="20% - Accent2 16" xfId="18195"/>
    <cellStyle name="20% - Accent2 17" xfId="18733"/>
    <cellStyle name="20% - Accent2 18" xfId="19273"/>
    <cellStyle name="20% - Accent2 19" xfId="19810"/>
    <cellStyle name="20% - Accent2 2" xfId="1388"/>
    <cellStyle name="20% - Accent2 2 10" xfId="34324"/>
    <cellStyle name="20% - Accent2 2 11" xfId="34650"/>
    <cellStyle name="20% - Accent2 2 12" xfId="34877"/>
    <cellStyle name="20% - Accent2 2 13" xfId="35104"/>
    <cellStyle name="20% - Accent2 2 14" xfId="35330"/>
    <cellStyle name="20% - Accent2 2 15" xfId="35558"/>
    <cellStyle name="20% - Accent2 2 16" xfId="35785"/>
    <cellStyle name="20% - Accent2 2 17" xfId="36012"/>
    <cellStyle name="20% - Accent2 2 18" xfId="36239"/>
    <cellStyle name="20% - Accent2 2 19" xfId="36466"/>
    <cellStyle name="20% - Accent2 2 2" xfId="1893"/>
    <cellStyle name="20% - Accent2 2 2 2" xfId="29774"/>
    <cellStyle name="20% - Accent2 2 2 2 2" xfId="30040"/>
    <cellStyle name="20% - Accent2 2 2 3" xfId="30665"/>
    <cellStyle name="20% - Accent2 2 2 4" xfId="32395"/>
    <cellStyle name="20% - Accent2 2 2 5" xfId="33185"/>
    <cellStyle name="20% - Accent2 2 2 6" xfId="33741"/>
    <cellStyle name="20% - Accent2 2 20" xfId="36692"/>
    <cellStyle name="20% - Accent2 2 21" xfId="36915"/>
    <cellStyle name="20% - Accent2 2 22" xfId="37205"/>
    <cellStyle name="20% - Accent2 2 23" xfId="37433"/>
    <cellStyle name="20% - Accent2 2 24" xfId="38297"/>
    <cellStyle name="20% - Accent2 2 3" xfId="2185"/>
    <cellStyle name="20% - Accent2 2 4" xfId="30493"/>
    <cellStyle name="20% - Accent2 2 5" xfId="31977"/>
    <cellStyle name="20% - Accent2 2 6" xfId="32844"/>
    <cellStyle name="20% - Accent2 2 7" xfId="33545"/>
    <cellStyle name="20% - Accent2 2 8" xfId="30165"/>
    <cellStyle name="20% - Accent2 2 9" xfId="33905"/>
    <cellStyle name="20% - Accent2 20" xfId="20336"/>
    <cellStyle name="20% - Accent2 21" xfId="20840"/>
    <cellStyle name="20% - Accent2 22" xfId="21293"/>
    <cellStyle name="20% - Accent2 23" xfId="21610"/>
    <cellStyle name="20% - Accent2 24" xfId="22504"/>
    <cellStyle name="20% - Accent2 25" xfId="23071"/>
    <cellStyle name="20% - Accent2 26" xfId="23608"/>
    <cellStyle name="20% - Accent2 27" xfId="24141"/>
    <cellStyle name="20% - Accent2 28" xfId="24672"/>
    <cellStyle name="20% - Accent2 29" xfId="25172"/>
    <cellStyle name="20% - Accent2 3" xfId="1389"/>
    <cellStyle name="20% - Accent2 3 10" xfId="34325"/>
    <cellStyle name="20% - Accent2 3 11" xfId="34649"/>
    <cellStyle name="20% - Accent2 3 12" xfId="34876"/>
    <cellStyle name="20% - Accent2 3 13" xfId="35103"/>
    <cellStyle name="20% - Accent2 3 14" xfId="35325"/>
    <cellStyle name="20% - Accent2 3 15" xfId="35557"/>
    <cellStyle name="20% - Accent2 3 16" xfId="35784"/>
    <cellStyle name="20% - Accent2 3 17" xfId="36011"/>
    <cellStyle name="20% - Accent2 3 18" xfId="36238"/>
    <cellStyle name="20% - Accent2 3 19" xfId="36465"/>
    <cellStyle name="20% - Accent2 3 2" xfId="1894"/>
    <cellStyle name="20% - Accent2 3 2 2" xfId="29775"/>
    <cellStyle name="20% - Accent2 3 2 2 2" xfId="30041"/>
    <cellStyle name="20% - Accent2 3 2 3" xfId="30666"/>
    <cellStyle name="20% - Accent2 3 2 4" xfId="32396"/>
    <cellStyle name="20% - Accent2 3 2 5" xfId="33186"/>
    <cellStyle name="20% - Accent2 3 2 6" xfId="33742"/>
    <cellStyle name="20% - Accent2 3 20" xfId="36691"/>
    <cellStyle name="20% - Accent2 3 21" xfId="36914"/>
    <cellStyle name="20% - Accent2 3 22" xfId="37204"/>
    <cellStyle name="20% - Accent2 3 23" xfId="37434"/>
    <cellStyle name="20% - Accent2 3 24" xfId="38298"/>
    <cellStyle name="20% - Accent2 3 3" xfId="2184"/>
    <cellStyle name="20% - Accent2 3 4" xfId="30494"/>
    <cellStyle name="20% - Accent2 3 5" xfId="31978"/>
    <cellStyle name="20% - Accent2 3 6" xfId="32845"/>
    <cellStyle name="20% - Accent2 3 7" xfId="33546"/>
    <cellStyle name="20% - Accent2 3 8" xfId="29847"/>
    <cellStyle name="20% - Accent2 3 9" xfId="33906"/>
    <cellStyle name="20% - Accent2 30" xfId="25617"/>
    <cellStyle name="20% - Accent2 31" xfId="26317"/>
    <cellStyle name="20% - Accent2 32" xfId="26854"/>
    <cellStyle name="20% - Accent2 33" xfId="27381"/>
    <cellStyle name="20% - Accent2 34" xfId="27878"/>
    <cellStyle name="20% - Accent2 35" xfId="28325"/>
    <cellStyle name="20% - Accent2 36" xfId="28654"/>
    <cellStyle name="20% - Accent2 37" xfId="29418"/>
    <cellStyle name="20% - Accent2 38" xfId="30292"/>
    <cellStyle name="20% - Accent2 39" xfId="31553"/>
    <cellStyle name="20% - Accent2 4" xfId="1390"/>
    <cellStyle name="20% - Accent2 4 10" xfId="34326"/>
    <cellStyle name="20% - Accent2 4 11" xfId="34644"/>
    <cellStyle name="20% - Accent2 4 12" xfId="34871"/>
    <cellStyle name="20% - Accent2 4 13" xfId="35098"/>
    <cellStyle name="20% - Accent2 4 14" xfId="35324"/>
    <cellStyle name="20% - Accent2 4 15" xfId="35552"/>
    <cellStyle name="20% - Accent2 4 16" xfId="35779"/>
    <cellStyle name="20% - Accent2 4 17" xfId="36006"/>
    <cellStyle name="20% - Accent2 4 18" xfId="36233"/>
    <cellStyle name="20% - Accent2 4 19" xfId="36460"/>
    <cellStyle name="20% - Accent2 4 2" xfId="1895"/>
    <cellStyle name="20% - Accent2 4 2 2" xfId="29776"/>
    <cellStyle name="20% - Accent2 4 2 2 2" xfId="30042"/>
    <cellStyle name="20% - Accent2 4 2 3" xfId="30667"/>
    <cellStyle name="20% - Accent2 4 2 4" xfId="32397"/>
    <cellStyle name="20% - Accent2 4 2 5" xfId="33187"/>
    <cellStyle name="20% - Accent2 4 2 6" xfId="33743"/>
    <cellStyle name="20% - Accent2 4 20" xfId="36686"/>
    <cellStyle name="20% - Accent2 4 21" xfId="36909"/>
    <cellStyle name="20% - Accent2 4 22" xfId="37202"/>
    <cellStyle name="20% - Accent2 4 23" xfId="37435"/>
    <cellStyle name="20% - Accent2 4 24" xfId="38299"/>
    <cellStyle name="20% - Accent2 4 3" xfId="2183"/>
    <cellStyle name="20% - Accent2 4 4" xfId="30495"/>
    <cellStyle name="20% - Accent2 4 5" xfId="31979"/>
    <cellStyle name="20% - Accent2 4 6" xfId="32846"/>
    <cellStyle name="20% - Accent2 4 7" xfId="33547"/>
    <cellStyle name="20% - Accent2 4 8" xfId="30234"/>
    <cellStyle name="20% - Accent2 4 9" xfId="33907"/>
    <cellStyle name="20% - Accent2 40" xfId="32501"/>
    <cellStyle name="20% - Accent2 41" xfId="32645"/>
    <cellStyle name="20% - Accent2 5" xfId="1391"/>
    <cellStyle name="20% - Accent2 5 10" xfId="34327"/>
    <cellStyle name="20% - Accent2 5 11" xfId="34643"/>
    <cellStyle name="20% - Accent2 5 12" xfId="34870"/>
    <cellStyle name="20% - Accent2 5 13" xfId="35097"/>
    <cellStyle name="20% - Accent2 5 14" xfId="35323"/>
    <cellStyle name="20% - Accent2 5 15" xfId="35551"/>
    <cellStyle name="20% - Accent2 5 16" xfId="35778"/>
    <cellStyle name="20% - Accent2 5 17" xfId="36005"/>
    <cellStyle name="20% - Accent2 5 18" xfId="36232"/>
    <cellStyle name="20% - Accent2 5 19" xfId="36459"/>
    <cellStyle name="20% - Accent2 5 2" xfId="1896"/>
    <cellStyle name="20% - Accent2 5 2 2" xfId="29777"/>
    <cellStyle name="20% - Accent2 5 2 2 2" xfId="30043"/>
    <cellStyle name="20% - Accent2 5 2 3" xfId="30668"/>
    <cellStyle name="20% - Accent2 5 2 4" xfId="32398"/>
    <cellStyle name="20% - Accent2 5 2 5" xfId="33188"/>
    <cellStyle name="20% - Accent2 5 2 6" xfId="33744"/>
    <cellStyle name="20% - Accent2 5 20" xfId="36685"/>
    <cellStyle name="20% - Accent2 5 21" xfId="36908"/>
    <cellStyle name="20% - Accent2 5 22" xfId="37201"/>
    <cellStyle name="20% - Accent2 5 23" xfId="37436"/>
    <cellStyle name="20% - Accent2 5 24" xfId="38300"/>
    <cellStyle name="20% - Accent2 5 3" xfId="2182"/>
    <cellStyle name="20% - Accent2 5 4" xfId="30496"/>
    <cellStyle name="20% - Accent2 5 5" xfId="31980"/>
    <cellStyle name="20% - Accent2 5 6" xfId="32847"/>
    <cellStyle name="20% - Accent2 5 7" xfId="33548"/>
    <cellStyle name="20% - Accent2 5 8" xfId="30164"/>
    <cellStyle name="20% - Accent2 5 9" xfId="33908"/>
    <cellStyle name="20% - Accent2 6" xfId="12784"/>
    <cellStyle name="20% - Accent2 7" xfId="13327"/>
    <cellStyle name="20% - Accent2 8" xfId="13868"/>
    <cellStyle name="20% - Accent2 9" xfId="14410"/>
    <cellStyle name="20% - Accent3" xfId="870" builtinId="38" customBuiltin="1"/>
    <cellStyle name="20% - Accent3 10" xfId="14951"/>
    <cellStyle name="20% - Accent3 11" xfId="15495"/>
    <cellStyle name="20% - Accent3 12" xfId="16036"/>
    <cellStyle name="20% - Accent3 13" xfId="16576"/>
    <cellStyle name="20% - Accent3 14" xfId="17117"/>
    <cellStyle name="20% - Accent3 15" xfId="17658"/>
    <cellStyle name="20% - Accent3 16" xfId="18199"/>
    <cellStyle name="20% - Accent3 17" xfId="18737"/>
    <cellStyle name="20% - Accent3 18" xfId="19277"/>
    <cellStyle name="20% - Accent3 19" xfId="19814"/>
    <cellStyle name="20% - Accent3 2" xfId="1392"/>
    <cellStyle name="20% - Accent3 2 10" xfId="34329"/>
    <cellStyle name="20% - Accent3 2 11" xfId="34641"/>
    <cellStyle name="20% - Accent3 2 12" xfId="34868"/>
    <cellStyle name="20% - Accent3 2 13" xfId="35095"/>
    <cellStyle name="20% - Accent3 2 14" xfId="35321"/>
    <cellStyle name="20% - Accent3 2 15" xfId="35549"/>
    <cellStyle name="20% - Accent3 2 16" xfId="35776"/>
    <cellStyle name="20% - Accent3 2 17" xfId="36003"/>
    <cellStyle name="20% - Accent3 2 18" xfId="36230"/>
    <cellStyle name="20% - Accent3 2 19" xfId="36457"/>
    <cellStyle name="20% - Accent3 2 2" xfId="1898"/>
    <cellStyle name="20% - Accent3 2 2 2" xfId="29778"/>
    <cellStyle name="20% - Accent3 2 2 2 2" xfId="30044"/>
    <cellStyle name="20% - Accent3 2 2 3" xfId="30669"/>
    <cellStyle name="20% - Accent3 2 2 4" xfId="32400"/>
    <cellStyle name="20% - Accent3 2 2 5" xfId="33189"/>
    <cellStyle name="20% - Accent3 2 2 6" xfId="33745"/>
    <cellStyle name="20% - Accent3 2 20" xfId="36683"/>
    <cellStyle name="20% - Accent3 2 21" xfId="36906"/>
    <cellStyle name="20% - Accent3 2 22" xfId="37199"/>
    <cellStyle name="20% - Accent3 2 23" xfId="37437"/>
    <cellStyle name="20% - Accent3 2 24" xfId="38301"/>
    <cellStyle name="20% - Accent3 2 3" xfId="2179"/>
    <cellStyle name="20% - Accent3 2 4" xfId="30497"/>
    <cellStyle name="20% - Accent3 2 5" xfId="31981"/>
    <cellStyle name="20% - Accent3 2 6" xfId="32848"/>
    <cellStyle name="20% - Accent3 2 7" xfId="33549"/>
    <cellStyle name="20% - Accent3 2 8" xfId="2812"/>
    <cellStyle name="20% - Accent3 2 9" xfId="33909"/>
    <cellStyle name="20% - Accent3 20" xfId="20340"/>
    <cellStyle name="20% - Accent3 21" xfId="20844"/>
    <cellStyle name="20% - Accent3 22" xfId="21295"/>
    <cellStyle name="20% - Accent3 23" xfId="21612"/>
    <cellStyle name="20% - Accent3 24" xfId="22508"/>
    <cellStyle name="20% - Accent3 25" xfId="23075"/>
    <cellStyle name="20% - Accent3 26" xfId="23612"/>
    <cellStyle name="20% - Accent3 27" xfId="24145"/>
    <cellStyle name="20% - Accent3 28" xfId="24675"/>
    <cellStyle name="20% - Accent3 29" xfId="25176"/>
    <cellStyle name="20% - Accent3 3" xfId="1393"/>
    <cellStyle name="20% - Accent3 3 10" xfId="34330"/>
    <cellStyle name="20% - Accent3 3 11" xfId="34640"/>
    <cellStyle name="20% - Accent3 3 12" xfId="34867"/>
    <cellStyle name="20% - Accent3 3 13" xfId="35094"/>
    <cellStyle name="20% - Accent3 3 14" xfId="35320"/>
    <cellStyle name="20% - Accent3 3 15" xfId="35548"/>
    <cellStyle name="20% - Accent3 3 16" xfId="35775"/>
    <cellStyle name="20% - Accent3 3 17" xfId="36002"/>
    <cellStyle name="20% - Accent3 3 18" xfId="36229"/>
    <cellStyle name="20% - Accent3 3 19" xfId="36456"/>
    <cellStyle name="20% - Accent3 3 2" xfId="1899"/>
    <cellStyle name="20% - Accent3 3 2 2" xfId="29779"/>
    <cellStyle name="20% - Accent3 3 2 2 2" xfId="30045"/>
    <cellStyle name="20% - Accent3 3 2 3" xfId="30670"/>
    <cellStyle name="20% - Accent3 3 2 4" xfId="32401"/>
    <cellStyle name="20% - Accent3 3 2 5" xfId="33190"/>
    <cellStyle name="20% - Accent3 3 2 6" xfId="33746"/>
    <cellStyle name="20% - Accent3 3 20" xfId="36682"/>
    <cellStyle name="20% - Accent3 3 21" xfId="36905"/>
    <cellStyle name="20% - Accent3 3 22" xfId="37198"/>
    <cellStyle name="20% - Accent3 3 23" xfId="37438"/>
    <cellStyle name="20% - Accent3 3 24" xfId="38302"/>
    <cellStyle name="20% - Accent3 3 3" xfId="2177"/>
    <cellStyle name="20% - Accent3 3 4" xfId="30498"/>
    <cellStyle name="20% - Accent3 3 5" xfId="31982"/>
    <cellStyle name="20% - Accent3 3 6" xfId="32849"/>
    <cellStyle name="20% - Accent3 3 7" xfId="33550"/>
    <cellStyle name="20% - Accent3 3 8" xfId="30233"/>
    <cellStyle name="20% - Accent3 3 9" xfId="33910"/>
    <cellStyle name="20% - Accent3 30" xfId="25621"/>
    <cellStyle name="20% - Accent3 31" xfId="26321"/>
    <cellStyle name="20% - Accent3 32" xfId="26858"/>
    <cellStyle name="20% - Accent3 33" xfId="27385"/>
    <cellStyle name="20% - Accent3 34" xfId="27881"/>
    <cellStyle name="20% - Accent3 35" xfId="28327"/>
    <cellStyle name="20% - Accent3 36" xfId="28656"/>
    <cellStyle name="20% - Accent3 37" xfId="29421"/>
    <cellStyle name="20% - Accent3 38" xfId="30294"/>
    <cellStyle name="20% - Accent3 39" xfId="31555"/>
    <cellStyle name="20% - Accent3 4" xfId="1394"/>
    <cellStyle name="20% - Accent3 4 10" xfId="34331"/>
    <cellStyle name="20% - Accent3 4 11" xfId="34639"/>
    <cellStyle name="20% - Accent3 4 12" xfId="34866"/>
    <cellStyle name="20% - Accent3 4 13" xfId="35093"/>
    <cellStyle name="20% - Accent3 4 14" xfId="35319"/>
    <cellStyle name="20% - Accent3 4 15" xfId="35547"/>
    <cellStyle name="20% - Accent3 4 16" xfId="35774"/>
    <cellStyle name="20% - Accent3 4 17" xfId="36001"/>
    <cellStyle name="20% - Accent3 4 18" xfId="36228"/>
    <cellStyle name="20% - Accent3 4 19" xfId="36455"/>
    <cellStyle name="20% - Accent3 4 2" xfId="1900"/>
    <cellStyle name="20% - Accent3 4 2 2" xfId="29780"/>
    <cellStyle name="20% - Accent3 4 2 2 2" xfId="30046"/>
    <cellStyle name="20% - Accent3 4 2 3" xfId="30671"/>
    <cellStyle name="20% - Accent3 4 2 4" xfId="32402"/>
    <cellStyle name="20% - Accent3 4 2 5" xfId="33191"/>
    <cellStyle name="20% - Accent3 4 2 6" xfId="33747"/>
    <cellStyle name="20% - Accent3 4 20" xfId="36681"/>
    <cellStyle name="20% - Accent3 4 21" xfId="36904"/>
    <cellStyle name="20% - Accent3 4 22" xfId="37197"/>
    <cellStyle name="20% - Accent3 4 23" xfId="37439"/>
    <cellStyle name="20% - Accent3 4 24" xfId="38303"/>
    <cellStyle name="20% - Accent3 4 3" xfId="2176"/>
    <cellStyle name="20% - Accent3 4 4" xfId="30499"/>
    <cellStyle name="20% - Accent3 4 5" xfId="31983"/>
    <cellStyle name="20% - Accent3 4 6" xfId="32850"/>
    <cellStyle name="20% - Accent3 4 7" xfId="33551"/>
    <cellStyle name="20% - Accent3 4 8" xfId="30163"/>
    <cellStyle name="20% - Accent3 4 9" xfId="33911"/>
    <cellStyle name="20% - Accent3 40" xfId="32498"/>
    <cellStyle name="20% - Accent3 41" xfId="32773"/>
    <cellStyle name="20% - Accent3 5" xfId="1395"/>
    <cellStyle name="20% - Accent3 5 10" xfId="34332"/>
    <cellStyle name="20% - Accent3 5 11" xfId="34638"/>
    <cellStyle name="20% - Accent3 5 12" xfId="34865"/>
    <cellStyle name="20% - Accent3 5 13" xfId="35092"/>
    <cellStyle name="20% - Accent3 5 14" xfId="35318"/>
    <cellStyle name="20% - Accent3 5 15" xfId="35546"/>
    <cellStyle name="20% - Accent3 5 16" xfId="35773"/>
    <cellStyle name="20% - Accent3 5 17" xfId="36000"/>
    <cellStyle name="20% - Accent3 5 18" xfId="36227"/>
    <cellStyle name="20% - Accent3 5 19" xfId="36454"/>
    <cellStyle name="20% - Accent3 5 2" xfId="1901"/>
    <cellStyle name="20% - Accent3 5 2 2" xfId="29781"/>
    <cellStyle name="20% - Accent3 5 2 2 2" xfId="30047"/>
    <cellStyle name="20% - Accent3 5 2 3" xfId="30672"/>
    <cellStyle name="20% - Accent3 5 2 4" xfId="32403"/>
    <cellStyle name="20% - Accent3 5 2 5" xfId="33192"/>
    <cellStyle name="20% - Accent3 5 2 6" xfId="33748"/>
    <cellStyle name="20% - Accent3 5 20" xfId="36680"/>
    <cellStyle name="20% - Accent3 5 21" xfId="36903"/>
    <cellStyle name="20% - Accent3 5 22" xfId="37196"/>
    <cellStyle name="20% - Accent3 5 23" xfId="37440"/>
    <cellStyle name="20% - Accent3 5 24" xfId="38304"/>
    <cellStyle name="20% - Accent3 5 3" xfId="2175"/>
    <cellStyle name="20% - Accent3 5 4" xfId="30500"/>
    <cellStyle name="20% - Accent3 5 5" xfId="31984"/>
    <cellStyle name="20% - Accent3 5 6" xfId="32851"/>
    <cellStyle name="20% - Accent3 5 7" xfId="33552"/>
    <cellStyle name="20% - Accent3 5 8" xfId="29846"/>
    <cellStyle name="20% - Accent3 5 9" xfId="33912"/>
    <cellStyle name="20% - Accent3 6" xfId="12788"/>
    <cellStyle name="20% - Accent3 7" xfId="13331"/>
    <cellStyle name="20% - Accent3 8" xfId="13872"/>
    <cellStyle name="20% - Accent3 9" xfId="14414"/>
    <cellStyle name="20% - Accent4" xfId="874" builtinId="42" customBuiltin="1"/>
    <cellStyle name="20% - Accent4 10" xfId="14955"/>
    <cellStyle name="20% - Accent4 11" xfId="15499"/>
    <cellStyle name="20% - Accent4 12" xfId="16040"/>
    <cellStyle name="20% - Accent4 13" xfId="16580"/>
    <cellStyle name="20% - Accent4 14" xfId="17121"/>
    <cellStyle name="20% - Accent4 15" xfId="17662"/>
    <cellStyle name="20% - Accent4 16" xfId="18203"/>
    <cellStyle name="20% - Accent4 17" xfId="18741"/>
    <cellStyle name="20% - Accent4 18" xfId="19280"/>
    <cellStyle name="20% - Accent4 19" xfId="19818"/>
    <cellStyle name="20% - Accent4 2" xfId="1396"/>
    <cellStyle name="20% - Accent4 2 10" xfId="34334"/>
    <cellStyle name="20% - Accent4 2 11" xfId="34636"/>
    <cellStyle name="20% - Accent4 2 12" xfId="34863"/>
    <cellStyle name="20% - Accent4 2 13" xfId="35090"/>
    <cellStyle name="20% - Accent4 2 14" xfId="35316"/>
    <cellStyle name="20% - Accent4 2 15" xfId="35544"/>
    <cellStyle name="20% - Accent4 2 16" xfId="35771"/>
    <cellStyle name="20% - Accent4 2 17" xfId="35998"/>
    <cellStyle name="20% - Accent4 2 18" xfId="36225"/>
    <cellStyle name="20% - Accent4 2 19" xfId="36452"/>
    <cellStyle name="20% - Accent4 2 2" xfId="1903"/>
    <cellStyle name="20% - Accent4 2 2 2" xfId="29782"/>
    <cellStyle name="20% - Accent4 2 2 2 2" xfId="30048"/>
    <cellStyle name="20% - Accent4 2 2 3" xfId="30673"/>
    <cellStyle name="20% - Accent4 2 2 4" xfId="32405"/>
    <cellStyle name="20% - Accent4 2 2 5" xfId="33193"/>
    <cellStyle name="20% - Accent4 2 2 6" xfId="33749"/>
    <cellStyle name="20% - Accent4 2 20" xfId="36678"/>
    <cellStyle name="20% - Accent4 2 21" xfId="36902"/>
    <cellStyle name="20% - Accent4 2 22" xfId="37194"/>
    <cellStyle name="20% - Accent4 2 23" xfId="37441"/>
    <cellStyle name="20% - Accent4 2 24" xfId="38305"/>
    <cellStyle name="20% - Accent4 2 3" xfId="2172"/>
    <cellStyle name="20% - Accent4 2 4" xfId="30501"/>
    <cellStyle name="20% - Accent4 2 5" xfId="31985"/>
    <cellStyle name="20% - Accent4 2 6" xfId="32852"/>
    <cellStyle name="20% - Accent4 2 7" xfId="33553"/>
    <cellStyle name="20% - Accent4 2 8" xfId="30162"/>
    <cellStyle name="20% - Accent4 2 9" xfId="33913"/>
    <cellStyle name="20% - Accent4 20" xfId="20344"/>
    <cellStyle name="20% - Accent4 21" xfId="20848"/>
    <cellStyle name="20% - Accent4 22" xfId="21297"/>
    <cellStyle name="20% - Accent4 23" xfId="21614"/>
    <cellStyle name="20% - Accent4 24" xfId="22512"/>
    <cellStyle name="20% - Accent4 25" xfId="23079"/>
    <cellStyle name="20% - Accent4 26" xfId="23616"/>
    <cellStyle name="20% - Accent4 27" xfId="24149"/>
    <cellStyle name="20% - Accent4 28" xfId="24679"/>
    <cellStyle name="20% - Accent4 29" xfId="25180"/>
    <cellStyle name="20% - Accent4 3" xfId="1397"/>
    <cellStyle name="20% - Accent4 3 10" xfId="34335"/>
    <cellStyle name="20% - Accent4 3 11" xfId="34635"/>
    <cellStyle name="20% - Accent4 3 12" xfId="34862"/>
    <cellStyle name="20% - Accent4 3 13" xfId="35089"/>
    <cellStyle name="20% - Accent4 3 14" xfId="35315"/>
    <cellStyle name="20% - Accent4 3 15" xfId="35543"/>
    <cellStyle name="20% - Accent4 3 16" xfId="35770"/>
    <cellStyle name="20% - Accent4 3 17" xfId="35997"/>
    <cellStyle name="20% - Accent4 3 18" xfId="36224"/>
    <cellStyle name="20% - Accent4 3 19" xfId="36451"/>
    <cellStyle name="20% - Accent4 3 2" xfId="1904"/>
    <cellStyle name="20% - Accent4 3 2 2" xfId="29783"/>
    <cellStyle name="20% - Accent4 3 2 2 2" xfId="30049"/>
    <cellStyle name="20% - Accent4 3 2 3" xfId="30674"/>
    <cellStyle name="20% - Accent4 3 2 4" xfId="32406"/>
    <cellStyle name="20% - Accent4 3 2 5" xfId="33194"/>
    <cellStyle name="20% - Accent4 3 2 6" xfId="33750"/>
    <cellStyle name="20% - Accent4 3 20" xfId="36677"/>
    <cellStyle name="20% - Accent4 3 21" xfId="36901"/>
    <cellStyle name="20% - Accent4 3 22" xfId="37193"/>
    <cellStyle name="20% - Accent4 3 23" xfId="37442"/>
    <cellStyle name="20% - Accent4 3 24" xfId="38306"/>
    <cellStyle name="20% - Accent4 3 3" xfId="2171"/>
    <cellStyle name="20% - Accent4 3 4" xfId="30502"/>
    <cellStyle name="20% - Accent4 3 5" xfId="31986"/>
    <cellStyle name="20% - Accent4 3 6" xfId="32853"/>
    <cellStyle name="20% - Accent4 3 7" xfId="33554"/>
    <cellStyle name="20% - Accent4 3 8" xfId="29845"/>
    <cellStyle name="20% - Accent4 3 9" xfId="33914"/>
    <cellStyle name="20% - Accent4 30" xfId="25625"/>
    <cellStyle name="20% - Accent4 31" xfId="26325"/>
    <cellStyle name="20% - Accent4 32" xfId="26862"/>
    <cellStyle name="20% - Accent4 33" xfId="27389"/>
    <cellStyle name="20% - Accent4 34" xfId="27885"/>
    <cellStyle name="20% - Accent4 35" xfId="28330"/>
    <cellStyle name="20% - Accent4 36" xfId="28658"/>
    <cellStyle name="20% - Accent4 37" xfId="29424"/>
    <cellStyle name="20% - Accent4 38" xfId="30296"/>
    <cellStyle name="20% - Accent4 39" xfId="31558"/>
    <cellStyle name="20% - Accent4 4" xfId="1398"/>
    <cellStyle name="20% - Accent4 4 10" xfId="34336"/>
    <cellStyle name="20% - Accent4 4 11" xfId="34634"/>
    <cellStyle name="20% - Accent4 4 12" xfId="34861"/>
    <cellStyle name="20% - Accent4 4 13" xfId="35088"/>
    <cellStyle name="20% - Accent4 4 14" xfId="35314"/>
    <cellStyle name="20% - Accent4 4 15" xfId="35542"/>
    <cellStyle name="20% - Accent4 4 16" xfId="35769"/>
    <cellStyle name="20% - Accent4 4 17" xfId="35996"/>
    <cellStyle name="20% - Accent4 4 18" xfId="36223"/>
    <cellStyle name="20% - Accent4 4 19" xfId="36450"/>
    <cellStyle name="20% - Accent4 4 2" xfId="1905"/>
    <cellStyle name="20% - Accent4 4 2 2" xfId="29784"/>
    <cellStyle name="20% - Accent4 4 2 2 2" xfId="30050"/>
    <cellStyle name="20% - Accent4 4 2 3" xfId="30675"/>
    <cellStyle name="20% - Accent4 4 2 4" xfId="32407"/>
    <cellStyle name="20% - Accent4 4 2 5" xfId="33195"/>
    <cellStyle name="20% - Accent4 4 2 6" xfId="33751"/>
    <cellStyle name="20% - Accent4 4 20" xfId="36676"/>
    <cellStyle name="20% - Accent4 4 21" xfId="36900"/>
    <cellStyle name="20% - Accent4 4 22" xfId="37192"/>
    <cellStyle name="20% - Accent4 4 23" xfId="37443"/>
    <cellStyle name="20% - Accent4 4 24" xfId="38307"/>
    <cellStyle name="20% - Accent4 4 3" xfId="2168"/>
    <cellStyle name="20% - Accent4 4 4" xfId="30503"/>
    <cellStyle name="20% - Accent4 4 5" xfId="31987"/>
    <cellStyle name="20% - Accent4 4 6" xfId="32854"/>
    <cellStyle name="20% - Accent4 4 7" xfId="33555"/>
    <cellStyle name="20% - Accent4 4 8" xfId="30232"/>
    <cellStyle name="20% - Accent4 4 9" xfId="33915"/>
    <cellStyle name="20% - Accent4 40" xfId="32496"/>
    <cellStyle name="20% - Accent4 41" xfId="32122"/>
    <cellStyle name="20% - Accent4 5" xfId="1399"/>
    <cellStyle name="20% - Accent4 5 10" xfId="34337"/>
    <cellStyle name="20% - Accent4 5 11" xfId="34633"/>
    <cellStyle name="20% - Accent4 5 12" xfId="34860"/>
    <cellStyle name="20% - Accent4 5 13" xfId="35087"/>
    <cellStyle name="20% - Accent4 5 14" xfId="35313"/>
    <cellStyle name="20% - Accent4 5 15" xfId="35541"/>
    <cellStyle name="20% - Accent4 5 16" xfId="35768"/>
    <cellStyle name="20% - Accent4 5 17" xfId="35995"/>
    <cellStyle name="20% - Accent4 5 18" xfId="36222"/>
    <cellStyle name="20% - Accent4 5 19" xfId="36449"/>
    <cellStyle name="20% - Accent4 5 2" xfId="1906"/>
    <cellStyle name="20% - Accent4 5 2 2" xfId="29785"/>
    <cellStyle name="20% - Accent4 5 2 2 2" xfId="30051"/>
    <cellStyle name="20% - Accent4 5 2 3" xfId="30676"/>
    <cellStyle name="20% - Accent4 5 2 4" xfId="32408"/>
    <cellStyle name="20% - Accent4 5 2 5" xfId="33196"/>
    <cellStyle name="20% - Accent4 5 2 6" xfId="33752"/>
    <cellStyle name="20% - Accent4 5 20" xfId="36675"/>
    <cellStyle name="20% - Accent4 5 21" xfId="36899"/>
    <cellStyle name="20% - Accent4 5 22" xfId="37191"/>
    <cellStyle name="20% - Accent4 5 23" xfId="37444"/>
    <cellStyle name="20% - Accent4 5 24" xfId="38308"/>
    <cellStyle name="20% - Accent4 5 3" xfId="2167"/>
    <cellStyle name="20% - Accent4 5 4" xfId="30504"/>
    <cellStyle name="20% - Accent4 5 5" xfId="31988"/>
    <cellStyle name="20% - Accent4 5 6" xfId="32855"/>
    <cellStyle name="20% - Accent4 5 7" xfId="33556"/>
    <cellStyle name="20% - Accent4 5 8" xfId="30161"/>
    <cellStyle name="20% - Accent4 5 9" xfId="33916"/>
    <cellStyle name="20% - Accent4 6" xfId="12792"/>
    <cellStyle name="20% - Accent4 7" xfId="13335"/>
    <cellStyle name="20% - Accent4 8" xfId="13876"/>
    <cellStyle name="20% - Accent4 9" xfId="14418"/>
    <cellStyle name="20% - Accent5" xfId="878" builtinId="46" customBuiltin="1"/>
    <cellStyle name="20% - Accent5 10" xfId="14959"/>
    <cellStyle name="20% - Accent5 11" xfId="15503"/>
    <cellStyle name="20% - Accent5 12" xfId="16044"/>
    <cellStyle name="20% - Accent5 13" xfId="16584"/>
    <cellStyle name="20% - Accent5 14" xfId="17125"/>
    <cellStyle name="20% - Accent5 15" xfId="17666"/>
    <cellStyle name="20% - Accent5 16" xfId="18207"/>
    <cellStyle name="20% - Accent5 17" xfId="18745"/>
    <cellStyle name="20% - Accent5 18" xfId="19284"/>
    <cellStyle name="20% - Accent5 19" xfId="19822"/>
    <cellStyle name="20% - Accent5 2" xfId="1400"/>
    <cellStyle name="20% - Accent5 2 10" xfId="34339"/>
    <cellStyle name="20% - Accent5 2 11" xfId="34631"/>
    <cellStyle name="20% - Accent5 2 12" xfId="34858"/>
    <cellStyle name="20% - Accent5 2 13" xfId="35085"/>
    <cellStyle name="20% - Accent5 2 14" xfId="35309"/>
    <cellStyle name="20% - Accent5 2 15" xfId="35539"/>
    <cellStyle name="20% - Accent5 2 16" xfId="35766"/>
    <cellStyle name="20% - Accent5 2 17" xfId="35993"/>
    <cellStyle name="20% - Accent5 2 18" xfId="36220"/>
    <cellStyle name="20% - Accent5 2 19" xfId="36447"/>
    <cellStyle name="20% - Accent5 2 2" xfId="1907"/>
    <cellStyle name="20% - Accent5 2 2 2" xfId="29786"/>
    <cellStyle name="20% - Accent5 2 2 2 2" xfId="30052"/>
    <cellStyle name="20% - Accent5 2 2 3" xfId="30677"/>
    <cellStyle name="20% - Accent5 2 2 4" xfId="32409"/>
    <cellStyle name="20% - Accent5 2 2 5" xfId="33197"/>
    <cellStyle name="20% - Accent5 2 2 6" xfId="33753"/>
    <cellStyle name="20% - Accent5 2 20" xfId="36673"/>
    <cellStyle name="20% - Accent5 2 21" xfId="36897"/>
    <cellStyle name="20% - Accent5 2 22" xfId="37189"/>
    <cellStyle name="20% - Accent5 2 23" xfId="37445"/>
    <cellStyle name="20% - Accent5 2 24" xfId="38309"/>
    <cellStyle name="20% - Accent5 2 3" xfId="2163"/>
    <cellStyle name="20% - Accent5 2 4" xfId="30505"/>
    <cellStyle name="20% - Accent5 2 5" xfId="31989"/>
    <cellStyle name="20% - Accent5 2 6" xfId="32856"/>
    <cellStyle name="20% - Accent5 2 7" xfId="33557"/>
    <cellStyle name="20% - Accent5 2 8" xfId="30231"/>
    <cellStyle name="20% - Accent5 2 9" xfId="33917"/>
    <cellStyle name="20% - Accent5 20" xfId="20347"/>
    <cellStyle name="20% - Accent5 21" xfId="20852"/>
    <cellStyle name="20% - Accent5 22" xfId="21299"/>
    <cellStyle name="20% - Accent5 23" xfId="21616"/>
    <cellStyle name="20% - Accent5 24" xfId="22516"/>
    <cellStyle name="20% - Accent5 25" xfId="23083"/>
    <cellStyle name="20% - Accent5 26" xfId="23620"/>
    <cellStyle name="20% - Accent5 27" xfId="24153"/>
    <cellStyle name="20% - Accent5 28" xfId="24683"/>
    <cellStyle name="20% - Accent5 29" xfId="25184"/>
    <cellStyle name="20% - Accent5 3" xfId="1401"/>
    <cellStyle name="20% - Accent5 3 10" xfId="34340"/>
    <cellStyle name="20% - Accent5 3 11" xfId="34628"/>
    <cellStyle name="20% - Accent5 3 12" xfId="34855"/>
    <cellStyle name="20% - Accent5 3 13" xfId="35082"/>
    <cellStyle name="20% - Accent5 3 14" xfId="35308"/>
    <cellStyle name="20% - Accent5 3 15" xfId="35536"/>
    <cellStyle name="20% - Accent5 3 16" xfId="35763"/>
    <cellStyle name="20% - Accent5 3 17" xfId="35990"/>
    <cellStyle name="20% - Accent5 3 18" xfId="36217"/>
    <cellStyle name="20% - Accent5 3 19" xfId="36444"/>
    <cellStyle name="20% - Accent5 3 2" xfId="1908"/>
    <cellStyle name="20% - Accent5 3 2 2" xfId="29787"/>
    <cellStyle name="20% - Accent5 3 2 2 2" xfId="30053"/>
    <cellStyle name="20% - Accent5 3 2 3" xfId="30678"/>
    <cellStyle name="20% - Accent5 3 2 4" xfId="32410"/>
    <cellStyle name="20% - Accent5 3 2 5" xfId="33198"/>
    <cellStyle name="20% - Accent5 3 2 6" xfId="33754"/>
    <cellStyle name="20% - Accent5 3 20" xfId="36670"/>
    <cellStyle name="20% - Accent5 3 21" xfId="36894"/>
    <cellStyle name="20% - Accent5 3 22" xfId="37188"/>
    <cellStyle name="20% - Accent5 3 23" xfId="37446"/>
    <cellStyle name="20% - Accent5 3 24" xfId="38310"/>
    <cellStyle name="20% - Accent5 3 3" xfId="2162"/>
    <cellStyle name="20% - Accent5 3 4" xfId="30506"/>
    <cellStyle name="20% - Accent5 3 5" xfId="31990"/>
    <cellStyle name="20% - Accent5 3 6" xfId="32857"/>
    <cellStyle name="20% - Accent5 3 7" xfId="33558"/>
    <cellStyle name="20% - Accent5 3 8" xfId="30160"/>
    <cellStyle name="20% - Accent5 3 9" xfId="33918"/>
    <cellStyle name="20% - Accent5 30" xfId="25629"/>
    <cellStyle name="20% - Accent5 31" xfId="26329"/>
    <cellStyle name="20% - Accent5 32" xfId="26866"/>
    <cellStyle name="20% - Accent5 33" xfId="27393"/>
    <cellStyle name="20% - Accent5 34" xfId="27889"/>
    <cellStyle name="20% - Accent5 35" xfId="28334"/>
    <cellStyle name="20% - Accent5 36" xfId="28660"/>
    <cellStyle name="20% - Accent5 37" xfId="29427"/>
    <cellStyle name="20% - Accent5 38" xfId="30298"/>
    <cellStyle name="20% - Accent5 39" xfId="31561"/>
    <cellStyle name="20% - Accent5 4" xfId="1402"/>
    <cellStyle name="20% - Accent5 4 10" xfId="34341"/>
    <cellStyle name="20% - Accent5 4 11" xfId="34627"/>
    <cellStyle name="20% - Accent5 4 12" xfId="34854"/>
    <cellStyle name="20% - Accent5 4 13" xfId="35081"/>
    <cellStyle name="20% - Accent5 4 14" xfId="35306"/>
    <cellStyle name="20% - Accent5 4 15" xfId="35535"/>
    <cellStyle name="20% - Accent5 4 16" xfId="35762"/>
    <cellStyle name="20% - Accent5 4 17" xfId="35989"/>
    <cellStyle name="20% - Accent5 4 18" xfId="36216"/>
    <cellStyle name="20% - Accent5 4 19" xfId="36443"/>
    <cellStyle name="20% - Accent5 4 2" xfId="1909"/>
    <cellStyle name="20% - Accent5 4 2 2" xfId="29788"/>
    <cellStyle name="20% - Accent5 4 2 2 2" xfId="30054"/>
    <cellStyle name="20% - Accent5 4 2 3" xfId="30679"/>
    <cellStyle name="20% - Accent5 4 2 4" xfId="32411"/>
    <cellStyle name="20% - Accent5 4 2 5" xfId="33199"/>
    <cellStyle name="20% - Accent5 4 2 6" xfId="33755"/>
    <cellStyle name="20% - Accent5 4 20" xfId="36669"/>
    <cellStyle name="20% - Accent5 4 21" xfId="36893"/>
    <cellStyle name="20% - Accent5 4 22" xfId="37179"/>
    <cellStyle name="20% - Accent5 4 23" xfId="37447"/>
    <cellStyle name="20% - Accent5 4 24" xfId="38311"/>
    <cellStyle name="20% - Accent5 4 3" xfId="2161"/>
    <cellStyle name="20% - Accent5 4 4" xfId="30507"/>
    <cellStyle name="20% - Accent5 4 5" xfId="31991"/>
    <cellStyle name="20% - Accent5 4 6" xfId="32858"/>
    <cellStyle name="20% - Accent5 4 7" xfId="33559"/>
    <cellStyle name="20% - Accent5 4 8" xfId="29844"/>
    <cellStyle name="20% - Accent5 4 9" xfId="33919"/>
    <cellStyle name="20% - Accent5 40" xfId="31640"/>
    <cellStyle name="20% - Accent5 41" xfId="32646"/>
    <cellStyle name="20% - Accent5 5" xfId="1403"/>
    <cellStyle name="20% - Accent5 5 10" xfId="34342"/>
    <cellStyle name="20% - Accent5 5 11" xfId="34625"/>
    <cellStyle name="20% - Accent5 5 12" xfId="34852"/>
    <cellStyle name="20% - Accent5 5 13" xfId="35079"/>
    <cellStyle name="20% - Accent5 5 14" xfId="35305"/>
    <cellStyle name="20% - Accent5 5 15" xfId="35533"/>
    <cellStyle name="20% - Accent5 5 16" xfId="35760"/>
    <cellStyle name="20% - Accent5 5 17" xfId="35987"/>
    <cellStyle name="20% - Accent5 5 18" xfId="36214"/>
    <cellStyle name="20% - Accent5 5 19" xfId="36441"/>
    <cellStyle name="20% - Accent5 5 2" xfId="1910"/>
    <cellStyle name="20% - Accent5 5 2 2" xfId="29789"/>
    <cellStyle name="20% - Accent5 5 2 2 2" xfId="30055"/>
    <cellStyle name="20% - Accent5 5 2 3" xfId="30680"/>
    <cellStyle name="20% - Accent5 5 2 4" xfId="32412"/>
    <cellStyle name="20% - Accent5 5 2 5" xfId="33200"/>
    <cellStyle name="20% - Accent5 5 2 6" xfId="33756"/>
    <cellStyle name="20% - Accent5 5 20" xfId="36667"/>
    <cellStyle name="20% - Accent5 5 21" xfId="36891"/>
    <cellStyle name="20% - Accent5 5 22" xfId="37176"/>
    <cellStyle name="20% - Accent5 5 23" xfId="37448"/>
    <cellStyle name="20% - Accent5 5 24" xfId="38312"/>
    <cellStyle name="20% - Accent5 5 3" xfId="2118"/>
    <cellStyle name="20% - Accent5 5 4" xfId="30508"/>
    <cellStyle name="20% - Accent5 5 5" xfId="31992"/>
    <cellStyle name="20% - Accent5 5 6" xfId="32859"/>
    <cellStyle name="20% - Accent5 5 7" xfId="33560"/>
    <cellStyle name="20% - Accent5 5 8" xfId="2813"/>
    <cellStyle name="20% - Accent5 5 9" xfId="33920"/>
    <cellStyle name="20% - Accent5 6" xfId="12796"/>
    <cellStyle name="20% - Accent5 7" xfId="13339"/>
    <cellStyle name="20% - Accent5 8" xfId="13880"/>
    <cellStyle name="20% - Accent5 9" xfId="14422"/>
    <cellStyle name="20% - Accent6" xfId="882" builtinId="50" customBuiltin="1"/>
    <cellStyle name="20% - Accent6 10" xfId="14963"/>
    <cellStyle name="20% - Accent6 11" xfId="15507"/>
    <cellStyle name="20% - Accent6 12" xfId="16048"/>
    <cellStyle name="20% - Accent6 13" xfId="16588"/>
    <cellStyle name="20% - Accent6 14" xfId="17129"/>
    <cellStyle name="20% - Accent6 15" xfId="17670"/>
    <cellStyle name="20% - Accent6 16" xfId="18211"/>
    <cellStyle name="20% - Accent6 17" xfId="18749"/>
    <cellStyle name="20% - Accent6 18" xfId="19288"/>
    <cellStyle name="20% - Accent6 19" xfId="19826"/>
    <cellStyle name="20% - Accent6 2" xfId="1404"/>
    <cellStyle name="20% - Accent6 2 10" xfId="34344"/>
    <cellStyle name="20% - Accent6 2 11" xfId="34623"/>
    <cellStyle name="20% - Accent6 2 12" xfId="34850"/>
    <cellStyle name="20% - Accent6 2 13" xfId="35077"/>
    <cellStyle name="20% - Accent6 2 14" xfId="35301"/>
    <cellStyle name="20% - Accent6 2 15" xfId="35531"/>
    <cellStyle name="20% - Accent6 2 16" xfId="35758"/>
    <cellStyle name="20% - Accent6 2 17" xfId="35985"/>
    <cellStyle name="20% - Accent6 2 18" xfId="36212"/>
    <cellStyle name="20% - Accent6 2 19" xfId="36439"/>
    <cellStyle name="20% - Accent6 2 2" xfId="1912"/>
    <cellStyle name="20% - Accent6 2 2 2" xfId="29790"/>
    <cellStyle name="20% - Accent6 2 2 2 2" xfId="30056"/>
    <cellStyle name="20% - Accent6 2 2 3" xfId="30681"/>
    <cellStyle name="20% - Accent6 2 2 4" xfId="32413"/>
    <cellStyle name="20% - Accent6 2 2 5" xfId="33201"/>
    <cellStyle name="20% - Accent6 2 2 6" xfId="33757"/>
    <cellStyle name="20% - Accent6 2 20" xfId="36665"/>
    <cellStyle name="20% - Accent6 2 21" xfId="36889"/>
    <cellStyle name="20% - Accent6 2 22" xfId="37174"/>
    <cellStyle name="20% - Accent6 2 23" xfId="37449"/>
    <cellStyle name="20% - Accent6 2 24" xfId="38313"/>
    <cellStyle name="20% - Accent6 2 3" xfId="2106"/>
    <cellStyle name="20% - Accent6 2 4" xfId="30509"/>
    <cellStyle name="20% - Accent6 2 5" xfId="31993"/>
    <cellStyle name="20% - Accent6 2 6" xfId="32860"/>
    <cellStyle name="20% - Accent6 2 7" xfId="33561"/>
    <cellStyle name="20% - Accent6 2 8" xfId="30159"/>
    <cellStyle name="20% - Accent6 2 9" xfId="33921"/>
    <cellStyle name="20% - Accent6 20" xfId="20351"/>
    <cellStyle name="20% - Accent6 21" xfId="20856"/>
    <cellStyle name="20% - Accent6 22" xfId="21302"/>
    <cellStyle name="20% - Accent6 23" xfId="21618"/>
    <cellStyle name="20% - Accent6 24" xfId="22520"/>
    <cellStyle name="20% - Accent6 25" xfId="23087"/>
    <cellStyle name="20% - Accent6 26" xfId="23624"/>
    <cellStyle name="20% - Accent6 27" xfId="24157"/>
    <cellStyle name="20% - Accent6 28" xfId="24686"/>
    <cellStyle name="20% - Accent6 29" xfId="25188"/>
    <cellStyle name="20% - Accent6 3" xfId="1405"/>
    <cellStyle name="20% - Accent6 3 10" xfId="34345"/>
    <cellStyle name="20% - Accent6 3 11" xfId="34620"/>
    <cellStyle name="20% - Accent6 3 12" xfId="34847"/>
    <cellStyle name="20% - Accent6 3 13" xfId="35074"/>
    <cellStyle name="20% - Accent6 3 14" xfId="35300"/>
    <cellStyle name="20% - Accent6 3 15" xfId="35528"/>
    <cellStyle name="20% - Accent6 3 16" xfId="35755"/>
    <cellStyle name="20% - Accent6 3 17" xfId="35982"/>
    <cellStyle name="20% - Accent6 3 18" xfId="36209"/>
    <cellStyle name="20% - Accent6 3 19" xfId="36436"/>
    <cellStyle name="20% - Accent6 3 2" xfId="1913"/>
    <cellStyle name="20% - Accent6 3 2 2" xfId="29791"/>
    <cellStyle name="20% - Accent6 3 2 2 2" xfId="30057"/>
    <cellStyle name="20% - Accent6 3 2 3" xfId="30682"/>
    <cellStyle name="20% - Accent6 3 2 4" xfId="32414"/>
    <cellStyle name="20% - Accent6 3 2 5" xfId="33202"/>
    <cellStyle name="20% - Accent6 3 2 6" xfId="33758"/>
    <cellStyle name="20% - Accent6 3 20" xfId="36662"/>
    <cellStyle name="20% - Accent6 3 21" xfId="36886"/>
    <cellStyle name="20% - Accent6 3 22" xfId="37173"/>
    <cellStyle name="20% - Accent6 3 23" xfId="37450"/>
    <cellStyle name="20% - Accent6 3 24" xfId="38314"/>
    <cellStyle name="20% - Accent6 3 3" xfId="2105"/>
    <cellStyle name="20% - Accent6 3 4" xfId="30510"/>
    <cellStyle name="20% - Accent6 3 5" xfId="31994"/>
    <cellStyle name="20% - Accent6 3 6" xfId="32861"/>
    <cellStyle name="20% - Accent6 3 7" xfId="33562"/>
    <cellStyle name="20% - Accent6 3 8" xfId="30158"/>
    <cellStyle name="20% - Accent6 3 9" xfId="33922"/>
    <cellStyle name="20% - Accent6 30" xfId="25633"/>
    <cellStyle name="20% - Accent6 31" xfId="26333"/>
    <cellStyle name="20% - Accent6 32" xfId="26870"/>
    <cellStyle name="20% - Accent6 33" xfId="27397"/>
    <cellStyle name="20% - Accent6 34" xfId="27892"/>
    <cellStyle name="20% - Accent6 35" xfId="28337"/>
    <cellStyle name="20% - Accent6 36" xfId="28662"/>
    <cellStyle name="20% - Accent6 37" xfId="29431"/>
    <cellStyle name="20% - Accent6 38" xfId="30300"/>
    <cellStyle name="20% - Accent6 39" xfId="31565"/>
    <cellStyle name="20% - Accent6 4" xfId="1406"/>
    <cellStyle name="20% - Accent6 4 10" xfId="34346"/>
    <cellStyle name="20% - Accent6 4 11" xfId="34619"/>
    <cellStyle name="20% - Accent6 4 12" xfId="34846"/>
    <cellStyle name="20% - Accent6 4 13" xfId="35073"/>
    <cellStyle name="20% - Accent6 4 14" xfId="35299"/>
    <cellStyle name="20% - Accent6 4 15" xfId="35527"/>
    <cellStyle name="20% - Accent6 4 16" xfId="35754"/>
    <cellStyle name="20% - Accent6 4 17" xfId="35981"/>
    <cellStyle name="20% - Accent6 4 18" xfId="36208"/>
    <cellStyle name="20% - Accent6 4 19" xfId="36435"/>
    <cellStyle name="20% - Accent6 4 2" xfId="1914"/>
    <cellStyle name="20% - Accent6 4 2 2" xfId="29792"/>
    <cellStyle name="20% - Accent6 4 2 2 2" xfId="30058"/>
    <cellStyle name="20% - Accent6 4 2 3" xfId="30683"/>
    <cellStyle name="20% - Accent6 4 2 4" xfId="32415"/>
    <cellStyle name="20% - Accent6 4 2 5" xfId="33203"/>
    <cellStyle name="20% - Accent6 4 2 6" xfId="33759"/>
    <cellStyle name="20% - Accent6 4 20" xfId="36661"/>
    <cellStyle name="20% - Accent6 4 21" xfId="36885"/>
    <cellStyle name="20% - Accent6 4 22" xfId="37172"/>
    <cellStyle name="20% - Accent6 4 23" xfId="37451"/>
    <cellStyle name="20% - Accent6 4 24" xfId="38315"/>
    <cellStyle name="20% - Accent6 4 3" xfId="2104"/>
    <cellStyle name="20% - Accent6 4 4" xfId="30511"/>
    <cellStyle name="20% - Accent6 4 5" xfId="31995"/>
    <cellStyle name="20% - Accent6 4 6" xfId="32862"/>
    <cellStyle name="20% - Accent6 4 7" xfId="33563"/>
    <cellStyle name="20% - Accent6 4 8" xfId="30157"/>
    <cellStyle name="20% - Accent6 4 9" xfId="33923"/>
    <cellStyle name="20% - Accent6 40" xfId="31693"/>
    <cellStyle name="20% - Accent6 41" xfId="32774"/>
    <cellStyle name="20% - Accent6 5" xfId="1407"/>
    <cellStyle name="20% - Accent6 5 10" xfId="34347"/>
    <cellStyle name="20% - Accent6 5 11" xfId="34618"/>
    <cellStyle name="20% - Accent6 5 12" xfId="34845"/>
    <cellStyle name="20% - Accent6 5 13" xfId="35072"/>
    <cellStyle name="20% - Accent6 5 14" xfId="35296"/>
    <cellStyle name="20% - Accent6 5 15" xfId="35526"/>
    <cellStyle name="20% - Accent6 5 16" xfId="35753"/>
    <cellStyle name="20% - Accent6 5 17" xfId="35980"/>
    <cellStyle name="20% - Accent6 5 18" xfId="36207"/>
    <cellStyle name="20% - Accent6 5 19" xfId="36434"/>
    <cellStyle name="20% - Accent6 5 2" xfId="1915"/>
    <cellStyle name="20% - Accent6 5 2 2" xfId="29793"/>
    <cellStyle name="20% - Accent6 5 2 2 2" xfId="30059"/>
    <cellStyle name="20% - Accent6 5 2 3" xfId="30684"/>
    <cellStyle name="20% - Accent6 5 2 4" xfId="32416"/>
    <cellStyle name="20% - Accent6 5 2 5" xfId="33204"/>
    <cellStyle name="20% - Accent6 5 2 6" xfId="33760"/>
    <cellStyle name="20% - Accent6 5 20" xfId="36660"/>
    <cellStyle name="20% - Accent6 5 21" xfId="36884"/>
    <cellStyle name="20% - Accent6 5 22" xfId="37171"/>
    <cellStyle name="20% - Accent6 5 23" xfId="37452"/>
    <cellStyle name="20% - Accent6 5 24" xfId="38316"/>
    <cellStyle name="20% - Accent6 5 3" xfId="2103"/>
    <cellStyle name="20% - Accent6 5 4" xfId="30512"/>
    <cellStyle name="20% - Accent6 5 5" xfId="31996"/>
    <cellStyle name="20% - Accent6 5 6" xfId="32863"/>
    <cellStyle name="20% - Accent6 5 7" xfId="33564"/>
    <cellStyle name="20% - Accent6 5 8" xfId="2809"/>
    <cellStyle name="20% - Accent6 5 9" xfId="33924"/>
    <cellStyle name="20% - Accent6 6" xfId="12800"/>
    <cellStyle name="20% - Accent6 7" xfId="13343"/>
    <cellStyle name="20% - Accent6 8" xfId="13884"/>
    <cellStyle name="20% - Accent6 9" xfId="14426"/>
    <cellStyle name="40% - Accent1" xfId="863" builtinId="31" customBuiltin="1"/>
    <cellStyle name="40% - Accent1 10" xfId="14944"/>
    <cellStyle name="40% - Accent1 11" xfId="15488"/>
    <cellStyle name="40% - Accent1 12" xfId="16029"/>
    <cellStyle name="40% - Accent1 13" xfId="16569"/>
    <cellStyle name="40% - Accent1 14" xfId="17110"/>
    <cellStyle name="40% - Accent1 15" xfId="17651"/>
    <cellStyle name="40% - Accent1 16" xfId="18192"/>
    <cellStyle name="40% - Accent1 17" xfId="18730"/>
    <cellStyle name="40% - Accent1 18" xfId="19270"/>
    <cellStyle name="40% - Accent1 19" xfId="19807"/>
    <cellStyle name="40% - Accent1 2" xfId="1408"/>
    <cellStyle name="40% - Accent1 2 10" xfId="34349"/>
    <cellStyle name="40% - Accent1 2 11" xfId="34614"/>
    <cellStyle name="40% - Accent1 2 12" xfId="34841"/>
    <cellStyle name="40% - Accent1 2 13" xfId="35068"/>
    <cellStyle name="40% - Accent1 2 14" xfId="35291"/>
    <cellStyle name="40% - Accent1 2 15" xfId="35522"/>
    <cellStyle name="40% - Accent1 2 16" xfId="35749"/>
    <cellStyle name="40% - Accent1 2 17" xfId="35976"/>
    <cellStyle name="40% - Accent1 2 18" xfId="36203"/>
    <cellStyle name="40% - Accent1 2 19" xfId="36430"/>
    <cellStyle name="40% - Accent1 2 2" xfId="1917"/>
    <cellStyle name="40% - Accent1 2 2 2" xfId="29794"/>
    <cellStyle name="40% - Accent1 2 2 2 2" xfId="30060"/>
    <cellStyle name="40% - Accent1 2 2 3" xfId="30685"/>
    <cellStyle name="40% - Accent1 2 2 4" xfId="32417"/>
    <cellStyle name="40% - Accent1 2 2 5" xfId="33205"/>
    <cellStyle name="40% - Accent1 2 2 6" xfId="33761"/>
    <cellStyle name="40% - Accent1 2 20" xfId="36656"/>
    <cellStyle name="40% - Accent1 2 21" xfId="36880"/>
    <cellStyle name="40% - Accent1 2 22" xfId="37169"/>
    <cellStyle name="40% - Accent1 2 23" xfId="37453"/>
    <cellStyle name="40% - Accent1 2 24" xfId="38317"/>
    <cellStyle name="40% - Accent1 2 3" xfId="2099"/>
    <cellStyle name="40% - Accent1 2 4" xfId="30513"/>
    <cellStyle name="40% - Accent1 2 5" xfId="31997"/>
    <cellStyle name="40% - Accent1 2 6" xfId="32864"/>
    <cellStyle name="40% - Accent1 2 7" xfId="33565"/>
    <cellStyle name="40% - Accent1 2 8" xfId="30156"/>
    <cellStyle name="40% - Accent1 2 9" xfId="33925"/>
    <cellStyle name="40% - Accent1 20" xfId="20333"/>
    <cellStyle name="40% - Accent1 21" xfId="20838"/>
    <cellStyle name="40% - Accent1 22" xfId="21290"/>
    <cellStyle name="40% - Accent1 23" xfId="21609"/>
    <cellStyle name="40% - Accent1 24" xfId="22501"/>
    <cellStyle name="40% - Accent1 25" xfId="23068"/>
    <cellStyle name="40% - Accent1 26" xfId="23605"/>
    <cellStyle name="40% - Accent1 27" xfId="24138"/>
    <cellStyle name="40% - Accent1 28" xfId="24669"/>
    <cellStyle name="40% - Accent1 29" xfId="25169"/>
    <cellStyle name="40% - Accent1 3" xfId="1409"/>
    <cellStyle name="40% - Accent1 3 10" xfId="34350"/>
    <cellStyle name="40% - Accent1 3 11" xfId="34610"/>
    <cellStyle name="40% - Accent1 3 12" xfId="34837"/>
    <cellStyle name="40% - Accent1 3 13" xfId="35064"/>
    <cellStyle name="40% - Accent1 3 14" xfId="35290"/>
    <cellStyle name="40% - Accent1 3 15" xfId="35518"/>
    <cellStyle name="40% - Accent1 3 16" xfId="35745"/>
    <cellStyle name="40% - Accent1 3 17" xfId="35972"/>
    <cellStyle name="40% - Accent1 3 18" xfId="36199"/>
    <cellStyle name="40% - Accent1 3 19" xfId="36426"/>
    <cellStyle name="40% - Accent1 3 2" xfId="1918"/>
    <cellStyle name="40% - Accent1 3 2 2" xfId="29795"/>
    <cellStyle name="40% - Accent1 3 2 2 2" xfId="30061"/>
    <cellStyle name="40% - Accent1 3 2 3" xfId="30686"/>
    <cellStyle name="40% - Accent1 3 2 4" xfId="32418"/>
    <cellStyle name="40% - Accent1 3 2 5" xfId="33206"/>
    <cellStyle name="40% - Accent1 3 2 6" xfId="33762"/>
    <cellStyle name="40% - Accent1 3 20" xfId="36652"/>
    <cellStyle name="40% - Accent1 3 21" xfId="36876"/>
    <cellStyle name="40% - Accent1 3 22" xfId="37168"/>
    <cellStyle name="40% - Accent1 3 23" xfId="37454"/>
    <cellStyle name="40% - Accent1 3 24" xfId="38318"/>
    <cellStyle name="40% - Accent1 3 3" xfId="2098"/>
    <cellStyle name="40% - Accent1 3 4" xfId="30514"/>
    <cellStyle name="40% - Accent1 3 5" xfId="31998"/>
    <cellStyle name="40% - Accent1 3 6" xfId="32865"/>
    <cellStyle name="40% - Accent1 3 7" xfId="33566"/>
    <cellStyle name="40% - Accent1 3 8" xfId="29842"/>
    <cellStyle name="40% - Accent1 3 9" xfId="33926"/>
    <cellStyle name="40% - Accent1 30" xfId="25614"/>
    <cellStyle name="40% - Accent1 31" xfId="26314"/>
    <cellStyle name="40% - Accent1 32" xfId="26851"/>
    <cellStyle name="40% - Accent1 33" xfId="27378"/>
    <cellStyle name="40% - Accent1 34" xfId="27875"/>
    <cellStyle name="40% - Accent1 35" xfId="28323"/>
    <cellStyle name="40% - Accent1 36" xfId="28653"/>
    <cellStyle name="40% - Accent1 37" xfId="29416"/>
    <cellStyle name="40% - Accent1 38" xfId="30291"/>
    <cellStyle name="40% - Accent1 39" xfId="31551"/>
    <cellStyle name="40% - Accent1 4" xfId="1410"/>
    <cellStyle name="40% - Accent1 4 10" xfId="34351"/>
    <cellStyle name="40% - Accent1 4 11" xfId="34609"/>
    <cellStyle name="40% - Accent1 4 12" xfId="34836"/>
    <cellStyle name="40% - Accent1 4 13" xfId="35063"/>
    <cellStyle name="40% - Accent1 4 14" xfId="35289"/>
    <cellStyle name="40% - Accent1 4 15" xfId="35517"/>
    <cellStyle name="40% - Accent1 4 16" xfId="35744"/>
    <cellStyle name="40% - Accent1 4 17" xfId="35971"/>
    <cellStyle name="40% - Accent1 4 18" xfId="36198"/>
    <cellStyle name="40% - Accent1 4 19" xfId="36425"/>
    <cellStyle name="40% - Accent1 4 2" xfId="1919"/>
    <cellStyle name="40% - Accent1 4 2 2" xfId="29796"/>
    <cellStyle name="40% - Accent1 4 2 2 2" xfId="30062"/>
    <cellStyle name="40% - Accent1 4 2 3" xfId="30687"/>
    <cellStyle name="40% - Accent1 4 2 4" xfId="32419"/>
    <cellStyle name="40% - Accent1 4 2 5" xfId="33207"/>
    <cellStyle name="40% - Accent1 4 2 6" xfId="33763"/>
    <cellStyle name="40% - Accent1 4 20" xfId="36651"/>
    <cellStyle name="40% - Accent1 4 21" xfId="36875"/>
    <cellStyle name="40% - Accent1 4 22" xfId="37167"/>
    <cellStyle name="40% - Accent1 4 23" xfId="37455"/>
    <cellStyle name="40% - Accent1 4 24" xfId="38319"/>
    <cellStyle name="40% - Accent1 4 3" xfId="2097"/>
    <cellStyle name="40% - Accent1 4 4" xfId="30515"/>
    <cellStyle name="40% - Accent1 4 5" xfId="31999"/>
    <cellStyle name="40% - Accent1 4 6" xfId="32866"/>
    <cellStyle name="40% - Accent1 4 7" xfId="33567"/>
    <cellStyle name="40% - Accent1 4 8" xfId="30230"/>
    <cellStyle name="40% - Accent1 4 9" xfId="33927"/>
    <cellStyle name="40% - Accent1 40" xfId="32068"/>
    <cellStyle name="40% - Accent1 41" xfId="33281"/>
    <cellStyle name="40% - Accent1 5" xfId="1411"/>
    <cellStyle name="40% - Accent1 5 10" xfId="34352"/>
    <cellStyle name="40% - Accent1 5 11" xfId="34608"/>
    <cellStyle name="40% - Accent1 5 12" xfId="34835"/>
    <cellStyle name="40% - Accent1 5 13" xfId="35062"/>
    <cellStyle name="40% - Accent1 5 14" xfId="35288"/>
    <cellStyle name="40% - Accent1 5 15" xfId="35516"/>
    <cellStyle name="40% - Accent1 5 16" xfId="35743"/>
    <cellStyle name="40% - Accent1 5 17" xfId="35970"/>
    <cellStyle name="40% - Accent1 5 18" xfId="36197"/>
    <cellStyle name="40% - Accent1 5 19" xfId="36424"/>
    <cellStyle name="40% - Accent1 5 2" xfId="1920"/>
    <cellStyle name="40% - Accent1 5 2 2" xfId="29797"/>
    <cellStyle name="40% - Accent1 5 2 2 2" xfId="30063"/>
    <cellStyle name="40% - Accent1 5 2 3" xfId="30688"/>
    <cellStyle name="40% - Accent1 5 2 4" xfId="32420"/>
    <cellStyle name="40% - Accent1 5 2 5" xfId="33208"/>
    <cellStyle name="40% - Accent1 5 2 6" xfId="33764"/>
    <cellStyle name="40% - Accent1 5 20" xfId="36650"/>
    <cellStyle name="40% - Accent1 5 21" xfId="36874"/>
    <cellStyle name="40% - Accent1 5 22" xfId="37166"/>
    <cellStyle name="40% - Accent1 5 23" xfId="37456"/>
    <cellStyle name="40% - Accent1 5 24" xfId="38320"/>
    <cellStyle name="40% - Accent1 5 3" xfId="2096"/>
    <cellStyle name="40% - Accent1 5 4" xfId="30516"/>
    <cellStyle name="40% - Accent1 5 5" xfId="32000"/>
    <cellStyle name="40% - Accent1 5 6" xfId="32867"/>
    <cellStyle name="40% - Accent1 5 7" xfId="33568"/>
    <cellStyle name="40% - Accent1 5 8" xfId="30155"/>
    <cellStyle name="40% - Accent1 5 9" xfId="33928"/>
    <cellStyle name="40% - Accent1 6" xfId="12781"/>
    <cellStyle name="40% - Accent1 7" xfId="13324"/>
    <cellStyle name="40% - Accent1 8" xfId="13865"/>
    <cellStyle name="40% - Accent1 9" xfId="14407"/>
    <cellStyle name="40% - Accent2" xfId="867" builtinId="35" customBuiltin="1"/>
    <cellStyle name="40% - Accent2 10" xfId="14948"/>
    <cellStyle name="40% - Accent2 11" xfId="15492"/>
    <cellStyle name="40% - Accent2 12" xfId="16033"/>
    <cellStyle name="40% - Accent2 13" xfId="16573"/>
    <cellStyle name="40% - Accent2 14" xfId="17114"/>
    <cellStyle name="40% - Accent2 15" xfId="17655"/>
    <cellStyle name="40% - Accent2 16" xfId="18196"/>
    <cellStyle name="40% - Accent2 17" xfId="18734"/>
    <cellStyle name="40% - Accent2 18" xfId="19274"/>
    <cellStyle name="40% - Accent2 19" xfId="19811"/>
    <cellStyle name="40% - Accent2 2" xfId="1412"/>
    <cellStyle name="40% - Accent2 2 10" xfId="34354"/>
    <cellStyle name="40% - Accent2 2 11" xfId="34604"/>
    <cellStyle name="40% - Accent2 2 12" xfId="34831"/>
    <cellStyle name="40% - Accent2 2 13" xfId="35058"/>
    <cellStyle name="40% - Accent2 2 14" xfId="35284"/>
    <cellStyle name="40% - Accent2 2 15" xfId="35512"/>
    <cellStyle name="40% - Accent2 2 16" xfId="35739"/>
    <cellStyle name="40% - Accent2 2 17" xfId="35966"/>
    <cellStyle name="40% - Accent2 2 18" xfId="36193"/>
    <cellStyle name="40% - Accent2 2 19" xfId="36420"/>
    <cellStyle name="40% - Accent2 2 2" xfId="1922"/>
    <cellStyle name="40% - Accent2 2 2 2" xfId="29798"/>
    <cellStyle name="40% - Accent2 2 2 2 2" xfId="30064"/>
    <cellStyle name="40% - Accent2 2 2 3" xfId="30689"/>
    <cellStyle name="40% - Accent2 2 2 4" xfId="32421"/>
    <cellStyle name="40% - Accent2 2 2 5" xfId="33209"/>
    <cellStyle name="40% - Accent2 2 2 6" xfId="33765"/>
    <cellStyle name="40% - Accent2 2 20" xfId="36646"/>
    <cellStyle name="40% - Accent2 2 21" xfId="36870"/>
    <cellStyle name="40% - Accent2 2 22" xfId="37164"/>
    <cellStyle name="40% - Accent2 2 23" xfId="37457"/>
    <cellStyle name="40% - Accent2 2 24" xfId="38321"/>
    <cellStyle name="40% - Accent2 2 3" xfId="2095"/>
    <cellStyle name="40% - Accent2 2 4" xfId="30517"/>
    <cellStyle name="40% - Accent2 2 5" xfId="32001"/>
    <cellStyle name="40% - Accent2 2 6" xfId="32868"/>
    <cellStyle name="40% - Accent2 2 7" xfId="33569"/>
    <cellStyle name="40% - Accent2 2 8" xfId="30229"/>
    <cellStyle name="40% - Accent2 2 9" xfId="33929"/>
    <cellStyle name="40% - Accent2 20" xfId="20337"/>
    <cellStyle name="40% - Accent2 21" xfId="20841"/>
    <cellStyle name="40% - Accent2 22" xfId="21294"/>
    <cellStyle name="40% - Accent2 23" xfId="21611"/>
    <cellStyle name="40% - Accent2 24" xfId="22505"/>
    <cellStyle name="40% - Accent2 25" xfId="23072"/>
    <cellStyle name="40% - Accent2 26" xfId="23609"/>
    <cellStyle name="40% - Accent2 27" xfId="24142"/>
    <cellStyle name="40% - Accent2 28" xfId="24673"/>
    <cellStyle name="40% - Accent2 29" xfId="25173"/>
    <cellStyle name="40% - Accent2 3" xfId="1413"/>
    <cellStyle name="40% - Accent2 3 10" xfId="34355"/>
    <cellStyle name="40% - Accent2 3 11" xfId="34603"/>
    <cellStyle name="40% - Accent2 3 12" xfId="34830"/>
    <cellStyle name="40% - Accent2 3 13" xfId="35057"/>
    <cellStyle name="40% - Accent2 3 14" xfId="35245"/>
    <cellStyle name="40% - Accent2 3 15" xfId="35511"/>
    <cellStyle name="40% - Accent2 3 16" xfId="35738"/>
    <cellStyle name="40% - Accent2 3 17" xfId="35965"/>
    <cellStyle name="40% - Accent2 3 18" xfId="36192"/>
    <cellStyle name="40% - Accent2 3 19" xfId="36419"/>
    <cellStyle name="40% - Accent2 3 2" xfId="1923"/>
    <cellStyle name="40% - Accent2 3 2 2" xfId="29799"/>
    <cellStyle name="40% - Accent2 3 2 2 2" xfId="30065"/>
    <cellStyle name="40% - Accent2 3 2 3" xfId="30690"/>
    <cellStyle name="40% - Accent2 3 2 4" xfId="32422"/>
    <cellStyle name="40% - Accent2 3 2 5" xfId="33210"/>
    <cellStyle name="40% - Accent2 3 2 6" xfId="33766"/>
    <cellStyle name="40% - Accent2 3 20" xfId="36645"/>
    <cellStyle name="40% - Accent2 3 21" xfId="36869"/>
    <cellStyle name="40% - Accent2 3 22" xfId="37163"/>
    <cellStyle name="40% - Accent2 3 23" xfId="37458"/>
    <cellStyle name="40% - Accent2 3 24" xfId="38322"/>
    <cellStyle name="40% - Accent2 3 3" xfId="2094"/>
    <cellStyle name="40% - Accent2 3 4" xfId="30518"/>
    <cellStyle name="40% - Accent2 3 5" xfId="32002"/>
    <cellStyle name="40% - Accent2 3 6" xfId="32869"/>
    <cellStyle name="40% - Accent2 3 7" xfId="33570"/>
    <cellStyle name="40% - Accent2 3 8" xfId="30154"/>
    <cellStyle name="40% - Accent2 3 9" xfId="33930"/>
    <cellStyle name="40% - Accent2 30" xfId="25618"/>
    <cellStyle name="40% - Accent2 31" xfId="26318"/>
    <cellStyle name="40% - Accent2 32" xfId="26855"/>
    <cellStyle name="40% - Accent2 33" xfId="27382"/>
    <cellStyle name="40% - Accent2 34" xfId="27879"/>
    <cellStyle name="40% - Accent2 35" xfId="28326"/>
    <cellStyle name="40% - Accent2 36" xfId="28655"/>
    <cellStyle name="40% - Accent2 37" xfId="29419"/>
    <cellStyle name="40% - Accent2 38" xfId="30293"/>
    <cellStyle name="40% - Accent2 39" xfId="31554"/>
    <cellStyle name="40% - Accent2 4" xfId="1414"/>
    <cellStyle name="40% - Accent2 4 10" xfId="34356"/>
    <cellStyle name="40% - Accent2 4 11" xfId="34564"/>
    <cellStyle name="40% - Accent2 4 12" xfId="34791"/>
    <cellStyle name="40% - Accent2 4 13" xfId="35018"/>
    <cellStyle name="40% - Accent2 4 14" xfId="35241"/>
    <cellStyle name="40% - Accent2 4 15" xfId="35472"/>
    <cellStyle name="40% - Accent2 4 16" xfId="35699"/>
    <cellStyle name="40% - Accent2 4 17" xfId="35926"/>
    <cellStyle name="40% - Accent2 4 18" xfId="36153"/>
    <cellStyle name="40% - Accent2 4 19" xfId="36380"/>
    <cellStyle name="40% - Accent2 4 2" xfId="1924"/>
    <cellStyle name="40% - Accent2 4 2 2" xfId="29800"/>
    <cellStyle name="40% - Accent2 4 2 2 2" xfId="30066"/>
    <cellStyle name="40% - Accent2 4 2 3" xfId="30691"/>
    <cellStyle name="40% - Accent2 4 2 4" xfId="32423"/>
    <cellStyle name="40% - Accent2 4 2 5" xfId="33211"/>
    <cellStyle name="40% - Accent2 4 2 6" xfId="33767"/>
    <cellStyle name="40% - Accent2 4 20" xfId="36606"/>
    <cellStyle name="40% - Accent2 4 21" xfId="36830"/>
    <cellStyle name="40% - Accent2 4 22" xfId="37162"/>
    <cellStyle name="40% - Accent2 4 23" xfId="37459"/>
    <cellStyle name="40% - Accent2 4 24" xfId="38323"/>
    <cellStyle name="40% - Accent2 4 3" xfId="2093"/>
    <cellStyle name="40% - Accent2 4 4" xfId="30519"/>
    <cellStyle name="40% - Accent2 4 5" xfId="32003"/>
    <cellStyle name="40% - Accent2 4 6" xfId="32870"/>
    <cellStyle name="40% - Accent2 4 7" xfId="33571"/>
    <cellStyle name="40% - Accent2 4 8" xfId="29841"/>
    <cellStyle name="40% - Accent2 4 9" xfId="33931"/>
    <cellStyle name="40% - Accent2 40" xfId="32066"/>
    <cellStyle name="40% - Accent2 41" xfId="33279"/>
    <cellStyle name="40% - Accent2 5" xfId="1415"/>
    <cellStyle name="40% - Accent2 5 10" xfId="34357"/>
    <cellStyle name="40% - Accent2 5 11" xfId="34560"/>
    <cellStyle name="40% - Accent2 5 12" xfId="34787"/>
    <cellStyle name="40% - Accent2 5 13" xfId="35014"/>
    <cellStyle name="40% - Accent2 5 14" xfId="35232"/>
    <cellStyle name="40% - Accent2 5 15" xfId="35468"/>
    <cellStyle name="40% - Accent2 5 16" xfId="35695"/>
    <cellStyle name="40% - Accent2 5 17" xfId="35922"/>
    <cellStyle name="40% - Accent2 5 18" xfId="36149"/>
    <cellStyle name="40% - Accent2 5 19" xfId="36376"/>
    <cellStyle name="40% - Accent2 5 2" xfId="1925"/>
    <cellStyle name="40% - Accent2 5 2 2" xfId="29801"/>
    <cellStyle name="40% - Accent2 5 2 2 2" xfId="30067"/>
    <cellStyle name="40% - Accent2 5 2 3" xfId="30692"/>
    <cellStyle name="40% - Accent2 5 2 4" xfId="32424"/>
    <cellStyle name="40% - Accent2 5 2 5" xfId="33212"/>
    <cellStyle name="40% - Accent2 5 2 6" xfId="33768"/>
    <cellStyle name="40% - Accent2 5 20" xfId="36602"/>
    <cellStyle name="40% - Accent2 5 21" xfId="36826"/>
    <cellStyle name="40% - Accent2 5 22" xfId="37161"/>
    <cellStyle name="40% - Accent2 5 23" xfId="37460"/>
    <cellStyle name="40% - Accent2 5 24" xfId="38324"/>
    <cellStyle name="40% - Accent2 5 3" xfId="2092"/>
    <cellStyle name="40% - Accent2 5 4" xfId="30520"/>
    <cellStyle name="40% - Accent2 5 5" xfId="32004"/>
    <cellStyle name="40% - Accent2 5 6" xfId="32871"/>
    <cellStyle name="40% - Accent2 5 7" xfId="33572"/>
    <cellStyle name="40% - Accent2 5 8" xfId="30228"/>
    <cellStyle name="40% - Accent2 5 9" xfId="33932"/>
    <cellStyle name="40% - Accent2 6" xfId="12785"/>
    <cellStyle name="40% - Accent2 7" xfId="13328"/>
    <cellStyle name="40% - Accent2 8" xfId="13869"/>
    <cellStyle name="40% - Accent2 9" xfId="14411"/>
    <cellStyle name="40% - Accent3" xfId="871" builtinId="39" customBuiltin="1"/>
    <cellStyle name="40% - Accent3 10" xfId="14952"/>
    <cellStyle name="40% - Accent3 11" xfId="15496"/>
    <cellStyle name="40% - Accent3 12" xfId="16037"/>
    <cellStyle name="40% - Accent3 13" xfId="16577"/>
    <cellStyle name="40% - Accent3 14" xfId="17118"/>
    <cellStyle name="40% - Accent3 15" xfId="17659"/>
    <cellStyle name="40% - Accent3 16" xfId="18200"/>
    <cellStyle name="40% - Accent3 17" xfId="18738"/>
    <cellStyle name="40% - Accent3 18" xfId="19278"/>
    <cellStyle name="40% - Accent3 19" xfId="19815"/>
    <cellStyle name="40% - Accent3 2" xfId="1416"/>
    <cellStyle name="40% - Accent3 2 10" xfId="34359"/>
    <cellStyle name="40% - Accent3 2 11" xfId="34550"/>
    <cellStyle name="40% - Accent3 2 12" xfId="34777"/>
    <cellStyle name="40% - Accent3 2 13" xfId="35004"/>
    <cellStyle name="40% - Accent3 2 14" xfId="35230"/>
    <cellStyle name="40% - Accent3 2 15" xfId="35458"/>
    <cellStyle name="40% - Accent3 2 16" xfId="35685"/>
    <cellStyle name="40% - Accent3 2 17" xfId="35912"/>
    <cellStyle name="40% - Accent3 2 18" xfId="36139"/>
    <cellStyle name="40% - Accent3 2 19" xfId="36366"/>
    <cellStyle name="40% - Accent3 2 2" xfId="1927"/>
    <cellStyle name="40% - Accent3 2 2 2" xfId="29802"/>
    <cellStyle name="40% - Accent3 2 2 2 2" xfId="30068"/>
    <cellStyle name="40% - Accent3 2 2 3" xfId="30693"/>
    <cellStyle name="40% - Accent3 2 2 4" xfId="32426"/>
    <cellStyle name="40% - Accent3 2 2 5" xfId="33213"/>
    <cellStyle name="40% - Accent3 2 2 6" xfId="33769"/>
    <cellStyle name="40% - Accent3 2 20" xfId="36593"/>
    <cellStyle name="40% - Accent3 2 21" xfId="36816"/>
    <cellStyle name="40% - Accent3 2 22" xfId="37159"/>
    <cellStyle name="40% - Accent3 2 23" xfId="37461"/>
    <cellStyle name="40% - Accent3 2 24" xfId="38325"/>
    <cellStyle name="40% - Accent3 2 3" xfId="2090"/>
    <cellStyle name="40% - Accent3 2 4" xfId="30521"/>
    <cellStyle name="40% - Accent3 2 5" xfId="32005"/>
    <cellStyle name="40% - Accent3 2 6" xfId="32872"/>
    <cellStyle name="40% - Accent3 2 7" xfId="33573"/>
    <cellStyle name="40% - Accent3 2 8" xfId="29840"/>
    <cellStyle name="40% - Accent3 2 9" xfId="33933"/>
    <cellStyle name="40% - Accent3 20" xfId="20341"/>
    <cellStyle name="40% - Accent3 21" xfId="20845"/>
    <cellStyle name="40% - Accent3 22" xfId="21296"/>
    <cellStyle name="40% - Accent3 23" xfId="21613"/>
    <cellStyle name="40% - Accent3 24" xfId="22509"/>
    <cellStyle name="40% - Accent3 25" xfId="23076"/>
    <cellStyle name="40% - Accent3 26" xfId="23613"/>
    <cellStyle name="40% - Accent3 27" xfId="24146"/>
    <cellStyle name="40% - Accent3 28" xfId="24676"/>
    <cellStyle name="40% - Accent3 29" xfId="25177"/>
    <cellStyle name="40% - Accent3 3" xfId="1417"/>
    <cellStyle name="40% - Accent3 3 10" xfId="34360"/>
    <cellStyle name="40% - Accent3 3 11" xfId="34549"/>
    <cellStyle name="40% - Accent3 3 12" xfId="34776"/>
    <cellStyle name="40% - Accent3 3 13" xfId="35003"/>
    <cellStyle name="40% - Accent3 3 14" xfId="35229"/>
    <cellStyle name="40% - Accent3 3 15" xfId="35457"/>
    <cellStyle name="40% - Accent3 3 16" xfId="35684"/>
    <cellStyle name="40% - Accent3 3 17" xfId="35911"/>
    <cellStyle name="40% - Accent3 3 18" xfId="36138"/>
    <cellStyle name="40% - Accent3 3 19" xfId="36365"/>
    <cellStyle name="40% - Accent3 3 2" xfId="1928"/>
    <cellStyle name="40% - Accent3 3 2 2" xfId="29803"/>
    <cellStyle name="40% - Accent3 3 2 2 2" xfId="30069"/>
    <cellStyle name="40% - Accent3 3 2 3" xfId="30694"/>
    <cellStyle name="40% - Accent3 3 2 4" xfId="32427"/>
    <cellStyle name="40% - Accent3 3 2 5" xfId="33214"/>
    <cellStyle name="40% - Accent3 3 2 6" xfId="33770"/>
    <cellStyle name="40% - Accent3 3 20" xfId="36592"/>
    <cellStyle name="40% - Accent3 3 21" xfId="36815"/>
    <cellStyle name="40% - Accent3 3 22" xfId="37158"/>
    <cellStyle name="40% - Accent3 3 23" xfId="37462"/>
    <cellStyle name="40% - Accent3 3 24" xfId="38326"/>
    <cellStyle name="40% - Accent3 3 3" xfId="2089"/>
    <cellStyle name="40% - Accent3 3 4" xfId="30522"/>
    <cellStyle name="40% - Accent3 3 5" xfId="32006"/>
    <cellStyle name="40% - Accent3 3 6" xfId="32873"/>
    <cellStyle name="40% - Accent3 3 7" xfId="33574"/>
    <cellStyle name="40% - Accent3 3 8" xfId="2811"/>
    <cellStyle name="40% - Accent3 3 9" xfId="33934"/>
    <cellStyle name="40% - Accent3 30" xfId="25622"/>
    <cellStyle name="40% - Accent3 31" xfId="26322"/>
    <cellStyle name="40% - Accent3 32" xfId="26859"/>
    <cellStyle name="40% - Accent3 33" xfId="27386"/>
    <cellStyle name="40% - Accent3 34" xfId="27882"/>
    <cellStyle name="40% - Accent3 35" xfId="28328"/>
    <cellStyle name="40% - Accent3 36" xfId="28657"/>
    <cellStyle name="40% - Accent3 37" xfId="29422"/>
    <cellStyle name="40% - Accent3 38" xfId="30295"/>
    <cellStyle name="40% - Accent3 39" xfId="31556"/>
    <cellStyle name="40% - Accent3 4" xfId="1418"/>
    <cellStyle name="40% - Accent3 4 10" xfId="34361"/>
    <cellStyle name="40% - Accent3 4 11" xfId="34548"/>
    <cellStyle name="40% - Accent3 4 12" xfId="34775"/>
    <cellStyle name="40% - Accent3 4 13" xfId="35002"/>
    <cellStyle name="40% - Accent3 4 14" xfId="35225"/>
    <cellStyle name="40% - Accent3 4 15" xfId="35456"/>
    <cellStyle name="40% - Accent3 4 16" xfId="35683"/>
    <cellStyle name="40% - Accent3 4 17" xfId="35910"/>
    <cellStyle name="40% - Accent3 4 18" xfId="36137"/>
    <cellStyle name="40% - Accent3 4 19" xfId="36364"/>
    <cellStyle name="40% - Accent3 4 2" xfId="1929"/>
    <cellStyle name="40% - Accent3 4 2 2" xfId="29804"/>
    <cellStyle name="40% - Accent3 4 2 2 2" xfId="30070"/>
    <cellStyle name="40% - Accent3 4 2 3" xfId="30695"/>
    <cellStyle name="40% - Accent3 4 2 4" xfId="32428"/>
    <cellStyle name="40% - Accent3 4 2 5" xfId="33215"/>
    <cellStyle name="40% - Accent3 4 2 6" xfId="33771"/>
    <cellStyle name="40% - Accent3 4 20" xfId="36591"/>
    <cellStyle name="40% - Accent3 4 21" xfId="36814"/>
    <cellStyle name="40% - Accent3 4 22" xfId="37157"/>
    <cellStyle name="40% - Accent3 4 23" xfId="37463"/>
    <cellStyle name="40% - Accent3 4 24" xfId="38327"/>
    <cellStyle name="40% - Accent3 4 3" xfId="2088"/>
    <cellStyle name="40% - Accent3 4 4" xfId="30523"/>
    <cellStyle name="40% - Accent3 4 5" xfId="32007"/>
    <cellStyle name="40% - Accent3 4 6" xfId="32874"/>
    <cellStyle name="40% - Accent3 4 7" xfId="33575"/>
    <cellStyle name="40% - Accent3 4 8" xfId="3328"/>
    <cellStyle name="40% - Accent3 4 9" xfId="33935"/>
    <cellStyle name="40% - Accent3 40" xfId="32065"/>
    <cellStyle name="40% - Accent3 41" xfId="33276"/>
    <cellStyle name="40% - Accent3 5" xfId="1419"/>
    <cellStyle name="40% - Accent3 5 10" xfId="34362"/>
    <cellStyle name="40% - Accent3 5 11" xfId="34544"/>
    <cellStyle name="40% - Accent3 5 12" xfId="34771"/>
    <cellStyle name="40% - Accent3 5 13" xfId="34998"/>
    <cellStyle name="40% - Accent3 5 14" xfId="35224"/>
    <cellStyle name="40% - Accent3 5 15" xfId="35452"/>
    <cellStyle name="40% - Accent3 5 16" xfId="35679"/>
    <cellStyle name="40% - Accent3 5 17" xfId="35906"/>
    <cellStyle name="40% - Accent3 5 18" xfId="36133"/>
    <cellStyle name="40% - Accent3 5 19" xfId="36360"/>
    <cellStyle name="40% - Accent3 5 2" xfId="1930"/>
    <cellStyle name="40% - Accent3 5 2 2" xfId="29805"/>
    <cellStyle name="40% - Accent3 5 2 2 2" xfId="30071"/>
    <cellStyle name="40% - Accent3 5 2 3" xfId="30696"/>
    <cellStyle name="40% - Accent3 5 2 4" xfId="32429"/>
    <cellStyle name="40% - Accent3 5 2 5" xfId="33216"/>
    <cellStyle name="40% - Accent3 5 2 6" xfId="33772"/>
    <cellStyle name="40% - Accent3 5 20" xfId="36587"/>
    <cellStyle name="40% - Accent3 5 21" xfId="36810"/>
    <cellStyle name="40% - Accent3 5 22" xfId="37156"/>
    <cellStyle name="40% - Accent3 5 23" xfId="37464"/>
    <cellStyle name="40% - Accent3 5 24" xfId="38328"/>
    <cellStyle name="40% - Accent3 5 3" xfId="2087"/>
    <cellStyle name="40% - Accent3 5 4" xfId="30524"/>
    <cellStyle name="40% - Accent3 5 5" xfId="32008"/>
    <cellStyle name="40% - Accent3 5 6" xfId="32875"/>
    <cellStyle name="40% - Accent3 5 7" xfId="33576"/>
    <cellStyle name="40% - Accent3 5 8" xfId="30227"/>
    <cellStyle name="40% - Accent3 5 9" xfId="33936"/>
    <cellStyle name="40% - Accent3 6" xfId="12789"/>
    <cellStyle name="40% - Accent3 7" xfId="13332"/>
    <cellStyle name="40% - Accent3 8" xfId="13873"/>
    <cellStyle name="40% - Accent3 9" xfId="14415"/>
    <cellStyle name="40% - Accent4" xfId="875" builtinId="43" customBuiltin="1"/>
    <cellStyle name="40% - Accent4 10" xfId="14956"/>
    <cellStyle name="40% - Accent4 11" xfId="15500"/>
    <cellStyle name="40% - Accent4 12" xfId="16041"/>
    <cellStyle name="40% - Accent4 13" xfId="16581"/>
    <cellStyle name="40% - Accent4 14" xfId="17122"/>
    <cellStyle name="40% - Accent4 15" xfId="17663"/>
    <cellStyle name="40% - Accent4 16" xfId="18204"/>
    <cellStyle name="40% - Accent4 17" xfId="18742"/>
    <cellStyle name="40% - Accent4 18" xfId="19281"/>
    <cellStyle name="40% - Accent4 19" xfId="19819"/>
    <cellStyle name="40% - Accent4 2" xfId="1420"/>
    <cellStyle name="40% - Accent4 2 10" xfId="34364"/>
    <cellStyle name="40% - Accent4 2 11" xfId="34542"/>
    <cellStyle name="40% - Accent4 2 12" xfId="34769"/>
    <cellStyle name="40% - Accent4 2 13" xfId="34996"/>
    <cellStyle name="40% - Accent4 2 14" xfId="35222"/>
    <cellStyle name="40% - Accent4 2 15" xfId="35450"/>
    <cellStyle name="40% - Accent4 2 16" xfId="35677"/>
    <cellStyle name="40% - Accent4 2 17" xfId="35904"/>
    <cellStyle name="40% - Accent4 2 18" xfId="36131"/>
    <cellStyle name="40% - Accent4 2 19" xfId="36358"/>
    <cellStyle name="40% - Accent4 2 2" xfId="1931"/>
    <cellStyle name="40% - Accent4 2 2 2" xfId="29806"/>
    <cellStyle name="40% - Accent4 2 2 2 2" xfId="30072"/>
    <cellStyle name="40% - Accent4 2 2 3" xfId="30697"/>
    <cellStyle name="40% - Accent4 2 2 4" xfId="32430"/>
    <cellStyle name="40% - Accent4 2 2 5" xfId="33217"/>
    <cellStyle name="40% - Accent4 2 2 6" xfId="33773"/>
    <cellStyle name="40% - Accent4 2 20" xfId="36585"/>
    <cellStyle name="40% - Accent4 2 21" xfId="36808"/>
    <cellStyle name="40% - Accent4 2 22" xfId="37154"/>
    <cellStyle name="40% - Accent4 2 23" xfId="37465"/>
    <cellStyle name="40% - Accent4 2 24" xfId="38329"/>
    <cellStyle name="40% - Accent4 2 3" xfId="2078"/>
    <cellStyle name="40% - Accent4 2 4" xfId="30525"/>
    <cellStyle name="40% - Accent4 2 5" xfId="32009"/>
    <cellStyle name="40% - Accent4 2 6" xfId="32876"/>
    <cellStyle name="40% - Accent4 2 7" xfId="33577"/>
    <cellStyle name="40% - Accent4 2 8" xfId="30226"/>
    <cellStyle name="40% - Accent4 2 9" xfId="33937"/>
    <cellStyle name="40% - Accent4 20" xfId="20345"/>
    <cellStyle name="40% - Accent4 21" xfId="20849"/>
    <cellStyle name="40% - Accent4 22" xfId="21298"/>
    <cellStyle name="40% - Accent4 23" xfId="21615"/>
    <cellStyle name="40% - Accent4 24" xfId="22513"/>
    <cellStyle name="40% - Accent4 25" xfId="23080"/>
    <cellStyle name="40% - Accent4 26" xfId="23617"/>
    <cellStyle name="40% - Accent4 27" xfId="24150"/>
    <cellStyle name="40% - Accent4 28" xfId="24680"/>
    <cellStyle name="40% - Accent4 29" xfId="25181"/>
    <cellStyle name="40% - Accent4 3" xfId="1421"/>
    <cellStyle name="40% - Accent4 3 10" xfId="34365"/>
    <cellStyle name="40% - Accent4 3 11" xfId="34541"/>
    <cellStyle name="40% - Accent4 3 12" xfId="34768"/>
    <cellStyle name="40% - Accent4 3 13" xfId="34995"/>
    <cellStyle name="40% - Accent4 3 14" xfId="35221"/>
    <cellStyle name="40% - Accent4 3 15" xfId="35449"/>
    <cellStyle name="40% - Accent4 3 16" xfId="35676"/>
    <cellStyle name="40% - Accent4 3 17" xfId="35903"/>
    <cellStyle name="40% - Accent4 3 18" xfId="36130"/>
    <cellStyle name="40% - Accent4 3 19" xfId="36357"/>
    <cellStyle name="40% - Accent4 3 2" xfId="1932"/>
    <cellStyle name="40% - Accent4 3 2 2" xfId="29807"/>
    <cellStyle name="40% - Accent4 3 2 2 2" xfId="30073"/>
    <cellStyle name="40% - Accent4 3 2 3" xfId="30698"/>
    <cellStyle name="40% - Accent4 3 2 4" xfId="32431"/>
    <cellStyle name="40% - Accent4 3 2 5" xfId="33218"/>
    <cellStyle name="40% - Accent4 3 2 6" xfId="33774"/>
    <cellStyle name="40% - Accent4 3 20" xfId="36584"/>
    <cellStyle name="40% - Accent4 3 21" xfId="36807"/>
    <cellStyle name="40% - Accent4 3 22" xfId="37153"/>
    <cellStyle name="40% - Accent4 3 23" xfId="37466"/>
    <cellStyle name="40% - Accent4 3 24" xfId="38330"/>
    <cellStyle name="40% - Accent4 3 3" xfId="2073"/>
    <cellStyle name="40% - Accent4 3 4" xfId="30526"/>
    <cellStyle name="40% - Accent4 3 5" xfId="32010"/>
    <cellStyle name="40% - Accent4 3 6" xfId="32877"/>
    <cellStyle name="40% - Accent4 3 7" xfId="33578"/>
    <cellStyle name="40% - Accent4 3 8" xfId="3197"/>
    <cellStyle name="40% - Accent4 3 9" xfId="33938"/>
    <cellStyle name="40% - Accent4 30" xfId="25626"/>
    <cellStyle name="40% - Accent4 31" xfId="26326"/>
    <cellStyle name="40% - Accent4 32" xfId="26863"/>
    <cellStyle name="40% - Accent4 33" xfId="27390"/>
    <cellStyle name="40% - Accent4 34" xfId="27886"/>
    <cellStyle name="40% - Accent4 35" xfId="28331"/>
    <cellStyle name="40% - Accent4 36" xfId="28659"/>
    <cellStyle name="40% - Accent4 37" xfId="29425"/>
    <cellStyle name="40% - Accent4 38" xfId="30297"/>
    <cellStyle name="40% - Accent4 39" xfId="31559"/>
    <cellStyle name="40% - Accent4 4" xfId="1422"/>
    <cellStyle name="40% - Accent4 4 10" xfId="34366"/>
    <cellStyle name="40% - Accent4 4 11" xfId="34540"/>
    <cellStyle name="40% - Accent4 4 12" xfId="34767"/>
    <cellStyle name="40% - Accent4 4 13" xfId="34994"/>
    <cellStyle name="40% - Accent4 4 14" xfId="35220"/>
    <cellStyle name="40% - Accent4 4 15" xfId="35448"/>
    <cellStyle name="40% - Accent4 4 16" xfId="35675"/>
    <cellStyle name="40% - Accent4 4 17" xfId="35902"/>
    <cellStyle name="40% - Accent4 4 18" xfId="36129"/>
    <cellStyle name="40% - Accent4 4 19" xfId="36356"/>
    <cellStyle name="40% - Accent4 4 2" xfId="1933"/>
    <cellStyle name="40% - Accent4 4 2 2" xfId="29808"/>
    <cellStyle name="40% - Accent4 4 2 2 2" xfId="30074"/>
    <cellStyle name="40% - Accent4 4 2 3" xfId="30699"/>
    <cellStyle name="40% - Accent4 4 2 4" xfId="32432"/>
    <cellStyle name="40% - Accent4 4 2 5" xfId="33219"/>
    <cellStyle name="40% - Accent4 4 2 6" xfId="33775"/>
    <cellStyle name="40% - Accent4 4 20" xfId="36583"/>
    <cellStyle name="40% - Accent4 4 21" xfId="36806"/>
    <cellStyle name="40% - Accent4 4 22" xfId="37152"/>
    <cellStyle name="40% - Accent4 4 23" xfId="37467"/>
    <cellStyle name="40% - Accent4 4 24" xfId="38331"/>
    <cellStyle name="40% - Accent4 4 3" xfId="2072"/>
    <cellStyle name="40% - Accent4 4 4" xfId="30527"/>
    <cellStyle name="40% - Accent4 4 5" xfId="32011"/>
    <cellStyle name="40% - Accent4 4 6" xfId="32878"/>
    <cellStyle name="40% - Accent4 4 7" xfId="33579"/>
    <cellStyle name="40% - Accent4 4 8" xfId="30225"/>
    <cellStyle name="40% - Accent4 4 9" xfId="33939"/>
    <cellStyle name="40% - Accent4 40" xfId="32063"/>
    <cellStyle name="40% - Accent4 41" xfId="33274"/>
    <cellStyle name="40% - Accent4 5" xfId="1423"/>
    <cellStyle name="40% - Accent4 5 10" xfId="34367"/>
    <cellStyle name="40% - Accent4 5 11" xfId="34539"/>
    <cellStyle name="40% - Accent4 5 12" xfId="34766"/>
    <cellStyle name="40% - Accent4 5 13" xfId="34993"/>
    <cellStyle name="40% - Accent4 5 14" xfId="35219"/>
    <cellStyle name="40% - Accent4 5 15" xfId="35447"/>
    <cellStyle name="40% - Accent4 5 16" xfId="35674"/>
    <cellStyle name="40% - Accent4 5 17" xfId="35901"/>
    <cellStyle name="40% - Accent4 5 18" xfId="36128"/>
    <cellStyle name="40% - Accent4 5 19" xfId="36355"/>
    <cellStyle name="40% - Accent4 5 2" xfId="1934"/>
    <cellStyle name="40% - Accent4 5 2 2" xfId="29809"/>
    <cellStyle name="40% - Accent4 5 2 2 2" xfId="30075"/>
    <cellStyle name="40% - Accent4 5 2 3" xfId="30700"/>
    <cellStyle name="40% - Accent4 5 2 4" xfId="32433"/>
    <cellStyle name="40% - Accent4 5 2 5" xfId="33220"/>
    <cellStyle name="40% - Accent4 5 2 6" xfId="33776"/>
    <cellStyle name="40% - Accent4 5 20" xfId="36582"/>
    <cellStyle name="40% - Accent4 5 21" xfId="36805"/>
    <cellStyle name="40% - Accent4 5 22" xfId="37151"/>
    <cellStyle name="40% - Accent4 5 23" xfId="37468"/>
    <cellStyle name="40% - Accent4 5 24" xfId="38332"/>
    <cellStyle name="40% - Accent4 5 3" xfId="2071"/>
    <cellStyle name="40% - Accent4 5 4" xfId="30528"/>
    <cellStyle name="40% - Accent4 5 5" xfId="32012"/>
    <cellStyle name="40% - Accent4 5 6" xfId="32879"/>
    <cellStyle name="40% - Accent4 5 7" xfId="33580"/>
    <cellStyle name="40% - Accent4 5 8" xfId="3919"/>
    <cellStyle name="40% - Accent4 5 9" xfId="33940"/>
    <cellStyle name="40% - Accent4 6" xfId="12793"/>
    <cellStyle name="40% - Accent4 7" xfId="13336"/>
    <cellStyle name="40% - Accent4 8" xfId="13877"/>
    <cellStyle name="40% - Accent4 9" xfId="14419"/>
    <cellStyle name="40% - Accent5" xfId="879" builtinId="47" customBuiltin="1"/>
    <cellStyle name="40% - Accent5 10" xfId="14960"/>
    <cellStyle name="40% - Accent5 11" xfId="15504"/>
    <cellStyle name="40% - Accent5 12" xfId="16045"/>
    <cellStyle name="40% - Accent5 13" xfId="16585"/>
    <cellStyle name="40% - Accent5 14" xfId="17126"/>
    <cellStyle name="40% - Accent5 15" xfId="17667"/>
    <cellStyle name="40% - Accent5 16" xfId="18208"/>
    <cellStyle name="40% - Accent5 17" xfId="18746"/>
    <cellStyle name="40% - Accent5 18" xfId="19285"/>
    <cellStyle name="40% - Accent5 19" xfId="19823"/>
    <cellStyle name="40% - Accent5 2" xfId="1424"/>
    <cellStyle name="40% - Accent5 2 10" xfId="34369"/>
    <cellStyle name="40% - Accent5 2 11" xfId="34537"/>
    <cellStyle name="40% - Accent5 2 12" xfId="34764"/>
    <cellStyle name="40% - Accent5 2 13" xfId="34991"/>
    <cellStyle name="40% - Accent5 2 14" xfId="35217"/>
    <cellStyle name="40% - Accent5 2 15" xfId="35445"/>
    <cellStyle name="40% - Accent5 2 16" xfId="35672"/>
    <cellStyle name="40% - Accent5 2 17" xfId="35899"/>
    <cellStyle name="40% - Accent5 2 18" xfId="36126"/>
    <cellStyle name="40% - Accent5 2 19" xfId="36353"/>
    <cellStyle name="40% - Accent5 2 2" xfId="1936"/>
    <cellStyle name="40% - Accent5 2 2 2" xfId="29810"/>
    <cellStyle name="40% - Accent5 2 2 2 2" xfId="30076"/>
    <cellStyle name="40% - Accent5 2 2 3" xfId="30701"/>
    <cellStyle name="40% - Accent5 2 2 4" xfId="32434"/>
    <cellStyle name="40% - Accent5 2 2 5" xfId="33221"/>
    <cellStyle name="40% - Accent5 2 2 6" xfId="33777"/>
    <cellStyle name="40% - Accent5 2 20" xfId="36580"/>
    <cellStyle name="40% - Accent5 2 21" xfId="36803"/>
    <cellStyle name="40% - Accent5 2 22" xfId="37150"/>
    <cellStyle name="40% - Accent5 2 23" xfId="37469"/>
    <cellStyle name="40% - Accent5 2 24" xfId="38333"/>
    <cellStyle name="40% - Accent5 2 3" xfId="2070"/>
    <cellStyle name="40% - Accent5 2 4" xfId="30529"/>
    <cellStyle name="40% - Accent5 2 5" xfId="32013"/>
    <cellStyle name="40% - Accent5 2 6" xfId="32880"/>
    <cellStyle name="40% - Accent5 2 7" xfId="33581"/>
    <cellStyle name="40% - Accent5 2 8" xfId="3154"/>
    <cellStyle name="40% - Accent5 2 9" xfId="33941"/>
    <cellStyle name="40% - Accent5 20" xfId="20348"/>
    <cellStyle name="40% - Accent5 21" xfId="20853"/>
    <cellStyle name="40% - Accent5 22" xfId="21300"/>
    <cellStyle name="40% - Accent5 23" xfId="21617"/>
    <cellStyle name="40% - Accent5 24" xfId="22517"/>
    <cellStyle name="40% - Accent5 25" xfId="23084"/>
    <cellStyle name="40% - Accent5 26" xfId="23621"/>
    <cellStyle name="40% - Accent5 27" xfId="24154"/>
    <cellStyle name="40% - Accent5 28" xfId="24684"/>
    <cellStyle name="40% - Accent5 29" xfId="25185"/>
    <cellStyle name="40% - Accent5 3" xfId="1425"/>
    <cellStyle name="40% - Accent5 3 10" xfId="34370"/>
    <cellStyle name="40% - Accent5 3 11" xfId="34536"/>
    <cellStyle name="40% - Accent5 3 12" xfId="34763"/>
    <cellStyle name="40% - Accent5 3 13" xfId="34990"/>
    <cellStyle name="40% - Accent5 3 14" xfId="35216"/>
    <cellStyle name="40% - Accent5 3 15" xfId="35444"/>
    <cellStyle name="40% - Accent5 3 16" xfId="35671"/>
    <cellStyle name="40% - Accent5 3 17" xfId="35898"/>
    <cellStyle name="40% - Accent5 3 18" xfId="36125"/>
    <cellStyle name="40% - Accent5 3 19" xfId="36352"/>
    <cellStyle name="40% - Accent5 3 2" xfId="1937"/>
    <cellStyle name="40% - Accent5 3 2 2" xfId="29811"/>
    <cellStyle name="40% - Accent5 3 2 2 2" xfId="30077"/>
    <cellStyle name="40% - Accent5 3 2 3" xfId="30702"/>
    <cellStyle name="40% - Accent5 3 2 4" xfId="32435"/>
    <cellStyle name="40% - Accent5 3 2 5" xfId="33222"/>
    <cellStyle name="40% - Accent5 3 2 6" xfId="33778"/>
    <cellStyle name="40% - Accent5 3 20" xfId="36579"/>
    <cellStyle name="40% - Accent5 3 21" xfId="36802"/>
    <cellStyle name="40% - Accent5 3 22" xfId="37149"/>
    <cellStyle name="40% - Accent5 3 23" xfId="37470"/>
    <cellStyle name="40% - Accent5 3 24" xfId="38334"/>
    <cellStyle name="40% - Accent5 3 3" xfId="2065"/>
    <cellStyle name="40% - Accent5 3 4" xfId="30530"/>
    <cellStyle name="40% - Accent5 3 5" xfId="32014"/>
    <cellStyle name="40% - Accent5 3 6" xfId="32881"/>
    <cellStyle name="40% - Accent5 3 7" xfId="33582"/>
    <cellStyle name="40% - Accent5 3 8" xfId="2380"/>
    <cellStyle name="40% - Accent5 3 9" xfId="33942"/>
    <cellStyle name="40% - Accent5 30" xfId="25630"/>
    <cellStyle name="40% - Accent5 31" xfId="26330"/>
    <cellStyle name="40% - Accent5 32" xfId="26867"/>
    <cellStyle name="40% - Accent5 33" xfId="27394"/>
    <cellStyle name="40% - Accent5 34" xfId="27890"/>
    <cellStyle name="40% - Accent5 35" xfId="28335"/>
    <cellStyle name="40% - Accent5 36" xfId="28661"/>
    <cellStyle name="40% - Accent5 37" xfId="29428"/>
    <cellStyle name="40% - Accent5 38" xfId="30299"/>
    <cellStyle name="40% - Accent5 39" xfId="31562"/>
    <cellStyle name="40% - Accent5 4" xfId="1426"/>
    <cellStyle name="40% - Accent5 4 10" xfId="34371"/>
    <cellStyle name="40% - Accent5 4 11" xfId="34535"/>
    <cellStyle name="40% - Accent5 4 12" xfId="34762"/>
    <cellStyle name="40% - Accent5 4 13" xfId="34989"/>
    <cellStyle name="40% - Accent5 4 14" xfId="35214"/>
    <cellStyle name="40% - Accent5 4 15" xfId="35443"/>
    <cellStyle name="40% - Accent5 4 16" xfId="35670"/>
    <cellStyle name="40% - Accent5 4 17" xfId="35897"/>
    <cellStyle name="40% - Accent5 4 18" xfId="36124"/>
    <cellStyle name="40% - Accent5 4 19" xfId="36351"/>
    <cellStyle name="40% - Accent5 4 2" xfId="1938"/>
    <cellStyle name="40% - Accent5 4 2 2" xfId="29812"/>
    <cellStyle name="40% - Accent5 4 2 2 2" xfId="30078"/>
    <cellStyle name="40% - Accent5 4 2 3" xfId="30703"/>
    <cellStyle name="40% - Accent5 4 2 4" xfId="32436"/>
    <cellStyle name="40% - Accent5 4 2 5" xfId="33223"/>
    <cellStyle name="40% - Accent5 4 2 6" xfId="33779"/>
    <cellStyle name="40% - Accent5 4 20" xfId="36578"/>
    <cellStyle name="40% - Accent5 4 21" xfId="36801"/>
    <cellStyle name="40% - Accent5 4 22" xfId="37148"/>
    <cellStyle name="40% - Accent5 4 23" xfId="37471"/>
    <cellStyle name="40% - Accent5 4 24" xfId="38335"/>
    <cellStyle name="40% - Accent5 4 3" xfId="2060"/>
    <cellStyle name="40% - Accent5 4 4" xfId="30531"/>
    <cellStyle name="40% - Accent5 4 5" xfId="32015"/>
    <cellStyle name="40% - Accent5 4 6" xfId="32882"/>
    <cellStyle name="40% - Accent5 4 7" xfId="33583"/>
    <cellStyle name="40% - Accent5 4 8" xfId="2910"/>
    <cellStyle name="40% - Accent5 4 9" xfId="33943"/>
    <cellStyle name="40% - Accent5 40" xfId="31657"/>
    <cellStyle name="40% - Accent5 41" xfId="33272"/>
    <cellStyle name="40% - Accent5 5" xfId="1427"/>
    <cellStyle name="40% - Accent5 5 10" xfId="34372"/>
    <cellStyle name="40% - Accent5 5 11" xfId="34533"/>
    <cellStyle name="40% - Accent5 5 12" xfId="34760"/>
    <cellStyle name="40% - Accent5 5 13" xfId="34987"/>
    <cellStyle name="40% - Accent5 5 14" xfId="35213"/>
    <cellStyle name="40% - Accent5 5 15" xfId="35441"/>
    <cellStyle name="40% - Accent5 5 16" xfId="35668"/>
    <cellStyle name="40% - Accent5 5 17" xfId="35895"/>
    <cellStyle name="40% - Accent5 5 18" xfId="36122"/>
    <cellStyle name="40% - Accent5 5 19" xfId="36349"/>
    <cellStyle name="40% - Accent5 5 2" xfId="1939"/>
    <cellStyle name="40% - Accent5 5 2 2" xfId="29813"/>
    <cellStyle name="40% - Accent5 5 2 2 2" xfId="30079"/>
    <cellStyle name="40% - Accent5 5 2 3" xfId="30704"/>
    <cellStyle name="40% - Accent5 5 2 4" xfId="32437"/>
    <cellStyle name="40% - Accent5 5 2 5" xfId="33224"/>
    <cellStyle name="40% - Accent5 5 2 6" xfId="33780"/>
    <cellStyle name="40% - Accent5 5 20" xfId="36576"/>
    <cellStyle name="40% - Accent5 5 21" xfId="36799"/>
    <cellStyle name="40% - Accent5 5 22" xfId="37147"/>
    <cellStyle name="40% - Accent5 5 23" xfId="37472"/>
    <cellStyle name="40% - Accent5 5 24" xfId="38336"/>
    <cellStyle name="40% - Accent5 5 3" xfId="2055"/>
    <cellStyle name="40% - Accent5 5 4" xfId="30532"/>
    <cellStyle name="40% - Accent5 5 5" xfId="32016"/>
    <cellStyle name="40% - Accent5 5 6" xfId="32883"/>
    <cellStyle name="40% - Accent5 5 7" xfId="33584"/>
    <cellStyle name="40% - Accent5 5 8" xfId="2909"/>
    <cellStyle name="40% - Accent5 5 9" xfId="33944"/>
    <cellStyle name="40% - Accent5 6" xfId="12797"/>
    <cellStyle name="40% - Accent5 7" xfId="13340"/>
    <cellStyle name="40% - Accent5 8" xfId="13881"/>
    <cellStyle name="40% - Accent5 9" xfId="14423"/>
    <cellStyle name="40% - Accent6" xfId="883" builtinId="51" customBuiltin="1"/>
    <cellStyle name="40% - Accent6 10" xfId="14964"/>
    <cellStyle name="40% - Accent6 11" xfId="15508"/>
    <cellStyle name="40% - Accent6 12" xfId="16049"/>
    <cellStyle name="40% - Accent6 13" xfId="16589"/>
    <cellStyle name="40% - Accent6 14" xfId="17130"/>
    <cellStyle name="40% - Accent6 15" xfId="17671"/>
    <cellStyle name="40% - Accent6 16" xfId="18212"/>
    <cellStyle name="40% - Accent6 17" xfId="18750"/>
    <cellStyle name="40% - Accent6 18" xfId="19289"/>
    <cellStyle name="40% - Accent6 19" xfId="19827"/>
    <cellStyle name="40% - Accent6 2" xfId="1428"/>
    <cellStyle name="40% - Accent6 2 10" xfId="34374"/>
    <cellStyle name="40% - Accent6 2 11" xfId="34531"/>
    <cellStyle name="40% - Accent6 2 12" xfId="34758"/>
    <cellStyle name="40% - Accent6 2 13" xfId="34985"/>
    <cellStyle name="40% - Accent6 2 14" xfId="35211"/>
    <cellStyle name="40% - Accent6 2 15" xfId="35439"/>
    <cellStyle name="40% - Accent6 2 16" xfId="35666"/>
    <cellStyle name="40% - Accent6 2 17" xfId="35893"/>
    <cellStyle name="40% - Accent6 2 18" xfId="36120"/>
    <cellStyle name="40% - Accent6 2 19" xfId="36347"/>
    <cellStyle name="40% - Accent6 2 2" xfId="1941"/>
    <cellStyle name="40% - Accent6 2 2 2" xfId="29814"/>
    <cellStyle name="40% - Accent6 2 2 2 2" xfId="30080"/>
    <cellStyle name="40% - Accent6 2 2 3" xfId="30705"/>
    <cellStyle name="40% - Accent6 2 2 4" xfId="32438"/>
    <cellStyle name="40% - Accent6 2 2 5" xfId="33225"/>
    <cellStyle name="40% - Accent6 2 2 6" xfId="33781"/>
    <cellStyle name="40% - Accent6 2 20" xfId="36574"/>
    <cellStyle name="40% - Accent6 2 21" xfId="36797"/>
    <cellStyle name="40% - Accent6 2 22" xfId="37146"/>
    <cellStyle name="40% - Accent6 2 23" xfId="37473"/>
    <cellStyle name="40% - Accent6 2 24" xfId="38337"/>
    <cellStyle name="40% - Accent6 2 3" xfId="2046"/>
    <cellStyle name="40% - Accent6 2 4" xfId="30533"/>
    <cellStyle name="40% - Accent6 2 5" xfId="32017"/>
    <cellStyle name="40% - Accent6 2 6" xfId="32884"/>
    <cellStyle name="40% - Accent6 2 7" xfId="33585"/>
    <cellStyle name="40% - Accent6 2 8" xfId="2908"/>
    <cellStyle name="40% - Accent6 2 9" xfId="33945"/>
    <cellStyle name="40% - Accent6 20" xfId="20352"/>
    <cellStyle name="40% - Accent6 21" xfId="20857"/>
    <cellStyle name="40% - Accent6 22" xfId="21303"/>
    <cellStyle name="40% - Accent6 23" xfId="21619"/>
    <cellStyle name="40% - Accent6 24" xfId="22521"/>
    <cellStyle name="40% - Accent6 25" xfId="23088"/>
    <cellStyle name="40% - Accent6 26" xfId="23625"/>
    <cellStyle name="40% - Accent6 27" xfId="24158"/>
    <cellStyle name="40% - Accent6 28" xfId="24687"/>
    <cellStyle name="40% - Accent6 29" xfId="25189"/>
    <cellStyle name="40% - Accent6 3" xfId="1429"/>
    <cellStyle name="40% - Accent6 3 10" xfId="34375"/>
    <cellStyle name="40% - Accent6 3 11" xfId="34530"/>
    <cellStyle name="40% - Accent6 3 12" xfId="34757"/>
    <cellStyle name="40% - Accent6 3 13" xfId="34984"/>
    <cellStyle name="40% - Accent6 3 14" xfId="35210"/>
    <cellStyle name="40% - Accent6 3 15" xfId="35438"/>
    <cellStyle name="40% - Accent6 3 16" xfId="35665"/>
    <cellStyle name="40% - Accent6 3 17" xfId="35892"/>
    <cellStyle name="40% - Accent6 3 18" xfId="36119"/>
    <cellStyle name="40% - Accent6 3 19" xfId="36346"/>
    <cellStyle name="40% - Accent6 3 2" xfId="1942"/>
    <cellStyle name="40% - Accent6 3 2 2" xfId="29815"/>
    <cellStyle name="40% - Accent6 3 2 2 2" xfId="30081"/>
    <cellStyle name="40% - Accent6 3 2 3" xfId="30706"/>
    <cellStyle name="40% - Accent6 3 2 4" xfId="32439"/>
    <cellStyle name="40% - Accent6 3 2 5" xfId="33226"/>
    <cellStyle name="40% - Accent6 3 2 6" xfId="33782"/>
    <cellStyle name="40% - Accent6 3 20" xfId="36573"/>
    <cellStyle name="40% - Accent6 3 21" xfId="36796"/>
    <cellStyle name="40% - Accent6 3 22" xfId="37145"/>
    <cellStyle name="40% - Accent6 3 23" xfId="37474"/>
    <cellStyle name="40% - Accent6 3 24" xfId="38338"/>
    <cellStyle name="40% - Accent6 3 3" xfId="2041"/>
    <cellStyle name="40% - Accent6 3 4" xfId="30534"/>
    <cellStyle name="40% - Accent6 3 5" xfId="32018"/>
    <cellStyle name="40% - Accent6 3 6" xfId="32885"/>
    <cellStyle name="40% - Accent6 3 7" xfId="33586"/>
    <cellStyle name="40% - Accent6 3 8" xfId="2379"/>
    <cellStyle name="40% - Accent6 3 9" xfId="33946"/>
    <cellStyle name="40% - Accent6 30" xfId="25634"/>
    <cellStyle name="40% - Accent6 31" xfId="26334"/>
    <cellStyle name="40% - Accent6 32" xfId="26871"/>
    <cellStyle name="40% - Accent6 33" xfId="27398"/>
    <cellStyle name="40% - Accent6 34" xfId="27893"/>
    <cellStyle name="40% - Accent6 35" xfId="28338"/>
    <cellStyle name="40% - Accent6 36" xfId="28663"/>
    <cellStyle name="40% - Accent6 37" xfId="29432"/>
    <cellStyle name="40% - Accent6 38" xfId="30301"/>
    <cellStyle name="40% - Accent6 39" xfId="31566"/>
    <cellStyle name="40% - Accent6 4" xfId="1430"/>
    <cellStyle name="40% - Accent6 4 10" xfId="34376"/>
    <cellStyle name="40% - Accent6 4 11" xfId="34529"/>
    <cellStyle name="40% - Accent6 4 12" xfId="34756"/>
    <cellStyle name="40% - Accent6 4 13" xfId="34983"/>
    <cellStyle name="40% - Accent6 4 14" xfId="35205"/>
    <cellStyle name="40% - Accent6 4 15" xfId="35437"/>
    <cellStyle name="40% - Accent6 4 16" xfId="35664"/>
    <cellStyle name="40% - Accent6 4 17" xfId="35891"/>
    <cellStyle name="40% - Accent6 4 18" xfId="36118"/>
    <cellStyle name="40% - Accent6 4 19" xfId="36345"/>
    <cellStyle name="40% - Accent6 4 2" xfId="1943"/>
    <cellStyle name="40% - Accent6 4 2 2" xfId="29816"/>
    <cellStyle name="40% - Accent6 4 2 2 2" xfId="30082"/>
    <cellStyle name="40% - Accent6 4 2 3" xfId="30707"/>
    <cellStyle name="40% - Accent6 4 2 4" xfId="32440"/>
    <cellStyle name="40% - Accent6 4 2 5" xfId="33227"/>
    <cellStyle name="40% - Accent6 4 2 6" xfId="33783"/>
    <cellStyle name="40% - Accent6 4 20" xfId="36572"/>
    <cellStyle name="40% - Accent6 4 21" xfId="36795"/>
    <cellStyle name="40% - Accent6 4 22" xfId="37144"/>
    <cellStyle name="40% - Accent6 4 23" xfId="37475"/>
    <cellStyle name="40% - Accent6 4 24" xfId="38339"/>
    <cellStyle name="40% - Accent6 4 3" xfId="2040"/>
    <cellStyle name="40% - Accent6 4 4" xfId="30535"/>
    <cellStyle name="40% - Accent6 4 5" xfId="32019"/>
    <cellStyle name="40% - Accent6 4 6" xfId="32886"/>
    <cellStyle name="40% - Accent6 4 7" xfId="33587"/>
    <cellStyle name="40% - Accent6 4 8" xfId="2378"/>
    <cellStyle name="40% - Accent6 4 9" xfId="33947"/>
    <cellStyle name="40% - Accent6 40" xfId="31687"/>
    <cellStyle name="40% - Accent6 41" xfId="31152"/>
    <cellStyle name="40% - Accent6 5" xfId="1431"/>
    <cellStyle name="40% - Accent6 5 10" xfId="34377"/>
    <cellStyle name="40% - Accent6 5 11" xfId="34524"/>
    <cellStyle name="40% - Accent6 5 12" xfId="34751"/>
    <cellStyle name="40% - Accent6 5 13" xfId="34978"/>
    <cellStyle name="40% - Accent6 5 14" xfId="35200"/>
    <cellStyle name="40% - Accent6 5 15" xfId="35432"/>
    <cellStyle name="40% - Accent6 5 16" xfId="35659"/>
    <cellStyle name="40% - Accent6 5 17" xfId="35886"/>
    <cellStyle name="40% - Accent6 5 18" xfId="36113"/>
    <cellStyle name="40% - Accent6 5 19" xfId="36340"/>
    <cellStyle name="40% - Accent6 5 2" xfId="1944"/>
    <cellStyle name="40% - Accent6 5 2 2" xfId="29817"/>
    <cellStyle name="40% - Accent6 5 2 2 2" xfId="30083"/>
    <cellStyle name="40% - Accent6 5 2 3" xfId="30708"/>
    <cellStyle name="40% - Accent6 5 2 4" xfId="32441"/>
    <cellStyle name="40% - Accent6 5 2 5" xfId="33228"/>
    <cellStyle name="40% - Accent6 5 2 6" xfId="33784"/>
    <cellStyle name="40% - Accent6 5 20" xfId="36567"/>
    <cellStyle name="40% - Accent6 5 21" xfId="36790"/>
    <cellStyle name="40% - Accent6 5 22" xfId="37143"/>
    <cellStyle name="40% - Accent6 5 23" xfId="37476"/>
    <cellStyle name="40% - Accent6 5 24" xfId="38340"/>
    <cellStyle name="40% - Accent6 5 3" xfId="2037"/>
    <cellStyle name="40% - Accent6 5 4" xfId="30536"/>
    <cellStyle name="40% - Accent6 5 5" xfId="32020"/>
    <cellStyle name="40% - Accent6 5 6" xfId="32887"/>
    <cellStyle name="40% - Accent6 5 7" xfId="33588"/>
    <cellStyle name="40% - Accent6 5 8" xfId="3141"/>
    <cellStyle name="40% - Accent6 5 9" xfId="33948"/>
    <cellStyle name="40% - Accent6 6" xfId="12801"/>
    <cellStyle name="40% - Accent6 7" xfId="13344"/>
    <cellStyle name="40% - Accent6 8" xfId="13885"/>
    <cellStyle name="40% - Accent6 9" xfId="14427"/>
    <cellStyle name="60% - Accent1" xfId="864" builtinId="32" customBuiltin="1"/>
    <cellStyle name="60% - Accent1 2" xfId="1432"/>
    <cellStyle name="60% - Accent1 2 10" xfId="35194"/>
    <cellStyle name="60% - Accent1 2 11" xfId="35422"/>
    <cellStyle name="60% - Accent1 2 12" xfId="35649"/>
    <cellStyle name="60% - Accent1 2 13" xfId="35876"/>
    <cellStyle name="60% - Accent1 2 14" xfId="36103"/>
    <cellStyle name="60% - Accent1 2 15" xfId="36330"/>
    <cellStyle name="60% - Accent1 2 16" xfId="36557"/>
    <cellStyle name="60% - Accent1 2 17" xfId="36781"/>
    <cellStyle name="60% - Accent1 2 18" xfId="37142"/>
    <cellStyle name="60% - Accent1 2 19" xfId="37477"/>
    <cellStyle name="60% - Accent1 2 2" xfId="1946"/>
    <cellStyle name="60% - Accent1 2 20" xfId="38341"/>
    <cellStyle name="60% - Accent1 2 3" xfId="2034"/>
    <cellStyle name="60% - Accent1 2 4" xfId="2455"/>
    <cellStyle name="60% - Accent1 2 5" xfId="33949"/>
    <cellStyle name="60% - Accent1 2 6" xfId="34379"/>
    <cellStyle name="60% - Accent1 2 7" xfId="34514"/>
    <cellStyle name="60% - Accent1 2 8" xfId="34741"/>
    <cellStyle name="60% - Accent1 2 9" xfId="34968"/>
    <cellStyle name="60% - Accent1 3" xfId="1433"/>
    <cellStyle name="60% - Accent1 3 10" xfId="35193"/>
    <cellStyle name="60% - Accent1 3 11" xfId="35421"/>
    <cellStyle name="60% - Accent1 3 12" xfId="35648"/>
    <cellStyle name="60% - Accent1 3 13" xfId="35875"/>
    <cellStyle name="60% - Accent1 3 14" xfId="36102"/>
    <cellStyle name="60% - Accent1 3 15" xfId="36329"/>
    <cellStyle name="60% - Accent1 3 16" xfId="36556"/>
    <cellStyle name="60% - Accent1 3 17" xfId="36780"/>
    <cellStyle name="60% - Accent1 3 18" xfId="37141"/>
    <cellStyle name="60% - Accent1 3 19" xfId="37478"/>
    <cellStyle name="60% - Accent1 3 2" xfId="1947"/>
    <cellStyle name="60% - Accent1 3 20" xfId="38342"/>
    <cellStyle name="60% - Accent1 3 3" xfId="2033"/>
    <cellStyle name="60% - Accent1 3 4" xfId="2920"/>
    <cellStyle name="60% - Accent1 3 5" xfId="33950"/>
    <cellStyle name="60% - Accent1 3 6" xfId="34380"/>
    <cellStyle name="60% - Accent1 3 7" xfId="34513"/>
    <cellStyle name="60% - Accent1 3 8" xfId="34740"/>
    <cellStyle name="60% - Accent1 3 9" xfId="34967"/>
    <cellStyle name="60% - Accent1 4" xfId="1434"/>
    <cellStyle name="60% - Accent1 4 10" xfId="35192"/>
    <cellStyle name="60% - Accent1 4 11" xfId="35420"/>
    <cellStyle name="60% - Accent1 4 12" xfId="35647"/>
    <cellStyle name="60% - Accent1 4 13" xfId="35874"/>
    <cellStyle name="60% - Accent1 4 14" xfId="36101"/>
    <cellStyle name="60% - Accent1 4 15" xfId="36328"/>
    <cellStyle name="60% - Accent1 4 16" xfId="36555"/>
    <cellStyle name="60% - Accent1 4 17" xfId="36779"/>
    <cellStyle name="60% - Accent1 4 18" xfId="37140"/>
    <cellStyle name="60% - Accent1 4 19" xfId="37479"/>
    <cellStyle name="60% - Accent1 4 2" xfId="1948"/>
    <cellStyle name="60% - Accent1 4 20" xfId="38343"/>
    <cellStyle name="60% - Accent1 4 3" xfId="2030"/>
    <cellStyle name="60% - Accent1 4 4" xfId="2440"/>
    <cellStyle name="60% - Accent1 4 5" xfId="33951"/>
    <cellStyle name="60% - Accent1 4 6" xfId="34381"/>
    <cellStyle name="60% - Accent1 4 7" xfId="34512"/>
    <cellStyle name="60% - Accent1 4 8" xfId="34739"/>
    <cellStyle name="60% - Accent1 4 9" xfId="34966"/>
    <cellStyle name="60% - Accent1 5" xfId="1435"/>
    <cellStyle name="60% - Accent1 5 10" xfId="35191"/>
    <cellStyle name="60% - Accent1 5 11" xfId="35419"/>
    <cellStyle name="60% - Accent1 5 12" xfId="35646"/>
    <cellStyle name="60% - Accent1 5 13" xfId="35873"/>
    <cellStyle name="60% - Accent1 5 14" xfId="36100"/>
    <cellStyle name="60% - Accent1 5 15" xfId="36327"/>
    <cellStyle name="60% - Accent1 5 16" xfId="36554"/>
    <cellStyle name="60% - Accent1 5 17" xfId="36778"/>
    <cellStyle name="60% - Accent1 5 18" xfId="37139"/>
    <cellStyle name="60% - Accent1 5 19" xfId="37480"/>
    <cellStyle name="60% - Accent1 5 2" xfId="1949"/>
    <cellStyle name="60% - Accent1 5 20" xfId="38344"/>
    <cellStyle name="60% - Accent1 5 3" xfId="2029"/>
    <cellStyle name="60% - Accent1 5 4" xfId="3287"/>
    <cellStyle name="60% - Accent1 5 5" xfId="33952"/>
    <cellStyle name="60% - Accent1 5 6" xfId="34382"/>
    <cellStyle name="60% - Accent1 5 7" xfId="34511"/>
    <cellStyle name="60% - Accent1 5 8" xfId="34738"/>
    <cellStyle name="60% - Accent1 5 9" xfId="34965"/>
    <cellStyle name="60% - Accent2" xfId="868" builtinId="36" customBuiltin="1"/>
    <cellStyle name="60% - Accent2 2" xfId="1436"/>
    <cellStyle name="60% - Accent2 2 10" xfId="35181"/>
    <cellStyle name="60% - Accent2 2 11" xfId="35413"/>
    <cellStyle name="60% - Accent2 2 12" xfId="35640"/>
    <cellStyle name="60% - Accent2 2 13" xfId="35867"/>
    <cellStyle name="60% - Accent2 2 14" xfId="36094"/>
    <cellStyle name="60% - Accent2 2 15" xfId="36321"/>
    <cellStyle name="60% - Accent2 2 16" xfId="36548"/>
    <cellStyle name="60% - Accent2 2 17" xfId="36772"/>
    <cellStyle name="60% - Accent2 2 18" xfId="37138"/>
    <cellStyle name="60% - Accent2 2 19" xfId="37481"/>
    <cellStyle name="60% - Accent2 2 2" xfId="1951"/>
    <cellStyle name="60% - Accent2 2 20" xfId="38345"/>
    <cellStyle name="60% - Accent2 2 3" xfId="2026"/>
    <cellStyle name="60% - Accent2 2 4" xfId="2429"/>
    <cellStyle name="60% - Accent2 2 5" xfId="33953"/>
    <cellStyle name="60% - Accent2 2 6" xfId="34384"/>
    <cellStyle name="60% - Accent2 2 7" xfId="34505"/>
    <cellStyle name="60% - Accent2 2 8" xfId="34732"/>
    <cellStyle name="60% - Accent2 2 9" xfId="34959"/>
    <cellStyle name="60% - Accent2 3" xfId="1437"/>
    <cellStyle name="60% - Accent2 3 10" xfId="35176"/>
    <cellStyle name="60% - Accent2 3 11" xfId="35408"/>
    <cellStyle name="60% - Accent2 3 12" xfId="35635"/>
    <cellStyle name="60% - Accent2 3 13" xfId="35862"/>
    <cellStyle name="60% - Accent2 3 14" xfId="36089"/>
    <cellStyle name="60% - Accent2 3 15" xfId="36316"/>
    <cellStyle name="60% - Accent2 3 16" xfId="36543"/>
    <cellStyle name="60% - Accent2 3 17" xfId="36767"/>
    <cellStyle name="60% - Accent2 3 18" xfId="37137"/>
    <cellStyle name="60% - Accent2 3 19" xfId="37482"/>
    <cellStyle name="60% - Accent2 3 2" xfId="1952"/>
    <cellStyle name="60% - Accent2 3 20" xfId="38346"/>
    <cellStyle name="60% - Accent2 3 3" xfId="2023"/>
    <cellStyle name="60% - Accent2 3 4" xfId="3271"/>
    <cellStyle name="60% - Accent2 3 5" xfId="33954"/>
    <cellStyle name="60% - Accent2 3 6" xfId="34385"/>
    <cellStyle name="60% - Accent2 3 7" xfId="34500"/>
    <cellStyle name="60% - Accent2 3 8" xfId="34727"/>
    <cellStyle name="60% - Accent2 3 9" xfId="34954"/>
    <cellStyle name="60% - Accent2 4" xfId="1438"/>
    <cellStyle name="60% - Accent2 4 10" xfId="35171"/>
    <cellStyle name="60% - Accent2 4 11" xfId="35403"/>
    <cellStyle name="60% - Accent2 4 12" xfId="35630"/>
    <cellStyle name="60% - Accent2 4 13" xfId="35857"/>
    <cellStyle name="60% - Accent2 4 14" xfId="36084"/>
    <cellStyle name="60% - Accent2 4 15" xfId="36311"/>
    <cellStyle name="60% - Accent2 4 16" xfId="36538"/>
    <cellStyle name="60% - Accent2 4 17" xfId="36762"/>
    <cellStyle name="60% - Accent2 4 18" xfId="37136"/>
    <cellStyle name="60% - Accent2 4 19" xfId="37483"/>
    <cellStyle name="60% - Accent2 4 2" xfId="1953"/>
    <cellStyle name="60% - Accent2 4 20" xfId="38347"/>
    <cellStyle name="60% - Accent2 4 3" xfId="2022"/>
    <cellStyle name="60% - Accent2 4 4" xfId="2912"/>
    <cellStyle name="60% - Accent2 4 5" xfId="33955"/>
    <cellStyle name="60% - Accent2 4 6" xfId="34386"/>
    <cellStyle name="60% - Accent2 4 7" xfId="34495"/>
    <cellStyle name="60% - Accent2 4 8" xfId="34722"/>
    <cellStyle name="60% - Accent2 4 9" xfId="34949"/>
    <cellStyle name="60% - Accent2 5" xfId="1439"/>
    <cellStyle name="60% - Accent2 5 10" xfId="35166"/>
    <cellStyle name="60% - Accent2 5 11" xfId="35398"/>
    <cellStyle name="60% - Accent2 5 12" xfId="35625"/>
    <cellStyle name="60% - Accent2 5 13" xfId="35852"/>
    <cellStyle name="60% - Accent2 5 14" xfId="36079"/>
    <cellStyle name="60% - Accent2 5 15" xfId="36306"/>
    <cellStyle name="60% - Accent2 5 16" xfId="36533"/>
    <cellStyle name="60% - Accent2 5 17" xfId="36757"/>
    <cellStyle name="60% - Accent2 5 18" xfId="37135"/>
    <cellStyle name="60% - Accent2 5 19" xfId="37484"/>
    <cellStyle name="60% - Accent2 5 2" xfId="1954"/>
    <cellStyle name="60% - Accent2 5 20" xfId="38348"/>
    <cellStyle name="60% - Accent2 5 3" xfId="2019"/>
    <cellStyle name="60% - Accent2 5 4" xfId="2411"/>
    <cellStyle name="60% - Accent2 5 5" xfId="33956"/>
    <cellStyle name="60% - Accent2 5 6" xfId="34387"/>
    <cellStyle name="60% - Accent2 5 7" xfId="34490"/>
    <cellStyle name="60% - Accent2 5 8" xfId="34717"/>
    <cellStyle name="60% - Accent2 5 9" xfId="34944"/>
    <cellStyle name="60% - Accent3" xfId="872" builtinId="40" customBuiltin="1"/>
    <cellStyle name="60% - Accent3 2" xfId="1440"/>
    <cellStyle name="60% - Accent3 2 10" xfId="35160"/>
    <cellStyle name="60% - Accent3 2 11" xfId="35388"/>
    <cellStyle name="60% - Accent3 2 12" xfId="35615"/>
    <cellStyle name="60% - Accent3 2 13" xfId="35842"/>
    <cellStyle name="60% - Accent3 2 14" xfId="36069"/>
    <cellStyle name="60% - Accent3 2 15" xfId="36296"/>
    <cellStyle name="60% - Accent3 2 16" xfId="36523"/>
    <cellStyle name="60% - Accent3 2 17" xfId="36747"/>
    <cellStyle name="60% - Accent3 2 18" xfId="37134"/>
    <cellStyle name="60% - Accent3 2 19" xfId="37485"/>
    <cellStyle name="60% - Accent3 2 2" xfId="1955"/>
    <cellStyle name="60% - Accent3 2 20" xfId="38349"/>
    <cellStyle name="60% - Accent3 2 3" xfId="2018"/>
    <cellStyle name="60% - Accent3 2 4" xfId="2511"/>
    <cellStyle name="60% - Accent3 2 5" xfId="33957"/>
    <cellStyle name="60% - Accent3 2 6" xfId="34389"/>
    <cellStyle name="60% - Accent3 2 7" xfId="34480"/>
    <cellStyle name="60% - Accent3 2 8" xfId="34707"/>
    <cellStyle name="60% - Accent3 2 9" xfId="34934"/>
    <cellStyle name="60% - Accent3 3" xfId="1441"/>
    <cellStyle name="60% - Accent3 3 10" xfId="35159"/>
    <cellStyle name="60% - Accent3 3 11" xfId="35387"/>
    <cellStyle name="60% - Accent3 3 12" xfId="35614"/>
    <cellStyle name="60% - Accent3 3 13" xfId="35841"/>
    <cellStyle name="60% - Accent3 3 14" xfId="36068"/>
    <cellStyle name="60% - Accent3 3 15" xfId="36295"/>
    <cellStyle name="60% - Accent3 3 16" xfId="36522"/>
    <cellStyle name="60% - Accent3 3 17" xfId="36746"/>
    <cellStyle name="60% - Accent3 3 18" xfId="36925"/>
    <cellStyle name="60% - Accent3 3 19" xfId="37486"/>
    <cellStyle name="60% - Accent3 3 2" xfId="1956"/>
    <cellStyle name="60% - Accent3 3 20" xfId="38350"/>
    <cellStyle name="60% - Accent3 3 3" xfId="2017"/>
    <cellStyle name="60% - Accent3 3 4" xfId="2495"/>
    <cellStyle name="60% - Accent3 3 5" xfId="33958"/>
    <cellStyle name="60% - Accent3 3 6" xfId="34390"/>
    <cellStyle name="60% - Accent3 3 7" xfId="34479"/>
    <cellStyle name="60% - Accent3 3 8" xfId="34706"/>
    <cellStyle name="60% - Accent3 3 9" xfId="34933"/>
    <cellStyle name="60% - Accent3 4" xfId="1442"/>
    <cellStyle name="60% - Accent3 4 10" xfId="35158"/>
    <cellStyle name="60% - Accent3 4 11" xfId="35386"/>
    <cellStyle name="60% - Accent3 4 12" xfId="35613"/>
    <cellStyle name="60% - Accent3 4 13" xfId="35840"/>
    <cellStyle name="60% - Accent3 4 14" xfId="36067"/>
    <cellStyle name="60% - Accent3 4 15" xfId="36294"/>
    <cellStyle name="60% - Accent3 4 16" xfId="36521"/>
    <cellStyle name="60% - Accent3 4 17" xfId="36745"/>
    <cellStyle name="60% - Accent3 4 18" xfId="36920"/>
    <cellStyle name="60% - Accent3 4 19" xfId="37487"/>
    <cellStyle name="60% - Accent3 4 2" xfId="1957"/>
    <cellStyle name="60% - Accent3 4 20" xfId="38351"/>
    <cellStyle name="60% - Accent3 4 3" xfId="2012"/>
    <cellStyle name="60% - Accent3 4 4" xfId="2480"/>
    <cellStyle name="60% - Accent3 4 5" xfId="33959"/>
    <cellStyle name="60% - Accent3 4 6" xfId="34391"/>
    <cellStyle name="60% - Accent3 4 7" xfId="34478"/>
    <cellStyle name="60% - Accent3 4 8" xfId="34705"/>
    <cellStyle name="60% - Accent3 4 9" xfId="34932"/>
    <cellStyle name="60% - Accent3 5" xfId="1443"/>
    <cellStyle name="60% - Accent3 5 10" xfId="35157"/>
    <cellStyle name="60% - Accent3 5 11" xfId="35385"/>
    <cellStyle name="60% - Accent3 5 12" xfId="35612"/>
    <cellStyle name="60% - Accent3 5 13" xfId="35839"/>
    <cellStyle name="60% - Accent3 5 14" xfId="36066"/>
    <cellStyle name="60% - Accent3 5 15" xfId="36293"/>
    <cellStyle name="60% - Accent3 5 16" xfId="36520"/>
    <cellStyle name="60% - Accent3 5 17" xfId="36744"/>
    <cellStyle name="60% - Accent3 5 18" xfId="36907"/>
    <cellStyle name="60% - Accent3 5 19" xfId="37488"/>
    <cellStyle name="60% - Accent3 5 2" xfId="1958"/>
    <cellStyle name="60% - Accent3 5 20" xfId="38352"/>
    <cellStyle name="60% - Accent3 5 3" xfId="2007"/>
    <cellStyle name="60% - Accent3 5 4" xfId="12149"/>
    <cellStyle name="60% - Accent3 5 5" xfId="33960"/>
    <cellStyle name="60% - Accent3 5 6" xfId="34392"/>
    <cellStyle name="60% - Accent3 5 7" xfId="34477"/>
    <cellStyle name="60% - Accent3 5 8" xfId="34704"/>
    <cellStyle name="60% - Accent3 5 9" xfId="34931"/>
    <cellStyle name="60% - Accent4" xfId="876" builtinId="44" customBuiltin="1"/>
    <cellStyle name="60% - Accent4 2" xfId="1444"/>
    <cellStyle name="60% - Accent4 2 10" xfId="35155"/>
    <cellStyle name="60% - Accent4 2 11" xfId="35383"/>
    <cellStyle name="60% - Accent4 2 12" xfId="35610"/>
    <cellStyle name="60% - Accent4 2 13" xfId="35837"/>
    <cellStyle name="60% - Accent4 2 14" xfId="36064"/>
    <cellStyle name="60% - Accent4 2 15" xfId="36291"/>
    <cellStyle name="60% - Accent4 2 16" xfId="36518"/>
    <cellStyle name="60% - Accent4 2 17" xfId="36743"/>
    <cellStyle name="60% - Accent4 2 18" xfId="36898"/>
    <cellStyle name="60% - Accent4 2 19" xfId="37489"/>
    <cellStyle name="60% - Accent4 2 2" xfId="1960"/>
    <cellStyle name="60% - Accent4 2 20" xfId="38353"/>
    <cellStyle name="60% - Accent4 2 3" xfId="1998"/>
    <cellStyle name="60% - Accent4 2 4" xfId="11096"/>
    <cellStyle name="60% - Accent4 2 5" xfId="33961"/>
    <cellStyle name="60% - Accent4 2 6" xfId="34394"/>
    <cellStyle name="60% - Accent4 2 7" xfId="34475"/>
    <cellStyle name="60% - Accent4 2 8" xfId="34702"/>
    <cellStyle name="60% - Accent4 2 9" xfId="34929"/>
    <cellStyle name="60% - Accent4 3" xfId="1445"/>
    <cellStyle name="60% - Accent4 3 10" xfId="35154"/>
    <cellStyle name="60% - Accent4 3 11" xfId="35382"/>
    <cellStyle name="60% - Accent4 3 12" xfId="35609"/>
    <cellStyle name="60% - Accent4 3 13" xfId="35836"/>
    <cellStyle name="60% - Accent4 3 14" xfId="36063"/>
    <cellStyle name="60% - Accent4 3 15" xfId="36290"/>
    <cellStyle name="60% - Accent4 3 16" xfId="36517"/>
    <cellStyle name="60% - Accent4 3 17" xfId="36742"/>
    <cellStyle name="60% - Accent4 3 18" xfId="36890"/>
    <cellStyle name="60% - Accent4 3 19" xfId="37490"/>
    <cellStyle name="60% - Accent4 3 2" xfId="1961"/>
    <cellStyle name="60% - Accent4 3 20" xfId="38354"/>
    <cellStyle name="60% - Accent4 3 3" xfId="1993"/>
    <cellStyle name="60% - Accent4 3 4" xfId="10210"/>
    <cellStyle name="60% - Accent4 3 5" xfId="33962"/>
    <cellStyle name="60% - Accent4 3 6" xfId="34395"/>
    <cellStyle name="60% - Accent4 3 7" xfId="34474"/>
    <cellStyle name="60% - Accent4 3 8" xfId="34701"/>
    <cellStyle name="60% - Accent4 3 9" xfId="34928"/>
    <cellStyle name="60% - Accent4 4" xfId="1446"/>
    <cellStyle name="60% - Accent4 4 10" xfId="35153"/>
    <cellStyle name="60% - Accent4 4 11" xfId="35381"/>
    <cellStyle name="60% - Accent4 4 12" xfId="35608"/>
    <cellStyle name="60% - Accent4 4 13" xfId="35835"/>
    <cellStyle name="60% - Accent4 4 14" xfId="36062"/>
    <cellStyle name="60% - Accent4 4 15" xfId="36289"/>
    <cellStyle name="60% - Accent4 4 16" xfId="36516"/>
    <cellStyle name="60% - Accent4 4 17" xfId="36741"/>
    <cellStyle name="60% - Accent4 4 18" xfId="36881"/>
    <cellStyle name="60% - Accent4 4 19" xfId="37491"/>
    <cellStyle name="60% - Accent4 4 2" xfId="1962"/>
    <cellStyle name="60% - Accent4 4 20" xfId="38355"/>
    <cellStyle name="60% - Accent4 4 3" xfId="1988"/>
    <cellStyle name="60% - Accent4 4 4" xfId="9892"/>
    <cellStyle name="60% - Accent4 4 5" xfId="33963"/>
    <cellStyle name="60% - Accent4 4 6" xfId="34396"/>
    <cellStyle name="60% - Accent4 4 7" xfId="34473"/>
    <cellStyle name="60% - Accent4 4 8" xfId="34700"/>
    <cellStyle name="60% - Accent4 4 9" xfId="34927"/>
    <cellStyle name="60% - Accent4 5" xfId="1447"/>
    <cellStyle name="60% - Accent4 5 10" xfId="35152"/>
    <cellStyle name="60% - Accent4 5 11" xfId="35380"/>
    <cellStyle name="60% - Accent4 5 12" xfId="35607"/>
    <cellStyle name="60% - Accent4 5 13" xfId="35834"/>
    <cellStyle name="60% - Accent4 5 14" xfId="36061"/>
    <cellStyle name="60% - Accent4 5 15" xfId="36288"/>
    <cellStyle name="60% - Accent4 5 16" xfId="36515"/>
    <cellStyle name="60% - Accent4 5 17" xfId="36740"/>
    <cellStyle name="60% - Accent4 5 18" xfId="36873"/>
    <cellStyle name="60% - Accent4 5 19" xfId="37492"/>
    <cellStyle name="60% - Accent4 5 2" xfId="1963"/>
    <cellStyle name="60% - Accent4 5 20" xfId="38356"/>
    <cellStyle name="60% - Accent4 5 3" xfId="1983"/>
    <cellStyle name="60% - Accent4 5 4" xfId="9205"/>
    <cellStyle name="60% - Accent4 5 5" xfId="33964"/>
    <cellStyle name="60% - Accent4 5 6" xfId="34397"/>
    <cellStyle name="60% - Accent4 5 7" xfId="34472"/>
    <cellStyle name="60% - Accent4 5 8" xfId="34699"/>
    <cellStyle name="60% - Accent4 5 9" xfId="34926"/>
    <cellStyle name="60% - Accent5" xfId="880" builtinId="48" customBuiltin="1"/>
    <cellStyle name="60% - Accent5 2" xfId="1448"/>
    <cellStyle name="60% - Accent5 2 10" xfId="35150"/>
    <cellStyle name="60% - Accent5 2 11" xfId="35378"/>
    <cellStyle name="60% - Accent5 2 12" xfId="35605"/>
    <cellStyle name="60% - Accent5 2 13" xfId="35832"/>
    <cellStyle name="60% - Accent5 2 14" xfId="36059"/>
    <cellStyle name="60% - Accent5 2 15" xfId="36286"/>
    <cellStyle name="60% - Accent5 2 16" xfId="36513"/>
    <cellStyle name="60% - Accent5 2 17" xfId="36738"/>
    <cellStyle name="60% - Accent5 2 18" xfId="36777"/>
    <cellStyle name="60% - Accent5 2 19" xfId="37493"/>
    <cellStyle name="60% - Accent5 2 2" xfId="1965"/>
    <cellStyle name="60% - Accent5 2 20" xfId="38357"/>
    <cellStyle name="60% - Accent5 2 3" xfId="1974"/>
    <cellStyle name="60% - Accent5 2 4" xfId="9026"/>
    <cellStyle name="60% - Accent5 2 5" xfId="33965"/>
    <cellStyle name="60% - Accent5 2 6" xfId="34399"/>
    <cellStyle name="60% - Accent5 2 7" xfId="34470"/>
    <cellStyle name="60% - Accent5 2 8" xfId="34697"/>
    <cellStyle name="60% - Accent5 2 9" xfId="34924"/>
    <cellStyle name="60% - Accent5 3" xfId="1449"/>
    <cellStyle name="60% - Accent5 3 10" xfId="35149"/>
    <cellStyle name="60% - Accent5 3 11" xfId="35377"/>
    <cellStyle name="60% - Accent5 3 12" xfId="35604"/>
    <cellStyle name="60% - Accent5 3 13" xfId="35831"/>
    <cellStyle name="60% - Accent5 3 14" xfId="36058"/>
    <cellStyle name="60% - Accent5 3 15" xfId="36285"/>
    <cellStyle name="60% - Accent5 3 16" xfId="36512"/>
    <cellStyle name="60% - Accent5 3 17" xfId="36737"/>
    <cellStyle name="60% - Accent5 3 18" xfId="36752"/>
    <cellStyle name="60% - Accent5 3 19" xfId="37494"/>
    <cellStyle name="60% - Accent5 3 2" xfId="1966"/>
    <cellStyle name="60% - Accent5 3 20" xfId="38358"/>
    <cellStyle name="60% - Accent5 3 3" xfId="1969"/>
    <cellStyle name="60% - Accent5 3 4" xfId="8820"/>
    <cellStyle name="60% - Accent5 3 5" xfId="33966"/>
    <cellStyle name="60% - Accent5 3 6" xfId="34400"/>
    <cellStyle name="60% - Accent5 3 7" xfId="34469"/>
    <cellStyle name="60% - Accent5 3 8" xfId="34696"/>
    <cellStyle name="60% - Accent5 3 9" xfId="34923"/>
    <cellStyle name="60% - Accent5 4" xfId="1450"/>
    <cellStyle name="60% - Accent5 4 10" xfId="35148"/>
    <cellStyle name="60% - Accent5 4 11" xfId="35376"/>
    <cellStyle name="60% - Accent5 4 12" xfId="35603"/>
    <cellStyle name="60% - Accent5 4 13" xfId="35830"/>
    <cellStyle name="60% - Accent5 4 14" xfId="36057"/>
    <cellStyle name="60% - Accent5 4 15" xfId="36284"/>
    <cellStyle name="60% - Accent5 4 16" xfId="36511"/>
    <cellStyle name="60% - Accent5 4 17" xfId="36736"/>
    <cellStyle name="60% - Accent5 4 18" xfId="36739"/>
    <cellStyle name="60% - Accent5 4 19" xfId="37495"/>
    <cellStyle name="60% - Accent5 4 2" xfId="1967"/>
    <cellStyle name="60% - Accent5 4 20" xfId="38359"/>
    <cellStyle name="60% - Accent5 4 3" xfId="1964"/>
    <cellStyle name="60% - Accent5 4 4" xfId="8610"/>
    <cellStyle name="60% - Accent5 4 5" xfId="33967"/>
    <cellStyle name="60% - Accent5 4 6" xfId="34401"/>
    <cellStyle name="60% - Accent5 4 7" xfId="34468"/>
    <cellStyle name="60% - Accent5 4 8" xfId="34695"/>
    <cellStyle name="60% - Accent5 4 9" xfId="34922"/>
    <cellStyle name="60% - Accent5 5" xfId="1451"/>
    <cellStyle name="60% - Accent5 5 10" xfId="35147"/>
    <cellStyle name="60% - Accent5 5 11" xfId="35375"/>
    <cellStyle name="60% - Accent5 5 12" xfId="35602"/>
    <cellStyle name="60% - Accent5 5 13" xfId="35829"/>
    <cellStyle name="60% - Accent5 5 14" xfId="36056"/>
    <cellStyle name="60% - Accent5 5 15" xfId="36283"/>
    <cellStyle name="60% - Accent5 5 16" xfId="36510"/>
    <cellStyle name="60% - Accent5 5 17" xfId="36735"/>
    <cellStyle name="60% - Accent5 5 18" xfId="36734"/>
    <cellStyle name="60% - Accent5 5 19" xfId="37496"/>
    <cellStyle name="60% - Accent5 5 2" xfId="1968"/>
    <cellStyle name="60% - Accent5 5 20" xfId="38360"/>
    <cellStyle name="60% - Accent5 5 3" xfId="1959"/>
    <cellStyle name="60% - Accent5 5 4" xfId="2465"/>
    <cellStyle name="60% - Accent5 5 5" xfId="33968"/>
    <cellStyle name="60% - Accent5 5 6" xfId="34402"/>
    <cellStyle name="60% - Accent5 5 7" xfId="34467"/>
    <cellStyle name="60% - Accent5 5 8" xfId="34694"/>
    <cellStyle name="60% - Accent5 5 9" xfId="34921"/>
    <cellStyle name="60% - Accent6" xfId="884" builtinId="52" customBuiltin="1"/>
    <cellStyle name="60% - Accent6 2" xfId="1452"/>
    <cellStyle name="60% - Accent6 2 10" xfId="35145"/>
    <cellStyle name="60% - Accent6 2 11" xfId="35373"/>
    <cellStyle name="60% - Accent6 2 12" xfId="35600"/>
    <cellStyle name="60% - Accent6 2 13" xfId="35827"/>
    <cellStyle name="60% - Accent6 2 14" xfId="36054"/>
    <cellStyle name="60% - Accent6 2 15" xfId="36281"/>
    <cellStyle name="60% - Accent6 2 16" xfId="36508"/>
    <cellStyle name="60% - Accent6 2 17" xfId="36733"/>
    <cellStyle name="60% - Accent6 2 18" xfId="36723"/>
    <cellStyle name="60% - Accent6 2 19" xfId="37497"/>
    <cellStyle name="60% - Accent6 2 2" xfId="1970"/>
    <cellStyle name="60% - Accent6 2 20" xfId="38361"/>
    <cellStyle name="60% - Accent6 2 3" xfId="1950"/>
    <cellStyle name="60% - Accent6 2 4" xfId="8050"/>
    <cellStyle name="60% - Accent6 2 5" xfId="33969"/>
    <cellStyle name="60% - Accent6 2 6" xfId="34404"/>
    <cellStyle name="60% - Accent6 2 7" xfId="34465"/>
    <cellStyle name="60% - Accent6 2 8" xfId="34692"/>
    <cellStyle name="60% - Accent6 2 9" xfId="34919"/>
    <cellStyle name="60% - Accent6 3" xfId="1453"/>
    <cellStyle name="60% - Accent6 3 10" xfId="35144"/>
    <cellStyle name="60% - Accent6 3 11" xfId="35372"/>
    <cellStyle name="60% - Accent6 3 12" xfId="35599"/>
    <cellStyle name="60% - Accent6 3 13" xfId="35826"/>
    <cellStyle name="60% - Accent6 3 14" xfId="36053"/>
    <cellStyle name="60% - Accent6 3 15" xfId="36280"/>
    <cellStyle name="60% - Accent6 3 16" xfId="36507"/>
    <cellStyle name="60% - Accent6 3 17" xfId="36732"/>
    <cellStyle name="60% - Accent6 3 18" xfId="36367"/>
    <cellStyle name="60% - Accent6 3 19" xfId="37498"/>
    <cellStyle name="60% - Accent6 3 2" xfId="1971"/>
    <cellStyle name="60% - Accent6 3 20" xfId="38362"/>
    <cellStyle name="60% - Accent6 3 3" xfId="1945"/>
    <cellStyle name="60% - Accent6 3 4" xfId="7978"/>
    <cellStyle name="60% - Accent6 3 5" xfId="33970"/>
    <cellStyle name="60% - Accent6 3 6" xfId="34405"/>
    <cellStyle name="60% - Accent6 3 7" xfId="34464"/>
    <cellStyle name="60% - Accent6 3 8" xfId="34691"/>
    <cellStyle name="60% - Accent6 3 9" xfId="34918"/>
    <cellStyle name="60% - Accent6 4" xfId="1454"/>
    <cellStyle name="60% - Accent6 4 10" xfId="35143"/>
    <cellStyle name="60% - Accent6 4 11" xfId="35371"/>
    <cellStyle name="60% - Accent6 4 12" xfId="35598"/>
    <cellStyle name="60% - Accent6 4 13" xfId="35825"/>
    <cellStyle name="60% - Accent6 4 14" xfId="36052"/>
    <cellStyle name="60% - Accent6 4 15" xfId="36279"/>
    <cellStyle name="60% - Accent6 4 16" xfId="36506"/>
    <cellStyle name="60% - Accent6 4 17" xfId="36731"/>
    <cellStyle name="60% - Accent6 4 18" xfId="36504"/>
    <cellStyle name="60% - Accent6 4 19" xfId="37499"/>
    <cellStyle name="60% - Accent6 4 2" xfId="1972"/>
    <cellStyle name="60% - Accent6 4 20" xfId="38363"/>
    <cellStyle name="60% - Accent6 4 3" xfId="1940"/>
    <cellStyle name="60% - Accent6 4 4" xfId="7993"/>
    <cellStyle name="60% - Accent6 4 5" xfId="33971"/>
    <cellStyle name="60% - Accent6 4 6" xfId="34406"/>
    <cellStyle name="60% - Accent6 4 7" xfId="34463"/>
    <cellStyle name="60% - Accent6 4 8" xfId="34690"/>
    <cellStyle name="60% - Accent6 4 9" xfId="34917"/>
    <cellStyle name="60% - Accent6 5" xfId="1455"/>
    <cellStyle name="60% - Accent6 5 10" xfId="35142"/>
    <cellStyle name="60% - Accent6 5 11" xfId="35370"/>
    <cellStyle name="60% - Accent6 5 12" xfId="35597"/>
    <cellStyle name="60% - Accent6 5 13" xfId="35824"/>
    <cellStyle name="60% - Accent6 5 14" xfId="36051"/>
    <cellStyle name="60% - Accent6 5 15" xfId="36278"/>
    <cellStyle name="60% - Accent6 5 16" xfId="36505"/>
    <cellStyle name="60% - Accent6 5 17" xfId="36730"/>
    <cellStyle name="60% - Accent6 5 18" xfId="36553"/>
    <cellStyle name="60% - Accent6 5 19" xfId="37500"/>
    <cellStyle name="60% - Accent6 5 2" xfId="1973"/>
    <cellStyle name="60% - Accent6 5 20" xfId="38364"/>
    <cellStyle name="60% - Accent6 5 3" xfId="1935"/>
    <cellStyle name="60% - Accent6 5 4" xfId="8042"/>
    <cellStyle name="60% - Accent6 5 5" xfId="33972"/>
    <cellStyle name="60% - Accent6 5 6" xfId="34407"/>
    <cellStyle name="60% - Accent6 5 7" xfId="34462"/>
    <cellStyle name="60% - Accent6 5 8" xfId="34689"/>
    <cellStyle name="60% - Accent6 5 9" xfId="34916"/>
    <cellStyle name="Accent1" xfId="861" builtinId="29" customBuiltin="1"/>
    <cellStyle name="Accent1 2" xfId="1456"/>
    <cellStyle name="Accent1 2 10" xfId="35140"/>
    <cellStyle name="Accent1 2 11" xfId="35368"/>
    <cellStyle name="Accent1 2 12" xfId="35595"/>
    <cellStyle name="Accent1 2 13" xfId="35822"/>
    <cellStyle name="Accent1 2 14" xfId="36049"/>
    <cellStyle name="Accent1 2 15" xfId="36276"/>
    <cellStyle name="Accent1 2 16" xfId="36503"/>
    <cellStyle name="Accent1 2 17" xfId="36729"/>
    <cellStyle name="Accent1 2 18" xfId="36679"/>
    <cellStyle name="Accent1 2 19" xfId="37501"/>
    <cellStyle name="Accent1 2 2" xfId="1975"/>
    <cellStyle name="Accent1 2 20" xfId="38365"/>
    <cellStyle name="Accent1 2 3" xfId="1926"/>
    <cellStyle name="Accent1 2 4" xfId="6120"/>
    <cellStyle name="Accent1 2 5" xfId="33973"/>
    <cellStyle name="Accent1 2 6" xfId="34409"/>
    <cellStyle name="Accent1 2 7" xfId="34460"/>
    <cellStyle name="Accent1 2 8" xfId="34687"/>
    <cellStyle name="Accent1 2 9" xfId="34914"/>
    <cellStyle name="Accent1 3" xfId="1457"/>
    <cellStyle name="Accent1 3 10" xfId="35137"/>
    <cellStyle name="Accent1 3 11" xfId="35367"/>
    <cellStyle name="Accent1 3 12" xfId="35594"/>
    <cellStyle name="Accent1 3 13" xfId="35821"/>
    <cellStyle name="Accent1 3 14" xfId="36048"/>
    <cellStyle name="Accent1 3 15" xfId="36275"/>
    <cellStyle name="Accent1 3 16" xfId="36502"/>
    <cellStyle name="Accent1 3 17" xfId="36728"/>
    <cellStyle name="Accent1 3 18" xfId="36935"/>
    <cellStyle name="Accent1 3 19" xfId="37502"/>
    <cellStyle name="Accent1 3 2" xfId="1976"/>
    <cellStyle name="Accent1 3 20" xfId="38366"/>
    <cellStyle name="Accent1 3 3" xfId="1921"/>
    <cellStyle name="Accent1 3 4" xfId="6748"/>
    <cellStyle name="Accent1 3 5" xfId="33974"/>
    <cellStyle name="Accent1 3 6" xfId="34410"/>
    <cellStyle name="Accent1 3 7" xfId="34459"/>
    <cellStyle name="Accent1 3 8" xfId="34686"/>
    <cellStyle name="Accent1 3 9" xfId="34913"/>
    <cellStyle name="Accent1 4" xfId="1458"/>
    <cellStyle name="Accent1 4 10" xfId="35136"/>
    <cellStyle name="Accent1 4 11" xfId="35364"/>
    <cellStyle name="Accent1 4 12" xfId="35591"/>
    <cellStyle name="Accent1 4 13" xfId="35818"/>
    <cellStyle name="Accent1 4 14" xfId="36045"/>
    <cellStyle name="Accent1 4 15" xfId="36272"/>
    <cellStyle name="Accent1 4 16" xfId="36499"/>
    <cellStyle name="Accent1 4 17" xfId="36725"/>
    <cellStyle name="Accent1 4 18" xfId="36940"/>
    <cellStyle name="Accent1 4 19" xfId="37503"/>
    <cellStyle name="Accent1 4 2" xfId="1977"/>
    <cellStyle name="Accent1 4 20" xfId="38367"/>
    <cellStyle name="Accent1 4 3" xfId="1916"/>
    <cellStyle name="Accent1 4 4" xfId="6509"/>
    <cellStyle name="Accent1 4 5" xfId="33975"/>
    <cellStyle name="Accent1 4 6" xfId="34411"/>
    <cellStyle name="Accent1 4 7" xfId="34456"/>
    <cellStyle name="Accent1 4 8" xfId="34683"/>
    <cellStyle name="Accent1 4 9" xfId="34910"/>
    <cellStyle name="Accent1 5" xfId="1459"/>
    <cellStyle name="Accent1 5 10" xfId="35135"/>
    <cellStyle name="Accent1 5 11" xfId="35363"/>
    <cellStyle name="Accent1 5 12" xfId="35590"/>
    <cellStyle name="Accent1 5 13" xfId="35817"/>
    <cellStyle name="Accent1 5 14" xfId="36044"/>
    <cellStyle name="Accent1 5 15" xfId="36271"/>
    <cellStyle name="Accent1 5 16" xfId="36498"/>
    <cellStyle name="Accent1 5 17" xfId="36724"/>
    <cellStyle name="Accent1 5 18" xfId="36945"/>
    <cellStyle name="Accent1 5 19" xfId="37504"/>
    <cellStyle name="Accent1 5 2" xfId="1978"/>
    <cellStyle name="Accent1 5 20" xfId="38368"/>
    <cellStyle name="Accent1 5 3" xfId="1911"/>
    <cellStyle name="Accent1 5 4" xfId="6273"/>
    <cellStyle name="Accent1 5 5" xfId="33976"/>
    <cellStyle name="Accent1 5 6" xfId="34412"/>
    <cellStyle name="Accent1 5 7" xfId="34455"/>
    <cellStyle name="Accent1 5 8" xfId="34682"/>
    <cellStyle name="Accent1 5 9" xfId="34909"/>
    <cellStyle name="Accent2" xfId="865" builtinId="33" customBuiltin="1"/>
    <cellStyle name="Accent2 2" xfId="1460"/>
    <cellStyle name="Accent2 2 10" xfId="35129"/>
    <cellStyle name="Accent2 2 11" xfId="35361"/>
    <cellStyle name="Accent2 2 12" xfId="35588"/>
    <cellStyle name="Accent2 2 13" xfId="35815"/>
    <cellStyle name="Accent2 2 14" xfId="36042"/>
    <cellStyle name="Accent2 2 15" xfId="36269"/>
    <cellStyle name="Accent2 2 16" xfId="36496"/>
    <cellStyle name="Accent2 2 17" xfId="36722"/>
    <cellStyle name="Accent2 2 18" xfId="36946"/>
    <cellStyle name="Accent2 2 19" xfId="37505"/>
    <cellStyle name="Accent2 2 2" xfId="1979"/>
    <cellStyle name="Accent2 2 20" xfId="38369"/>
    <cellStyle name="Accent2 2 3" xfId="1902"/>
    <cellStyle name="Accent2 2 4" xfId="5791"/>
    <cellStyle name="Accent2 2 5" xfId="33977"/>
    <cellStyle name="Accent2 2 6" xfId="34414"/>
    <cellStyle name="Accent2 2 7" xfId="34453"/>
    <cellStyle name="Accent2 2 8" xfId="34680"/>
    <cellStyle name="Accent2 2 9" xfId="34907"/>
    <cellStyle name="Accent2 3" xfId="1461"/>
    <cellStyle name="Accent2 3 10" xfId="35124"/>
    <cellStyle name="Accent2 3 11" xfId="35356"/>
    <cellStyle name="Accent2 3 12" xfId="35583"/>
    <cellStyle name="Accent2 3 13" xfId="35810"/>
    <cellStyle name="Accent2 3 14" xfId="36037"/>
    <cellStyle name="Accent2 3 15" xfId="36264"/>
    <cellStyle name="Accent2 3 16" xfId="36491"/>
    <cellStyle name="Accent2 3 17" xfId="36717"/>
    <cellStyle name="Accent2 3 18" xfId="36947"/>
    <cellStyle name="Accent2 3 19" xfId="37506"/>
    <cellStyle name="Accent2 3 2" xfId="1980"/>
    <cellStyle name="Accent2 3 20" xfId="38370"/>
    <cellStyle name="Accent2 3 3" xfId="1897"/>
    <cellStyle name="Accent2 3 4" xfId="4013"/>
    <cellStyle name="Accent2 3 5" xfId="33978"/>
    <cellStyle name="Accent2 3 6" xfId="34415"/>
    <cellStyle name="Accent2 3 7" xfId="34448"/>
    <cellStyle name="Accent2 3 8" xfId="34675"/>
    <cellStyle name="Accent2 3 9" xfId="34902"/>
    <cellStyle name="Accent2 4" xfId="1462"/>
    <cellStyle name="Accent2 4 10" xfId="34864"/>
    <cellStyle name="Accent2 4 11" xfId="35351"/>
    <cellStyle name="Accent2 4 12" xfId="35578"/>
    <cellStyle name="Accent2 4 13" xfId="35805"/>
    <cellStyle name="Accent2 4 14" xfId="36032"/>
    <cellStyle name="Accent2 4 15" xfId="36259"/>
    <cellStyle name="Accent2 4 16" xfId="36486"/>
    <cellStyle name="Accent2 4 17" xfId="36712"/>
    <cellStyle name="Accent2 4 18" xfId="36950"/>
    <cellStyle name="Accent2 4 19" xfId="37507"/>
    <cellStyle name="Accent2 4 2" xfId="1981"/>
    <cellStyle name="Accent2 4 20" xfId="38371"/>
    <cellStyle name="Accent2 4 3" xfId="1892"/>
    <cellStyle name="Accent2 4 4" xfId="5193"/>
    <cellStyle name="Accent2 4 5" xfId="33979"/>
    <cellStyle name="Accent2 4 6" xfId="34416"/>
    <cellStyle name="Accent2 4 7" xfId="34443"/>
    <cellStyle name="Accent2 4 8" xfId="34670"/>
    <cellStyle name="Accent2 4 9" xfId="34897"/>
    <cellStyle name="Accent2 5" xfId="1463"/>
    <cellStyle name="Accent2 5 10" xfId="34778"/>
    <cellStyle name="Accent2 5 11" xfId="35096"/>
    <cellStyle name="Accent2 5 12" xfId="35317"/>
    <cellStyle name="Accent2 5 13" xfId="35545"/>
    <cellStyle name="Accent2 5 14" xfId="35772"/>
    <cellStyle name="Accent2 5 15" xfId="35999"/>
    <cellStyle name="Accent2 5 16" xfId="36226"/>
    <cellStyle name="Accent2 5 17" xfId="36453"/>
    <cellStyle name="Accent2 5 18" xfId="36951"/>
    <cellStyle name="Accent2 5 19" xfId="37508"/>
    <cellStyle name="Accent2 5 2" xfId="1982"/>
    <cellStyle name="Accent2 5 20" xfId="38372"/>
    <cellStyle name="Accent2 5 3" xfId="1887"/>
    <cellStyle name="Accent2 5 4" xfId="4813"/>
    <cellStyle name="Accent2 5 5" xfId="33980"/>
    <cellStyle name="Accent2 5 6" xfId="34417"/>
    <cellStyle name="Accent2 5 7" xfId="34438"/>
    <cellStyle name="Accent2 5 8" xfId="34333"/>
    <cellStyle name="Accent2 5 9" xfId="34637"/>
    <cellStyle name="Accent3" xfId="869" builtinId="37" customBuiltin="1"/>
    <cellStyle name="Accent3 2" xfId="1464"/>
    <cellStyle name="Accent3 2 10" xfId="34688"/>
    <cellStyle name="Accent3 2 11" xfId="34973"/>
    <cellStyle name="Accent3 2 12" xfId="35186"/>
    <cellStyle name="Accent3 2 13" xfId="35418"/>
    <cellStyle name="Accent3 2 14" xfId="35645"/>
    <cellStyle name="Accent3 2 15" xfId="35872"/>
    <cellStyle name="Accent3 2 16" xfId="36099"/>
    <cellStyle name="Accent3 2 17" xfId="36326"/>
    <cellStyle name="Accent3 2 18" xfId="36952"/>
    <cellStyle name="Accent3 2 19" xfId="37509"/>
    <cellStyle name="Accent3 2 2" xfId="1984"/>
    <cellStyle name="Accent3 2 20" xfId="38373"/>
    <cellStyle name="Accent3 2 3" xfId="2211"/>
    <cellStyle name="Accent3 2 4" xfId="4596"/>
    <cellStyle name="Accent3 2 5" xfId="33981"/>
    <cellStyle name="Accent3 2 6" xfId="34419"/>
    <cellStyle name="Accent3 2 7" xfId="34428"/>
    <cellStyle name="Accent3 2 8" xfId="34383"/>
    <cellStyle name="Accent3 2 9" xfId="34510"/>
    <cellStyle name="Accent3 3" xfId="1465"/>
    <cellStyle name="Accent3 3 10" xfId="34551"/>
    <cellStyle name="Accent3 3 11" xfId="34920"/>
    <cellStyle name="Accent3 3 12" xfId="35141"/>
    <cellStyle name="Accent3 3 13" xfId="35369"/>
    <cellStyle name="Accent3 3 14" xfId="35596"/>
    <cellStyle name="Accent3 3 15" xfId="35823"/>
    <cellStyle name="Accent3 3 16" xfId="36050"/>
    <cellStyle name="Accent3 3 17" xfId="36277"/>
    <cellStyle name="Accent3 3 18" xfId="36953"/>
    <cellStyle name="Accent3 3 19" xfId="37510"/>
    <cellStyle name="Accent3 3 2" xfId="1985"/>
    <cellStyle name="Accent3 3 20" xfId="38374"/>
    <cellStyle name="Accent3 3 3" xfId="2212"/>
    <cellStyle name="Accent3 3 4" xfId="3411"/>
    <cellStyle name="Accent3 3 5" xfId="33982"/>
    <cellStyle name="Accent3 3 6" xfId="34420"/>
    <cellStyle name="Accent3 3 7" xfId="34423"/>
    <cellStyle name="Accent3 3 8" xfId="34408"/>
    <cellStyle name="Accent3 3 9" xfId="34461"/>
    <cellStyle name="Accent3 4" xfId="1466"/>
    <cellStyle name="Accent3 4 10" xfId="34908"/>
    <cellStyle name="Accent3 4 11" xfId="34737"/>
    <cellStyle name="Accent3 4 12" xfId="35061"/>
    <cellStyle name="Accent3 4 13" xfId="35231"/>
    <cellStyle name="Accent3 4 14" xfId="35459"/>
    <cellStyle name="Accent3 4 15" xfId="35686"/>
    <cellStyle name="Accent3 4 16" xfId="35913"/>
    <cellStyle name="Accent3 4 17" xfId="36140"/>
    <cellStyle name="Accent3 4 18" xfId="36954"/>
    <cellStyle name="Accent3 4 19" xfId="37511"/>
    <cellStyle name="Accent3 4 2" xfId="1986"/>
    <cellStyle name="Accent3 4 20" xfId="38375"/>
    <cellStyle name="Accent3 4 3" xfId="2213"/>
    <cellStyle name="Accent3 4 4" xfId="3574"/>
    <cellStyle name="Accent3 4 5" xfId="33983"/>
    <cellStyle name="Accent3 4 6" xfId="34421"/>
    <cellStyle name="Accent3 4 7" xfId="34418"/>
    <cellStyle name="Accent3 4 8" xfId="34433"/>
    <cellStyle name="Accent3 4 9" xfId="34358"/>
    <cellStyle name="Accent3 5" xfId="1467"/>
    <cellStyle name="Accent3 5 10" xfId="34915"/>
    <cellStyle name="Accent3 5 11" xfId="35134"/>
    <cellStyle name="Accent3 5 12" xfId="35362"/>
    <cellStyle name="Accent3 5 13" xfId="35589"/>
    <cellStyle name="Accent3 5 14" xfId="35816"/>
    <cellStyle name="Accent3 5 15" xfId="36043"/>
    <cellStyle name="Accent3 5 16" xfId="36270"/>
    <cellStyle name="Accent3 5 17" xfId="36497"/>
    <cellStyle name="Accent3 5 18" xfId="36955"/>
    <cellStyle name="Accent3 5 19" xfId="37512"/>
    <cellStyle name="Accent3 5 2" xfId="1987"/>
    <cellStyle name="Accent3 5 20" xfId="38376"/>
    <cellStyle name="Accent3 5 3" xfId="2214"/>
    <cellStyle name="Accent3 5 4" xfId="3620"/>
    <cellStyle name="Accent3 5 5" xfId="33984"/>
    <cellStyle name="Accent3 5 6" xfId="34422"/>
    <cellStyle name="Accent3 5 7" xfId="34413"/>
    <cellStyle name="Accent3 5 8" xfId="34454"/>
    <cellStyle name="Accent3 5 9" xfId="34681"/>
    <cellStyle name="Accent4" xfId="873" builtinId="41" customBuiltin="1"/>
    <cellStyle name="Accent4 2" xfId="1468"/>
    <cellStyle name="Accent4 2 10" xfId="34925"/>
    <cellStyle name="Accent4 2 11" xfId="35146"/>
    <cellStyle name="Accent4 2 12" xfId="35374"/>
    <cellStyle name="Accent4 2 13" xfId="35601"/>
    <cellStyle name="Accent4 2 14" xfId="35828"/>
    <cellStyle name="Accent4 2 15" xfId="36055"/>
    <cellStyle name="Accent4 2 16" xfId="36282"/>
    <cellStyle name="Accent4 2 17" xfId="36509"/>
    <cellStyle name="Accent4 2 18" xfId="36956"/>
    <cellStyle name="Accent4 2 19" xfId="37513"/>
    <cellStyle name="Accent4 2 2" xfId="1989"/>
    <cellStyle name="Accent4 2 20" xfId="38377"/>
    <cellStyle name="Accent4 2 3" xfId="2215"/>
    <cellStyle name="Accent4 2 4" xfId="3477"/>
    <cellStyle name="Accent4 2 5" xfId="33985"/>
    <cellStyle name="Accent4 2 6" xfId="34424"/>
    <cellStyle name="Accent4 2 7" xfId="34403"/>
    <cellStyle name="Accent4 2 8" xfId="34466"/>
    <cellStyle name="Accent4 2 9" xfId="34693"/>
    <cellStyle name="Accent4 3" xfId="1469"/>
    <cellStyle name="Accent4 3 10" xfId="34930"/>
    <cellStyle name="Accent4 3 11" xfId="35151"/>
    <cellStyle name="Accent4 3 12" xfId="35379"/>
    <cellStyle name="Accent4 3 13" xfId="35606"/>
    <cellStyle name="Accent4 3 14" xfId="35833"/>
    <cellStyle name="Accent4 3 15" xfId="36060"/>
    <cellStyle name="Accent4 3 16" xfId="36287"/>
    <cellStyle name="Accent4 3 17" xfId="36514"/>
    <cellStyle name="Accent4 3 18" xfId="36957"/>
    <cellStyle name="Accent4 3 19" xfId="37514"/>
    <cellStyle name="Accent4 3 2" xfId="1990"/>
    <cellStyle name="Accent4 3 20" xfId="38378"/>
    <cellStyle name="Accent4 3 3" xfId="2216"/>
    <cellStyle name="Accent4 3 4" xfId="3179"/>
    <cellStyle name="Accent4 3 5" xfId="33986"/>
    <cellStyle name="Accent4 3 6" xfId="34425"/>
    <cellStyle name="Accent4 3 7" xfId="34398"/>
    <cellStyle name="Accent4 3 8" xfId="34471"/>
    <cellStyle name="Accent4 3 9" xfId="34698"/>
    <cellStyle name="Accent4 4" xfId="1470"/>
    <cellStyle name="Accent4 4 10" xfId="34939"/>
    <cellStyle name="Accent4 4 11" xfId="35156"/>
    <cellStyle name="Accent4 4 12" xfId="35384"/>
    <cellStyle name="Accent4 4 13" xfId="35611"/>
    <cellStyle name="Accent4 4 14" xfId="35838"/>
    <cellStyle name="Accent4 4 15" xfId="36065"/>
    <cellStyle name="Accent4 4 16" xfId="36292"/>
    <cellStyle name="Accent4 4 17" xfId="36519"/>
    <cellStyle name="Accent4 4 18" xfId="36958"/>
    <cellStyle name="Accent4 4 19" xfId="37515"/>
    <cellStyle name="Accent4 4 2" xfId="1991"/>
    <cellStyle name="Accent4 4 20" xfId="38379"/>
    <cellStyle name="Accent4 4 3" xfId="2217"/>
    <cellStyle name="Accent4 4 4" xfId="3220"/>
    <cellStyle name="Accent4 4 5" xfId="33987"/>
    <cellStyle name="Accent4 4 6" xfId="34426"/>
    <cellStyle name="Accent4 4 7" xfId="34393"/>
    <cellStyle name="Accent4 4 8" xfId="34476"/>
    <cellStyle name="Accent4 4 9" xfId="34703"/>
    <cellStyle name="Accent4 5" xfId="1471"/>
    <cellStyle name="Accent4 5 10" xfId="34964"/>
    <cellStyle name="Accent4 5 11" xfId="35161"/>
    <cellStyle name="Accent4 5 12" xfId="35393"/>
    <cellStyle name="Accent4 5 13" xfId="35620"/>
    <cellStyle name="Accent4 5 14" xfId="35847"/>
    <cellStyle name="Accent4 5 15" xfId="36074"/>
    <cellStyle name="Accent4 5 16" xfId="36301"/>
    <cellStyle name="Accent4 5 17" xfId="36528"/>
    <cellStyle name="Accent4 5 18" xfId="36959"/>
    <cellStyle name="Accent4 5 19" xfId="37516"/>
    <cellStyle name="Accent4 5 2" xfId="1992"/>
    <cellStyle name="Accent4 5 20" xfId="38380"/>
    <cellStyle name="Accent4 5 3" xfId="2218"/>
    <cellStyle name="Accent4 5 4" xfId="3187"/>
    <cellStyle name="Accent4 5 5" xfId="33988"/>
    <cellStyle name="Accent4 5 6" xfId="34427"/>
    <cellStyle name="Accent4 5 7" xfId="34388"/>
    <cellStyle name="Accent4 5 8" xfId="34485"/>
    <cellStyle name="Accent4 5 9" xfId="34712"/>
    <cellStyle name="Accent5" xfId="877" builtinId="45" customBuiltin="1"/>
    <cellStyle name="Accent5 2" xfId="1472"/>
    <cellStyle name="Accent5 2 10" xfId="34986"/>
    <cellStyle name="Accent5 2 11" xfId="35195"/>
    <cellStyle name="Accent5 2 12" xfId="35427"/>
    <cellStyle name="Accent5 2 13" xfId="35654"/>
    <cellStyle name="Accent5 2 14" xfId="35881"/>
    <cellStyle name="Accent5 2 15" xfId="36108"/>
    <cellStyle name="Accent5 2 16" xfId="36335"/>
    <cellStyle name="Accent5 2 17" xfId="36562"/>
    <cellStyle name="Accent5 2 18" xfId="36960"/>
    <cellStyle name="Accent5 2 19" xfId="37517"/>
    <cellStyle name="Accent5 2 2" xfId="1994"/>
    <cellStyle name="Accent5 2 20" xfId="38381"/>
    <cellStyle name="Accent5 2 3" xfId="2219"/>
    <cellStyle name="Accent5 2 4" xfId="3264"/>
    <cellStyle name="Accent5 2 5" xfId="33989"/>
    <cellStyle name="Accent5 2 6" xfId="34429"/>
    <cellStyle name="Accent5 2 7" xfId="34378"/>
    <cellStyle name="Accent5 2 8" xfId="34519"/>
    <cellStyle name="Accent5 2 9" xfId="34746"/>
    <cellStyle name="Accent5 3" xfId="1473"/>
    <cellStyle name="Accent5 3 10" xfId="34992"/>
    <cellStyle name="Accent5 3 11" xfId="35212"/>
    <cellStyle name="Accent5 3 12" xfId="35440"/>
    <cellStyle name="Accent5 3 13" xfId="35667"/>
    <cellStyle name="Accent5 3 14" xfId="35894"/>
    <cellStyle name="Accent5 3 15" xfId="36121"/>
    <cellStyle name="Accent5 3 16" xfId="36348"/>
    <cellStyle name="Accent5 3 17" xfId="36575"/>
    <cellStyle name="Accent5 3 18" xfId="36961"/>
    <cellStyle name="Accent5 3 19" xfId="37518"/>
    <cellStyle name="Accent5 3 2" xfId="1995"/>
    <cellStyle name="Accent5 3 20" xfId="38382"/>
    <cellStyle name="Accent5 3 3" xfId="2220"/>
    <cellStyle name="Accent5 3 4" xfId="3258"/>
    <cellStyle name="Accent5 3 5" xfId="33990"/>
    <cellStyle name="Accent5 3 6" xfId="34430"/>
    <cellStyle name="Accent5 3 7" xfId="34373"/>
    <cellStyle name="Accent5 3 8" xfId="34532"/>
    <cellStyle name="Accent5 3 9" xfId="34759"/>
    <cellStyle name="Accent5 4" xfId="1474"/>
    <cellStyle name="Accent5 4 10" xfId="34997"/>
    <cellStyle name="Accent5 4 11" xfId="35218"/>
    <cellStyle name="Accent5 4 12" xfId="35446"/>
    <cellStyle name="Accent5 4 13" xfId="35673"/>
    <cellStyle name="Accent5 4 14" xfId="35900"/>
    <cellStyle name="Accent5 4 15" xfId="36127"/>
    <cellStyle name="Accent5 4 16" xfId="36354"/>
    <cellStyle name="Accent5 4 17" xfId="36581"/>
    <cellStyle name="Accent5 4 18" xfId="36962"/>
    <cellStyle name="Accent5 4 19" xfId="37519"/>
    <cellStyle name="Accent5 4 2" xfId="1996"/>
    <cellStyle name="Accent5 4 20" xfId="38383"/>
    <cellStyle name="Accent5 4 3" xfId="2221"/>
    <cellStyle name="Accent5 4 4" xfId="2848"/>
    <cellStyle name="Accent5 4 5" xfId="33991"/>
    <cellStyle name="Accent5 4 6" xfId="34431"/>
    <cellStyle name="Accent5 4 7" xfId="34368"/>
    <cellStyle name="Accent5 4 8" xfId="34538"/>
    <cellStyle name="Accent5 4 9" xfId="34765"/>
    <cellStyle name="Accent5 5" xfId="1475"/>
    <cellStyle name="Accent5 5 10" xfId="35005"/>
    <cellStyle name="Accent5 5 11" xfId="35223"/>
    <cellStyle name="Accent5 5 12" xfId="35451"/>
    <cellStyle name="Accent5 5 13" xfId="35678"/>
    <cellStyle name="Accent5 5 14" xfId="35905"/>
    <cellStyle name="Accent5 5 15" xfId="36132"/>
    <cellStyle name="Accent5 5 16" xfId="36359"/>
    <cellStyle name="Accent5 5 17" xfId="36586"/>
    <cellStyle name="Accent5 5 18" xfId="36963"/>
    <cellStyle name="Accent5 5 19" xfId="37520"/>
    <cellStyle name="Accent5 5 2" xfId="1997"/>
    <cellStyle name="Accent5 5 20" xfId="38384"/>
    <cellStyle name="Accent5 5 3" xfId="2222"/>
    <cellStyle name="Accent5 5 4" xfId="2800"/>
    <cellStyle name="Accent5 5 5" xfId="33992"/>
    <cellStyle name="Accent5 5 6" xfId="34432"/>
    <cellStyle name="Accent5 5 7" xfId="34363"/>
    <cellStyle name="Accent5 5 8" xfId="34543"/>
    <cellStyle name="Accent5 5 9" xfId="34770"/>
    <cellStyle name="Accent6" xfId="881" builtinId="49" customBuiltin="1"/>
    <cellStyle name="Accent6 2" xfId="1476"/>
    <cellStyle name="Accent6 2 10" xfId="35069"/>
    <cellStyle name="Accent6 2 11" xfId="35285"/>
    <cellStyle name="Accent6 2 12" xfId="35515"/>
    <cellStyle name="Accent6 2 13" xfId="35742"/>
    <cellStyle name="Accent6 2 14" xfId="35969"/>
    <cellStyle name="Accent6 2 15" xfId="36196"/>
    <cellStyle name="Accent6 2 16" xfId="36423"/>
    <cellStyle name="Accent6 2 17" xfId="36649"/>
    <cellStyle name="Accent6 2 18" xfId="36964"/>
    <cellStyle name="Accent6 2 19" xfId="37521"/>
    <cellStyle name="Accent6 2 2" xfId="1999"/>
    <cellStyle name="Accent6 2 20" xfId="38385"/>
    <cellStyle name="Accent6 2 3" xfId="2223"/>
    <cellStyle name="Accent6 2 4" xfId="2779"/>
    <cellStyle name="Accent6 2 5" xfId="33993"/>
    <cellStyle name="Accent6 2 6" xfId="34434"/>
    <cellStyle name="Accent6 2 7" xfId="34353"/>
    <cellStyle name="Accent6 2 8" xfId="34607"/>
    <cellStyle name="Accent6 2 9" xfId="34834"/>
    <cellStyle name="Accent6 3" xfId="1477"/>
    <cellStyle name="Accent6 3 10" xfId="35078"/>
    <cellStyle name="Accent6 3 11" xfId="35295"/>
    <cellStyle name="Accent6 3 12" xfId="35523"/>
    <cellStyle name="Accent6 3 13" xfId="35750"/>
    <cellStyle name="Accent6 3 14" xfId="35977"/>
    <cellStyle name="Accent6 3 15" xfId="36204"/>
    <cellStyle name="Accent6 3 16" xfId="36431"/>
    <cellStyle name="Accent6 3 17" xfId="36657"/>
    <cellStyle name="Accent6 3 18" xfId="36965"/>
    <cellStyle name="Accent6 3 19" xfId="37522"/>
    <cellStyle name="Accent6 3 2" xfId="2000"/>
    <cellStyle name="Accent6 3 20" xfId="38386"/>
    <cellStyle name="Accent6 3 3" xfId="2224"/>
    <cellStyle name="Accent6 3 4" xfId="2767"/>
    <cellStyle name="Accent6 3 5" xfId="33994"/>
    <cellStyle name="Accent6 3 6" xfId="34435"/>
    <cellStyle name="Accent6 3 7" xfId="34348"/>
    <cellStyle name="Accent6 3 8" xfId="34615"/>
    <cellStyle name="Accent6 3 9" xfId="34842"/>
    <cellStyle name="Accent6 4" xfId="1478"/>
    <cellStyle name="Accent6 4 10" xfId="35086"/>
    <cellStyle name="Accent6 4 11" xfId="35304"/>
    <cellStyle name="Accent6 4 12" xfId="35532"/>
    <cellStyle name="Accent6 4 13" xfId="35759"/>
    <cellStyle name="Accent6 4 14" xfId="35986"/>
    <cellStyle name="Accent6 4 15" xfId="36213"/>
    <cellStyle name="Accent6 4 16" xfId="36440"/>
    <cellStyle name="Accent6 4 17" xfId="36666"/>
    <cellStyle name="Accent6 4 18" xfId="36966"/>
    <cellStyle name="Accent6 4 19" xfId="37523"/>
    <cellStyle name="Accent6 4 2" xfId="2001"/>
    <cellStyle name="Accent6 4 20" xfId="38387"/>
    <cellStyle name="Accent6 4 3" xfId="2225"/>
    <cellStyle name="Accent6 4 4" xfId="3204"/>
    <cellStyle name="Accent6 4 5" xfId="33995"/>
    <cellStyle name="Accent6 4 6" xfId="34436"/>
    <cellStyle name="Accent6 4 7" xfId="34343"/>
    <cellStyle name="Accent6 4 8" xfId="34624"/>
    <cellStyle name="Accent6 4 9" xfId="34851"/>
    <cellStyle name="Accent6 5" xfId="1479"/>
    <cellStyle name="Accent6 5 10" xfId="35091"/>
    <cellStyle name="Accent6 5 11" xfId="35312"/>
    <cellStyle name="Accent6 5 12" xfId="35540"/>
    <cellStyle name="Accent6 5 13" xfId="35767"/>
    <cellStyle name="Accent6 5 14" xfId="35994"/>
    <cellStyle name="Accent6 5 15" xfId="36221"/>
    <cellStyle name="Accent6 5 16" xfId="36448"/>
    <cellStyle name="Accent6 5 17" xfId="36674"/>
    <cellStyle name="Accent6 5 18" xfId="36967"/>
    <cellStyle name="Accent6 5 19" xfId="37524"/>
    <cellStyle name="Accent6 5 2" xfId="2002"/>
    <cellStyle name="Accent6 5 20" xfId="38388"/>
    <cellStyle name="Accent6 5 3" xfId="2226"/>
    <cellStyle name="Accent6 5 4" xfId="3260"/>
    <cellStyle name="Accent6 5 5" xfId="33996"/>
    <cellStyle name="Accent6 5 6" xfId="34437"/>
    <cellStyle name="Accent6 5 7" xfId="34338"/>
    <cellStyle name="Accent6 5 8" xfId="34632"/>
    <cellStyle name="Accent6 5 9" xfId="34859"/>
    <cellStyle name="Bad" xfId="850" builtinId="27" customBuiltin="1"/>
    <cellStyle name="Bad 2" xfId="1480"/>
    <cellStyle name="Bad 2 10" xfId="35109"/>
    <cellStyle name="Bad 2 11" xfId="35322"/>
    <cellStyle name="Bad 2 12" xfId="35550"/>
    <cellStyle name="Bad 2 13" xfId="35777"/>
    <cellStyle name="Bad 2 14" xfId="36004"/>
    <cellStyle name="Bad 2 15" xfId="36231"/>
    <cellStyle name="Bad 2 16" xfId="36458"/>
    <cellStyle name="Bad 2 17" xfId="36684"/>
    <cellStyle name="Bad 2 18" xfId="36976"/>
    <cellStyle name="Bad 2 19" xfId="37525"/>
    <cellStyle name="Bad 2 2" xfId="2003"/>
    <cellStyle name="Bad 2 20" xfId="38389"/>
    <cellStyle name="Bad 2 3" xfId="2227"/>
    <cellStyle name="Bad 2 4" xfId="3189"/>
    <cellStyle name="Bad 2 5" xfId="33997"/>
    <cellStyle name="Bad 2 6" xfId="34439"/>
    <cellStyle name="Bad 2 7" xfId="34328"/>
    <cellStyle name="Bad 2 8" xfId="34642"/>
    <cellStyle name="Bad 2 9" xfId="34869"/>
    <cellStyle name="Bad 3" xfId="1481"/>
    <cellStyle name="Bad 3 10" xfId="35114"/>
    <cellStyle name="Bad 3 11" xfId="35331"/>
    <cellStyle name="Bad 3 12" xfId="35563"/>
    <cellStyle name="Bad 3 13" xfId="35790"/>
    <cellStyle name="Bad 3 14" xfId="36017"/>
    <cellStyle name="Bad 3 15" xfId="36244"/>
    <cellStyle name="Bad 3 16" xfId="36471"/>
    <cellStyle name="Bad 3 17" xfId="36697"/>
    <cellStyle name="Bad 3 18" xfId="36981"/>
    <cellStyle name="Bad 3 19" xfId="37526"/>
    <cellStyle name="Bad 3 2" xfId="2004"/>
    <cellStyle name="Bad 3 20" xfId="38390"/>
    <cellStyle name="Bad 3 3" xfId="2228"/>
    <cellStyle name="Bad 3 4" xfId="3182"/>
    <cellStyle name="Bad 3 5" xfId="33998"/>
    <cellStyle name="Bad 3 6" xfId="34440"/>
    <cellStyle name="Bad 3 7" xfId="34323"/>
    <cellStyle name="Bad 3 8" xfId="34655"/>
    <cellStyle name="Bad 3 9" xfId="34882"/>
    <cellStyle name="Bad 4" xfId="1482"/>
    <cellStyle name="Bad 4 10" xfId="35349"/>
    <cellStyle name="Bad 4 11" xfId="35340"/>
    <cellStyle name="Bad 4 12" xfId="35568"/>
    <cellStyle name="Bad 4 13" xfId="35795"/>
    <cellStyle name="Bad 4 14" xfId="36022"/>
    <cellStyle name="Bad 4 15" xfId="36249"/>
    <cellStyle name="Bad 4 16" xfId="36476"/>
    <cellStyle name="Bad 4 17" xfId="36702"/>
    <cellStyle name="Bad 4 18" xfId="36986"/>
    <cellStyle name="Bad 4 19" xfId="37527"/>
    <cellStyle name="Bad 4 2" xfId="2005"/>
    <cellStyle name="Bad 4 20" xfId="38391"/>
    <cellStyle name="Bad 4 3" xfId="2229"/>
    <cellStyle name="Bad 4 4" xfId="3257"/>
    <cellStyle name="Bad 4 5" xfId="33999"/>
    <cellStyle name="Bad 4 6" xfId="34441"/>
    <cellStyle name="Bad 4 7" xfId="34318"/>
    <cellStyle name="Bad 4 8" xfId="34660"/>
    <cellStyle name="Bad 4 9" xfId="34887"/>
    <cellStyle name="Bad 5" xfId="1483"/>
    <cellStyle name="Bad 5 10" xfId="35350"/>
    <cellStyle name="Bad 5 11" xfId="35577"/>
    <cellStyle name="Bad 5 12" xfId="35804"/>
    <cellStyle name="Bad 5 13" xfId="36031"/>
    <cellStyle name="Bad 5 14" xfId="36258"/>
    <cellStyle name="Bad 5 15" xfId="36485"/>
    <cellStyle name="Bad 5 16" xfId="36711"/>
    <cellStyle name="Bad 5 17" xfId="36934"/>
    <cellStyle name="Bad 5 18" xfId="36991"/>
    <cellStyle name="Bad 5 19" xfId="37528"/>
    <cellStyle name="Bad 5 2" xfId="2006"/>
    <cellStyle name="Bad 5 20" xfId="38392"/>
    <cellStyle name="Bad 5 3" xfId="2230"/>
    <cellStyle name="Bad 5 4" xfId="3254"/>
    <cellStyle name="Bad 5 5" xfId="34000"/>
    <cellStyle name="Bad 5 6" xfId="34442"/>
    <cellStyle name="Bad 5 7" xfId="34669"/>
    <cellStyle name="Bad 5 8" xfId="34896"/>
    <cellStyle name="Bad 5 9" xfId="35123"/>
    <cellStyle name="Calculation" xfId="854" builtinId="22" customBuiltin="1"/>
    <cellStyle name="Calculation 2" xfId="1484"/>
    <cellStyle name="Calculation 2 10" xfId="35352"/>
    <cellStyle name="Calculation 2 11" xfId="35579"/>
    <cellStyle name="Calculation 2 12" xfId="35806"/>
    <cellStyle name="Calculation 2 13" xfId="36033"/>
    <cellStyle name="Calculation 2 14" xfId="36260"/>
    <cellStyle name="Calculation 2 15" xfId="36487"/>
    <cellStyle name="Calculation 2 16" xfId="36713"/>
    <cellStyle name="Calculation 2 17" xfId="36936"/>
    <cellStyle name="Calculation 2 18" xfId="36996"/>
    <cellStyle name="Calculation 2 19" xfId="37529"/>
    <cellStyle name="Calculation 2 2" xfId="2008"/>
    <cellStyle name="Calculation 2 20" xfId="38393"/>
    <cellStyle name="Calculation 2 3" xfId="2231"/>
    <cellStyle name="Calculation 2 4" xfId="3203"/>
    <cellStyle name="Calculation 2 5" xfId="34001"/>
    <cellStyle name="Calculation 2 6" xfId="34444"/>
    <cellStyle name="Calculation 2 7" xfId="34671"/>
    <cellStyle name="Calculation 2 8" xfId="34898"/>
    <cellStyle name="Calculation 2 9" xfId="35125"/>
    <cellStyle name="Calculation 3" xfId="1485"/>
    <cellStyle name="Calculation 3 10" xfId="35353"/>
    <cellStyle name="Calculation 3 11" xfId="35580"/>
    <cellStyle name="Calculation 3 12" xfId="35807"/>
    <cellStyle name="Calculation 3 13" xfId="36034"/>
    <cellStyle name="Calculation 3 14" xfId="36261"/>
    <cellStyle name="Calculation 3 15" xfId="36488"/>
    <cellStyle name="Calculation 3 16" xfId="36714"/>
    <cellStyle name="Calculation 3 17" xfId="36937"/>
    <cellStyle name="Calculation 3 18" xfId="36997"/>
    <cellStyle name="Calculation 3 19" xfId="37530"/>
    <cellStyle name="Calculation 3 2" xfId="2009"/>
    <cellStyle name="Calculation 3 20" xfId="38394"/>
    <cellStyle name="Calculation 3 3" xfId="2232"/>
    <cellStyle name="Calculation 3 4" xfId="3223"/>
    <cellStyle name="Calculation 3 5" xfId="34002"/>
    <cellStyle name="Calculation 3 6" xfId="34445"/>
    <cellStyle name="Calculation 3 7" xfId="34672"/>
    <cellStyle name="Calculation 3 8" xfId="34899"/>
    <cellStyle name="Calculation 3 9" xfId="35126"/>
    <cellStyle name="Calculation 4" xfId="1486"/>
    <cellStyle name="Calculation 4 10" xfId="35354"/>
    <cellStyle name="Calculation 4 11" xfId="35581"/>
    <cellStyle name="Calculation 4 12" xfId="35808"/>
    <cellStyle name="Calculation 4 13" xfId="36035"/>
    <cellStyle name="Calculation 4 14" xfId="36262"/>
    <cellStyle name="Calculation 4 15" xfId="36489"/>
    <cellStyle name="Calculation 4 16" xfId="36715"/>
    <cellStyle name="Calculation 4 17" xfId="36938"/>
    <cellStyle name="Calculation 4 18" xfId="36998"/>
    <cellStyle name="Calculation 4 19" xfId="37531"/>
    <cellStyle name="Calculation 4 2" xfId="2010"/>
    <cellStyle name="Calculation 4 20" xfId="38395"/>
    <cellStyle name="Calculation 4 3" xfId="2233"/>
    <cellStyle name="Calculation 4 4" xfId="3209"/>
    <cellStyle name="Calculation 4 5" xfId="34003"/>
    <cellStyle name="Calculation 4 6" xfId="34446"/>
    <cellStyle name="Calculation 4 7" xfId="34673"/>
    <cellStyle name="Calculation 4 8" xfId="34900"/>
    <cellStyle name="Calculation 4 9" xfId="35127"/>
    <cellStyle name="Calculation 5" xfId="1487"/>
    <cellStyle name="Calculation 5 10" xfId="35355"/>
    <cellStyle name="Calculation 5 11" xfId="35582"/>
    <cellStyle name="Calculation 5 12" xfId="35809"/>
    <cellStyle name="Calculation 5 13" xfId="36036"/>
    <cellStyle name="Calculation 5 14" xfId="36263"/>
    <cellStyle name="Calculation 5 15" xfId="36490"/>
    <cellStyle name="Calculation 5 16" xfId="36716"/>
    <cellStyle name="Calculation 5 17" xfId="36939"/>
    <cellStyle name="Calculation 5 18" xfId="36999"/>
    <cellStyle name="Calculation 5 19" xfId="37532"/>
    <cellStyle name="Calculation 5 2" xfId="2011"/>
    <cellStyle name="Calculation 5 20" xfId="38396"/>
    <cellStyle name="Calculation 5 3" xfId="2234"/>
    <cellStyle name="Calculation 5 4" xfId="2712"/>
    <cellStyle name="Calculation 5 5" xfId="34004"/>
    <cellStyle name="Calculation 5 6" xfId="34447"/>
    <cellStyle name="Calculation 5 7" xfId="34674"/>
    <cellStyle name="Calculation 5 8" xfId="34901"/>
    <cellStyle name="Calculation 5 9" xfId="35128"/>
    <cellStyle name="Check Cell" xfId="856" builtinId="23" customBuiltin="1"/>
    <cellStyle name="Check Cell 2" xfId="1488"/>
    <cellStyle name="Check Cell 2 10" xfId="35357"/>
    <cellStyle name="Check Cell 2 11" xfId="35584"/>
    <cellStyle name="Check Cell 2 12" xfId="35811"/>
    <cellStyle name="Check Cell 2 13" xfId="36038"/>
    <cellStyle name="Check Cell 2 14" xfId="36265"/>
    <cellStyle name="Check Cell 2 15" xfId="36492"/>
    <cellStyle name="Check Cell 2 16" xfId="36718"/>
    <cellStyle name="Check Cell 2 17" xfId="36941"/>
    <cellStyle name="Check Cell 2 18" xfId="37008"/>
    <cellStyle name="Check Cell 2 19" xfId="37533"/>
    <cellStyle name="Check Cell 2 2" xfId="2013"/>
    <cellStyle name="Check Cell 2 20" xfId="38397"/>
    <cellStyle name="Check Cell 2 3" xfId="2235"/>
    <cellStyle name="Check Cell 2 4" xfId="2681"/>
    <cellStyle name="Check Cell 2 5" xfId="34005"/>
    <cellStyle name="Check Cell 2 6" xfId="34449"/>
    <cellStyle name="Check Cell 2 7" xfId="34676"/>
    <cellStyle name="Check Cell 2 8" xfId="34903"/>
    <cellStyle name="Check Cell 2 9" xfId="35130"/>
    <cellStyle name="Check Cell 3" xfId="1489"/>
    <cellStyle name="Check Cell 3 10" xfId="35358"/>
    <cellStyle name="Check Cell 3 11" xfId="35585"/>
    <cellStyle name="Check Cell 3 12" xfId="35812"/>
    <cellStyle name="Check Cell 3 13" xfId="36039"/>
    <cellStyle name="Check Cell 3 14" xfId="36266"/>
    <cellStyle name="Check Cell 3 15" xfId="36493"/>
    <cellStyle name="Check Cell 3 16" xfId="36719"/>
    <cellStyle name="Check Cell 3 17" xfId="36942"/>
    <cellStyle name="Check Cell 3 18" xfId="37013"/>
    <cellStyle name="Check Cell 3 19" xfId="37534"/>
    <cellStyle name="Check Cell 3 2" xfId="2014"/>
    <cellStyle name="Check Cell 3 20" xfId="38398"/>
    <cellStyle name="Check Cell 3 3" xfId="2236"/>
    <cellStyle name="Check Cell 3 4" xfId="2667"/>
    <cellStyle name="Check Cell 3 5" xfId="34006"/>
    <cellStyle name="Check Cell 3 6" xfId="34450"/>
    <cellStyle name="Check Cell 3 7" xfId="34677"/>
    <cellStyle name="Check Cell 3 8" xfId="34904"/>
    <cellStyle name="Check Cell 3 9" xfId="35131"/>
    <cellStyle name="Check Cell 4" xfId="1490"/>
    <cellStyle name="Check Cell 4 10" xfId="35359"/>
    <cellStyle name="Check Cell 4 11" xfId="35586"/>
    <cellStyle name="Check Cell 4 12" xfId="35813"/>
    <cellStyle name="Check Cell 4 13" xfId="36040"/>
    <cellStyle name="Check Cell 4 14" xfId="36267"/>
    <cellStyle name="Check Cell 4 15" xfId="36494"/>
    <cellStyle name="Check Cell 4 16" xfId="36720"/>
    <cellStyle name="Check Cell 4 17" xfId="36943"/>
    <cellStyle name="Check Cell 4 18" xfId="37014"/>
    <cellStyle name="Check Cell 4 19" xfId="37535"/>
    <cellStyle name="Check Cell 4 2" xfId="2015"/>
    <cellStyle name="Check Cell 4 20" xfId="38399"/>
    <cellStyle name="Check Cell 4 3" xfId="2237"/>
    <cellStyle name="Check Cell 4 4" xfId="3070"/>
    <cellStyle name="Check Cell 4 5" xfId="34007"/>
    <cellStyle name="Check Cell 4 6" xfId="34451"/>
    <cellStyle name="Check Cell 4 7" xfId="34678"/>
    <cellStyle name="Check Cell 4 8" xfId="34905"/>
    <cellStyle name="Check Cell 4 9" xfId="35132"/>
    <cellStyle name="Check Cell 5" xfId="1491"/>
    <cellStyle name="Check Cell 5 10" xfId="35360"/>
    <cellStyle name="Check Cell 5 11" xfId="35587"/>
    <cellStyle name="Check Cell 5 12" xfId="35814"/>
    <cellStyle name="Check Cell 5 13" xfId="36041"/>
    <cellStyle name="Check Cell 5 14" xfId="36268"/>
    <cellStyle name="Check Cell 5 15" xfId="36495"/>
    <cellStyle name="Check Cell 5 16" xfId="36721"/>
    <cellStyle name="Check Cell 5 17" xfId="36944"/>
    <cellStyle name="Check Cell 5 18" xfId="37015"/>
    <cellStyle name="Check Cell 5 19" xfId="37536"/>
    <cellStyle name="Check Cell 5 2" xfId="2016"/>
    <cellStyle name="Check Cell 5 20" xfId="38400"/>
    <cellStyle name="Check Cell 5 3" xfId="2238"/>
    <cellStyle name="Check Cell 5 4" xfId="3059"/>
    <cellStyle name="Check Cell 5 5" xfId="34008"/>
    <cellStyle name="Check Cell 5 6" xfId="34452"/>
    <cellStyle name="Check Cell 5 7" xfId="34679"/>
    <cellStyle name="Check Cell 5 8" xfId="34906"/>
    <cellStyle name="Check Cell 5 9" xfId="35133"/>
    <cellStyle name="Comma" xfId="56" builtinId="3"/>
    <cellStyle name="Comma 10" xfId="4"/>
    <cellStyle name="Comma 10 2" xfId="5"/>
    <cellStyle name="Comma 10 3" xfId="6"/>
    <cellStyle name="Comma 10 4" xfId="7"/>
    <cellStyle name="Comma 10 5" xfId="8"/>
    <cellStyle name="Comma 10 6" xfId="9"/>
    <cellStyle name="Comma 11" xfId="10"/>
    <cellStyle name="Comma 11 10" xfId="2481"/>
    <cellStyle name="Comma 11 100" xfId="30224"/>
    <cellStyle name="Comma 11 101" xfId="34009"/>
    <cellStyle name="Comma 11 102" xfId="34457"/>
    <cellStyle name="Comma 11 103" xfId="34684"/>
    <cellStyle name="Comma 11 104" xfId="34911"/>
    <cellStyle name="Comma 11 105" xfId="35138"/>
    <cellStyle name="Comma 11 106" xfId="35365"/>
    <cellStyle name="Comma 11 107" xfId="35592"/>
    <cellStyle name="Comma 11 108" xfId="35819"/>
    <cellStyle name="Comma 11 109" xfId="36046"/>
    <cellStyle name="Comma 11 11" xfId="2497"/>
    <cellStyle name="Comma 11 110" xfId="36273"/>
    <cellStyle name="Comma 11 111" xfId="36500"/>
    <cellStyle name="Comma 11 112" xfId="36726"/>
    <cellStyle name="Comma 11 113" xfId="36948"/>
    <cellStyle name="Comma 11 114" xfId="37017"/>
    <cellStyle name="Comma 11 115" xfId="37537"/>
    <cellStyle name="Comma 11 116" xfId="38401"/>
    <cellStyle name="Comma 11 12" xfId="2513"/>
    <cellStyle name="Comma 11 13" xfId="2528"/>
    <cellStyle name="Comma 11 14" xfId="2542"/>
    <cellStyle name="Comma 11 15" xfId="2555"/>
    <cellStyle name="Comma 11 16" xfId="2421"/>
    <cellStyle name="Comma 11 17" xfId="2606"/>
    <cellStyle name="Comma 11 18" xfId="2482"/>
    <cellStyle name="Comma 11 19" xfId="2611"/>
    <cellStyle name="Comma 11 2" xfId="2020"/>
    <cellStyle name="Comma 11 2 2" xfId="2386"/>
    <cellStyle name="Comma 11 2 2 2" xfId="30084"/>
    <cellStyle name="Comma 11 2 3" xfId="30709"/>
    <cellStyle name="Comma 11 2 4" xfId="32492"/>
    <cellStyle name="Comma 11 2 5" xfId="33270"/>
    <cellStyle name="Comma 11 2 6" xfId="33785"/>
    <cellStyle name="Comma 11 20" xfId="2625"/>
    <cellStyle name="Comma 11 21" xfId="2640"/>
    <cellStyle name="Comma 11 22" xfId="2654"/>
    <cellStyle name="Comma 11 23" xfId="2669"/>
    <cellStyle name="Comma 11 24" xfId="2683"/>
    <cellStyle name="Comma 11 25" xfId="2698"/>
    <cellStyle name="Comma 11 26" xfId="2714"/>
    <cellStyle name="Comma 11 27" xfId="2730"/>
    <cellStyle name="Comma 11 28" xfId="2743"/>
    <cellStyle name="Comma 11 29" xfId="2756"/>
    <cellStyle name="Comma 11 3" xfId="2239"/>
    <cellStyle name="Comma 11 3 2" xfId="2401"/>
    <cellStyle name="Comma 11 3 2 2" xfId="30167"/>
    <cellStyle name="Comma 11 3 3" xfId="30766"/>
    <cellStyle name="Comma 11 3 4" xfId="32676"/>
    <cellStyle name="Comma 11 3 5" xfId="33406"/>
    <cellStyle name="Comma 11 3 6" xfId="33843"/>
    <cellStyle name="Comma 11 30" xfId="2684"/>
    <cellStyle name="Comma 11 31" xfId="2822"/>
    <cellStyle name="Comma 11 32" xfId="2964"/>
    <cellStyle name="Comma 11 33" xfId="3365"/>
    <cellStyle name="Comma 11 34" xfId="3865"/>
    <cellStyle name="Comma 11 35" xfId="4111"/>
    <cellStyle name="Comma 11 36" xfId="3933"/>
    <cellStyle name="Comma 11 37" xfId="4589"/>
    <cellStyle name="Comma 11 38" xfId="4826"/>
    <cellStyle name="Comma 11 39" xfId="4819"/>
    <cellStyle name="Comma 11 4" xfId="2358"/>
    <cellStyle name="Comma 11 4 2" xfId="2420"/>
    <cellStyle name="Comma 11 40" xfId="5078"/>
    <cellStyle name="Comma 11 41" xfId="5541"/>
    <cellStyle name="Comma 11 42" xfId="5784"/>
    <cellStyle name="Comma 11 43" xfId="6026"/>
    <cellStyle name="Comma 11 44" xfId="6266"/>
    <cellStyle name="Comma 11 45" xfId="6503"/>
    <cellStyle name="Comma 11 46" xfId="6741"/>
    <cellStyle name="Comma 11 47" xfId="6980"/>
    <cellStyle name="Comma 11 48" xfId="6973"/>
    <cellStyle name="Comma 11 49" xfId="7224"/>
    <cellStyle name="Comma 11 5" xfId="2398"/>
    <cellStyle name="Comma 11 50" xfId="7612"/>
    <cellStyle name="Comma 11 51" xfId="8157"/>
    <cellStyle name="Comma 11 52" xfId="7798"/>
    <cellStyle name="Comma 11 53" xfId="8379"/>
    <cellStyle name="Comma 11 54" xfId="8603"/>
    <cellStyle name="Comma 11 55" xfId="8814"/>
    <cellStyle name="Comma 11 56" xfId="9020"/>
    <cellStyle name="Comma 11 57" xfId="9218"/>
    <cellStyle name="Comma 11 58" xfId="9211"/>
    <cellStyle name="Comma 11 59" xfId="9406"/>
    <cellStyle name="Comma 11 6" xfId="2424"/>
    <cellStyle name="Comma 11 60" xfId="9861"/>
    <cellStyle name="Comma 11 61" xfId="10918"/>
    <cellStyle name="Comma 11 62" xfId="9983"/>
    <cellStyle name="Comma 11 63" xfId="10547"/>
    <cellStyle name="Comma 11 64" xfId="11316"/>
    <cellStyle name="Comma 11 65" xfId="11199"/>
    <cellStyle name="Comma 11 66" xfId="10258"/>
    <cellStyle name="Comma 11 67" xfId="12829"/>
    <cellStyle name="Comma 11 68" xfId="13458"/>
    <cellStyle name="Comma 11 69" xfId="14300"/>
    <cellStyle name="Comma 11 7" xfId="2394"/>
    <cellStyle name="Comma 11 70" xfId="14564"/>
    <cellStyle name="Comma 11 71" xfId="15011"/>
    <cellStyle name="Comma 11 72" xfId="15622"/>
    <cellStyle name="Comma 11 73" xfId="16163"/>
    <cellStyle name="Comma 11 74" xfId="16703"/>
    <cellStyle name="Comma 11 75" xfId="17244"/>
    <cellStyle name="Comma 11 76" xfId="17785"/>
    <cellStyle name="Comma 11 77" xfId="18326"/>
    <cellStyle name="Comma 11 78" xfId="18864"/>
    <cellStyle name="Comma 11 79" xfId="19403"/>
    <cellStyle name="Comma 11 8" xfId="2475"/>
    <cellStyle name="Comma 11 80" xfId="20230"/>
    <cellStyle name="Comma 11 81" xfId="20479"/>
    <cellStyle name="Comma 11 82" xfId="21689"/>
    <cellStyle name="Comma 11 83" xfId="22305"/>
    <cellStyle name="Comma 11 84" xfId="22769"/>
    <cellStyle name="Comma 11 85" xfId="22974"/>
    <cellStyle name="Comma 11 86" xfId="23513"/>
    <cellStyle name="Comma 11 87" xfId="24047"/>
    <cellStyle name="Comma 11 88" xfId="24579"/>
    <cellStyle name="Comma 11 89" xfId="25643"/>
    <cellStyle name="Comma 11 9" xfId="2406"/>
    <cellStyle name="Comma 11 90" xfId="25026"/>
    <cellStyle name="Comma 11 91" xfId="26223"/>
    <cellStyle name="Comma 11 92" xfId="26791"/>
    <cellStyle name="Comma 11 93" xfId="27278"/>
    <cellStyle name="Comma 11 94" xfId="27794"/>
    <cellStyle name="Comma 11 95" xfId="28729"/>
    <cellStyle name="Comma 11 96" xfId="29057"/>
    <cellStyle name="Comma 11 97" xfId="30822"/>
    <cellStyle name="Comma 11 98" xfId="32647"/>
    <cellStyle name="Comma 11 99" xfId="33394"/>
    <cellStyle name="Comma 12" xfId="11"/>
    <cellStyle name="Comma 13" xfId="12"/>
    <cellStyle name="Comma 14" xfId="34312"/>
    <cellStyle name="Comma 15" xfId="33898"/>
    <cellStyle name="Comma 16" xfId="1322"/>
    <cellStyle name="Comma 17" xfId="33900"/>
    <cellStyle name="Comma 19" xfId="13"/>
    <cellStyle name="Comma 19 10" xfId="964"/>
    <cellStyle name="Comma 19 11" xfId="1150"/>
    <cellStyle name="Comma 19 12" xfId="1015"/>
    <cellStyle name="Comma 19 13" xfId="1158"/>
    <cellStyle name="Comma 19 14" xfId="956"/>
    <cellStyle name="Comma 19 15" xfId="960"/>
    <cellStyle name="Comma 19 16" xfId="949"/>
    <cellStyle name="Comma 19 17" xfId="1163"/>
    <cellStyle name="Comma 19 18" xfId="1177"/>
    <cellStyle name="Comma 19 19" xfId="1184"/>
    <cellStyle name="Comma 19 2" xfId="14"/>
    <cellStyle name="Comma 19 2 10" xfId="563"/>
    <cellStyle name="Comma 19 2 11" xfId="589"/>
    <cellStyle name="Comma 19 2 12" xfId="615"/>
    <cellStyle name="Comma 19 2 13" xfId="641"/>
    <cellStyle name="Comma 19 2 14" xfId="667"/>
    <cellStyle name="Comma 19 2 15" xfId="491"/>
    <cellStyle name="Comma 19 2 16" xfId="753"/>
    <cellStyle name="Comma 19 2 17" xfId="729"/>
    <cellStyle name="Comma 19 2 18" xfId="812"/>
    <cellStyle name="Comma 19 2 19" xfId="794"/>
    <cellStyle name="Comma 19 2 2" xfId="80"/>
    <cellStyle name="Comma 19 2 20" xfId="833"/>
    <cellStyle name="Comma 19 2 21" xfId="837"/>
    <cellStyle name="Comma 19 2 22" xfId="706"/>
    <cellStyle name="Comma 19 2 23" xfId="886"/>
    <cellStyle name="Comma 19 2 24" xfId="1067"/>
    <cellStyle name="Comma 19 2 25" xfId="1042"/>
    <cellStyle name="Comma 19 2 26" xfId="1069"/>
    <cellStyle name="Comma 19 2 27" xfId="906"/>
    <cellStyle name="Comma 19 2 28" xfId="977"/>
    <cellStyle name="Comma 19 2 29" xfId="912"/>
    <cellStyle name="Comma 19 2 3" xfId="102"/>
    <cellStyle name="Comma 19 2 30" xfId="976"/>
    <cellStyle name="Comma 19 2 31" xfId="1149"/>
    <cellStyle name="Comma 19 2 32" xfId="944"/>
    <cellStyle name="Comma 19 2 33" xfId="1157"/>
    <cellStyle name="Comma 19 2 34" xfId="1161"/>
    <cellStyle name="Comma 19 2 35" xfId="1012"/>
    <cellStyle name="Comma 19 2 36" xfId="1151"/>
    <cellStyle name="Comma 19 2 37" xfId="1164"/>
    <cellStyle name="Comma 19 2 38" xfId="1176"/>
    <cellStyle name="Comma 19 2 39" xfId="1186"/>
    <cellStyle name="Comma 19 2 4" xfId="367"/>
    <cellStyle name="Comma 19 2 40" xfId="1210"/>
    <cellStyle name="Comma 19 2 41" xfId="1239"/>
    <cellStyle name="Comma 19 2 42" xfId="1281"/>
    <cellStyle name="Comma 19 2 43" xfId="1325"/>
    <cellStyle name="Comma 19 2 44" xfId="2370"/>
    <cellStyle name="Comma 19 2 45" xfId="29987"/>
    <cellStyle name="Comma 19 2 46" xfId="3035"/>
    <cellStyle name="Comma 19 2 47" xfId="34138"/>
    <cellStyle name="Comma 19 2 48" xfId="37658"/>
    <cellStyle name="Comma 19 2 5" xfId="355"/>
    <cellStyle name="Comma 19 2 6" xfId="497"/>
    <cellStyle name="Comma 19 2 7" xfId="414"/>
    <cellStyle name="Comma 19 2 8" xfId="479"/>
    <cellStyle name="Comma 19 2 9" xfId="533"/>
    <cellStyle name="Comma 19 20" xfId="1189"/>
    <cellStyle name="Comma 19 21" xfId="2369"/>
    <cellStyle name="Comma 19 3" xfId="885"/>
    <cellStyle name="Comma 19 4" xfId="1068"/>
    <cellStyle name="Comma 19 5" xfId="1049"/>
    <cellStyle name="Comma 19 6" xfId="1070"/>
    <cellStyle name="Comma 19 7" xfId="901"/>
    <cellStyle name="Comma 19 8" xfId="986"/>
    <cellStyle name="Comma 19 9" xfId="909"/>
    <cellStyle name="Comma 2" xfId="15"/>
    <cellStyle name="Comma 2 10" xfId="471"/>
    <cellStyle name="Comma 2 10 10" xfId="4297"/>
    <cellStyle name="Comma 2 10 11" xfId="5488"/>
    <cellStyle name="Comma 2 10 12" xfId="4774"/>
    <cellStyle name="Comma 2 10 13" xfId="4963"/>
    <cellStyle name="Comma 2 10 14" xfId="4922"/>
    <cellStyle name="Comma 2 10 15" xfId="5175"/>
    <cellStyle name="Comma 2 10 16" xfId="4944"/>
    <cellStyle name="Comma 2 10 17" xfId="5551"/>
    <cellStyle name="Comma 2 10 18" xfId="5776"/>
    <cellStyle name="Comma 2 10 19" xfId="6580"/>
    <cellStyle name="Comma 2 10 2" xfId="2473"/>
    <cellStyle name="Comma 2 10 2 2" xfId="3005"/>
    <cellStyle name="Comma 2 10 20" xfId="7619"/>
    <cellStyle name="Comma 2 10 21" xfId="6982"/>
    <cellStyle name="Comma 2 10 22" xfId="6474"/>
    <cellStyle name="Comma 2 10 23" xfId="8242"/>
    <cellStyle name="Comma 2 10 24" xfId="7817"/>
    <cellStyle name="Comma 2 10 25" xfId="7743"/>
    <cellStyle name="Comma 2 10 26" xfId="4748"/>
    <cellStyle name="Comma 2 10 27" xfId="7667"/>
    <cellStyle name="Comma 2 10 28" xfId="7452"/>
    <cellStyle name="Comma 2 10 29" xfId="8885"/>
    <cellStyle name="Comma 2 10 3" xfId="3550"/>
    <cellStyle name="Comma 2 10 30" xfId="9663"/>
    <cellStyle name="Comma 2 10 31" xfId="10280"/>
    <cellStyle name="Comma 2 10 32" xfId="9868"/>
    <cellStyle name="Comma 2 10 33" xfId="11236"/>
    <cellStyle name="Comma 2 10 34" xfId="11764"/>
    <cellStyle name="Comma 2 10 35" xfId="12292"/>
    <cellStyle name="Comma 2 10 36" xfId="12919"/>
    <cellStyle name="Comma 2 10 37" xfId="13378"/>
    <cellStyle name="Comma 2 10 38" xfId="13919"/>
    <cellStyle name="Comma 2 10 39" xfId="14459"/>
    <cellStyle name="Comma 2 10 4" xfId="4129"/>
    <cellStyle name="Comma 2 10 40" xfId="15006"/>
    <cellStyle name="Comma 2 10 41" xfId="15542"/>
    <cellStyle name="Comma 2 10 42" xfId="16083"/>
    <cellStyle name="Comma 2 10 43" xfId="16623"/>
    <cellStyle name="Comma 2 10 44" xfId="17164"/>
    <cellStyle name="Comma 2 10 45" xfId="17705"/>
    <cellStyle name="Comma 2 10 46" xfId="18246"/>
    <cellStyle name="Comma 2 10 47" xfId="18784"/>
    <cellStyle name="Comma 2 10 48" xfId="19323"/>
    <cellStyle name="Comma 2 10 49" xfId="19860"/>
    <cellStyle name="Comma 2 10 5" xfId="4402"/>
    <cellStyle name="Comma 2 10 50" xfId="20383"/>
    <cellStyle name="Comma 2 10 51" xfId="20893"/>
    <cellStyle name="Comma 2 10 52" xfId="21320"/>
    <cellStyle name="Comma 2 10 53" xfId="22124"/>
    <cellStyle name="Comma 2 10 54" xfId="22547"/>
    <cellStyle name="Comma 2 10 55" xfId="23053"/>
    <cellStyle name="Comma 2 10 56" xfId="23590"/>
    <cellStyle name="Comma 2 10 57" xfId="24124"/>
    <cellStyle name="Comma 2 10 58" xfId="24656"/>
    <cellStyle name="Comma 2 10 59" xfId="25157"/>
    <cellStyle name="Comma 2 10 6" xfId="4303"/>
    <cellStyle name="Comma 2 10 60" xfId="25939"/>
    <cellStyle name="Comma 2 10 61" xfId="26301"/>
    <cellStyle name="Comma 2 10 62" xfId="26836"/>
    <cellStyle name="Comma 2 10 63" xfId="27362"/>
    <cellStyle name="Comma 2 10 64" xfId="27865"/>
    <cellStyle name="Comma 2 10 65" xfId="28317"/>
    <cellStyle name="Comma 2 10 66" xfId="29113"/>
    <cellStyle name="Comma 2 10 67" xfId="29483"/>
    <cellStyle name="Comma 2 10 68" xfId="31228"/>
    <cellStyle name="Comma 2 10 69" xfId="31226"/>
    <cellStyle name="Comma 2 10 7" xfId="2943"/>
    <cellStyle name="Comma 2 10 70" xfId="31445"/>
    <cellStyle name="Comma 2 10 8" xfId="3442"/>
    <cellStyle name="Comma 2 10 9" xfId="4148"/>
    <cellStyle name="Comma 2 100" xfId="3021"/>
    <cellStyle name="Comma 2 101" xfId="30087"/>
    <cellStyle name="Comma 2 102" xfId="34128"/>
    <cellStyle name="Comma 2 103" xfId="34130"/>
    <cellStyle name="Comma 2 104" xfId="34142"/>
    <cellStyle name="Comma 2 105" xfId="34194"/>
    <cellStyle name="Comma 2 106" xfId="34261"/>
    <cellStyle name="Comma 2 107" xfId="34207"/>
    <cellStyle name="Comma 2 108" xfId="34200"/>
    <cellStyle name="Comma 2 109" xfId="34274"/>
    <cellStyle name="Comma 2 11" xfId="552"/>
    <cellStyle name="Comma 2 11 10" xfId="4911"/>
    <cellStyle name="Comma 2 11 11" xfId="5178"/>
    <cellStyle name="Comma 2 11 12" xfId="5608"/>
    <cellStyle name="Comma 2 11 13" xfId="4139"/>
    <cellStyle name="Comma 2 11 14" xfId="5655"/>
    <cellStyle name="Comma 2 11 15" xfId="5895"/>
    <cellStyle name="Comma 2 11 16" xfId="6137"/>
    <cellStyle name="Comma 2 11 17" xfId="6375"/>
    <cellStyle name="Comma 2 11 18" xfId="6614"/>
    <cellStyle name="Comma 2 11 19" xfId="7063"/>
    <cellStyle name="Comma 2 11 2" xfId="2400"/>
    <cellStyle name="Comma 2 11 2 2" xfId="3034"/>
    <cellStyle name="Comma 2 11 20" xfId="7324"/>
    <cellStyle name="Comma 2 11 21" xfId="7168"/>
    <cellStyle name="Comma 2 11 22" xfId="6723"/>
    <cellStyle name="Comma 2 11 23" xfId="7685"/>
    <cellStyle name="Comma 2 11 24" xfId="6207"/>
    <cellStyle name="Comma 2 11 25" xfId="8256"/>
    <cellStyle name="Comma 2 11 26" xfId="8486"/>
    <cellStyle name="Comma 2 11 27" xfId="8706"/>
    <cellStyle name="Comma 2 11 28" xfId="8915"/>
    <cellStyle name="Comma 2 11 29" xfId="9291"/>
    <cellStyle name="Comma 2 11 3" xfId="3630"/>
    <cellStyle name="Comma 2 11 30" xfId="9482"/>
    <cellStyle name="Comma 2 11 31" xfId="10360"/>
    <cellStyle name="Comma 2 11 32" xfId="10633"/>
    <cellStyle name="Comma 2 11 33" xfId="11472"/>
    <cellStyle name="Comma 2 11 34" xfId="12001"/>
    <cellStyle name="Comma 2 11 35" xfId="12530"/>
    <cellStyle name="Comma 2 11 36" xfId="13063"/>
    <cellStyle name="Comma 2 11 37" xfId="13613"/>
    <cellStyle name="Comma 2 11 38" xfId="14156"/>
    <cellStyle name="Comma 2 11 39" xfId="14695"/>
    <cellStyle name="Comma 2 11 4" xfId="3329"/>
    <cellStyle name="Comma 2 11 40" xfId="15056"/>
    <cellStyle name="Comma 2 11 41" xfId="15778"/>
    <cellStyle name="Comma 2 11 42" xfId="16318"/>
    <cellStyle name="Comma 2 11 43" xfId="16859"/>
    <cellStyle name="Comma 2 11 44" xfId="17400"/>
    <cellStyle name="Comma 2 11 45" xfId="17941"/>
    <cellStyle name="Comma 2 11 46" xfId="18481"/>
    <cellStyle name="Comma 2 11 47" xfId="19019"/>
    <cellStyle name="Comma 2 11 48" xfId="19558"/>
    <cellStyle name="Comma 2 11 49" xfId="20090"/>
    <cellStyle name="Comma 2 11 5" xfId="4093"/>
    <cellStyle name="Comma 2 11 50" xfId="20609"/>
    <cellStyle name="Comma 2 11 51" xfId="20935"/>
    <cellStyle name="Comma 2 11 52" xfId="21491"/>
    <cellStyle name="Comma 2 11 53" xfId="22203"/>
    <cellStyle name="Comma 2 11 54" xfId="22589"/>
    <cellStyle name="Comma 2 11 55" xfId="22955"/>
    <cellStyle name="Comma 2 11 56" xfId="23495"/>
    <cellStyle name="Comma 2 11 57" xfId="24028"/>
    <cellStyle name="Comma 2 11 58" xfId="24561"/>
    <cellStyle name="Comma 2 11 59" xfId="25070"/>
    <cellStyle name="Comma 2 11 6" xfId="4042"/>
    <cellStyle name="Comma 2 11 60" xfId="26016"/>
    <cellStyle name="Comma 2 11 61" xfId="26204"/>
    <cellStyle name="Comma 2 11 62" xfId="26741"/>
    <cellStyle name="Comma 2 11 63" xfId="26901"/>
    <cellStyle name="Comma 2 11 64" xfId="27779"/>
    <cellStyle name="Comma 2 11 65" xfId="28241"/>
    <cellStyle name="Comma 2 11 66" xfId="29176"/>
    <cellStyle name="Comma 2 11 67" xfId="29410"/>
    <cellStyle name="Comma 2 11 68" xfId="31291"/>
    <cellStyle name="Comma 2 11 69" xfId="31782"/>
    <cellStyle name="Comma 2 11 7" xfId="4409"/>
    <cellStyle name="Comma 2 11 70" xfId="31557"/>
    <cellStyle name="Comma 2 11 8" xfId="4426"/>
    <cellStyle name="Comma 2 11 9" xfId="4461"/>
    <cellStyle name="Comma 2 110" xfId="34313"/>
    <cellStyle name="Comma 2 111" xfId="34316"/>
    <cellStyle name="Comma 2 112" xfId="36798"/>
    <cellStyle name="Comma 2 113" xfId="37155"/>
    <cellStyle name="Comma 2 114" xfId="37071"/>
    <cellStyle name="Comma 2 115" xfId="37190"/>
    <cellStyle name="Comma 2 116" xfId="37077"/>
    <cellStyle name="Comma 2 117" xfId="37323"/>
    <cellStyle name="Comma 2 118" xfId="37086"/>
    <cellStyle name="Comma 2 119" xfId="37327"/>
    <cellStyle name="Comma 2 12" xfId="580"/>
    <cellStyle name="Comma 2 12 10" xfId="3290"/>
    <cellStyle name="Comma 2 12 11" xfId="4704"/>
    <cellStyle name="Comma 2 12 12" xfId="3275"/>
    <cellStyle name="Comma 2 12 13" xfId="5631"/>
    <cellStyle name="Comma 2 12 14" xfId="5307"/>
    <cellStyle name="Comma 2 12 15" xfId="4638"/>
    <cellStyle name="Comma 2 12 16" xfId="5483"/>
    <cellStyle name="Comma 2 12 17" xfId="5728"/>
    <cellStyle name="Comma 2 12 18" xfId="5969"/>
    <cellStyle name="Comma 2 12 19" xfId="4592"/>
    <cellStyle name="Comma 2 12 2" xfId="2489"/>
    <cellStyle name="Comma 2 12 2 2" xfId="3048"/>
    <cellStyle name="Comma 2 12 20" xfId="6859"/>
    <cellStyle name="Comma 2 12 21" xfId="6644"/>
    <cellStyle name="Comma 2 12 22" xfId="7676"/>
    <cellStyle name="Comma 2 12 23" xfId="6495"/>
    <cellStyle name="Comma 2 12 24" xfId="7086"/>
    <cellStyle name="Comma 2 12 25" xfId="7811"/>
    <cellStyle name="Comma 2 12 26" xfId="7921"/>
    <cellStyle name="Comma 2 12 27" xfId="7765"/>
    <cellStyle name="Comma 2 12 28" xfId="8325"/>
    <cellStyle name="Comma 2 12 29" xfId="8164"/>
    <cellStyle name="Comma 2 12 3" xfId="3657"/>
    <cellStyle name="Comma 2 12 30" xfId="9121"/>
    <cellStyle name="Comma 2 12 31" xfId="10386"/>
    <cellStyle name="Comma 2 12 32" xfId="9857"/>
    <cellStyle name="Comma 2 12 33" xfId="11277"/>
    <cellStyle name="Comma 2 12 34" xfId="11805"/>
    <cellStyle name="Comma 2 12 35" xfId="12333"/>
    <cellStyle name="Comma 2 12 36" xfId="13072"/>
    <cellStyle name="Comma 2 12 37" xfId="13419"/>
    <cellStyle name="Comma 2 12 38" xfId="13960"/>
    <cellStyle name="Comma 2 12 39" xfId="14499"/>
    <cellStyle name="Comma 2 12 4" xfId="3846"/>
    <cellStyle name="Comma 2 12 40" xfId="15094"/>
    <cellStyle name="Comma 2 12 41" xfId="15583"/>
    <cellStyle name="Comma 2 12 42" xfId="16124"/>
    <cellStyle name="Comma 2 12 43" xfId="16664"/>
    <cellStyle name="Comma 2 12 44" xfId="17205"/>
    <cellStyle name="Comma 2 12 45" xfId="17746"/>
    <cellStyle name="Comma 2 12 46" xfId="18287"/>
    <cellStyle name="Comma 2 12 47" xfId="18825"/>
    <cellStyle name="Comma 2 12 48" xfId="19364"/>
    <cellStyle name="Comma 2 12 49" xfId="19899"/>
    <cellStyle name="Comma 2 12 5" xfId="4008"/>
    <cellStyle name="Comma 2 12 50" xfId="20420"/>
    <cellStyle name="Comma 2 12 51" xfId="20968"/>
    <cellStyle name="Comma 2 12 52" xfId="21345"/>
    <cellStyle name="Comma 2 12 53" xfId="22230"/>
    <cellStyle name="Comma 2 12 54" xfId="22502"/>
    <cellStyle name="Comma 2 12 55" xfId="23254"/>
    <cellStyle name="Comma 2 12 56" xfId="23789"/>
    <cellStyle name="Comma 2 12 57" xfId="24323"/>
    <cellStyle name="Comma 2 12 58" xfId="24840"/>
    <cellStyle name="Comma 2 12 59" xfId="25322"/>
    <cellStyle name="Comma 2 12 6" xfId="3409"/>
    <cellStyle name="Comma 2 12 60" xfId="26044"/>
    <cellStyle name="Comma 2 12 61" xfId="26499"/>
    <cellStyle name="Comma 2 12 62" xfId="27034"/>
    <cellStyle name="Comma 2 12 63" xfId="27572"/>
    <cellStyle name="Comma 2 12 64" xfId="28031"/>
    <cellStyle name="Comma 2 12 65" xfId="28439"/>
    <cellStyle name="Comma 2 12 66" xfId="29201"/>
    <cellStyle name="Comma 2 12 67" xfId="28735"/>
    <cellStyle name="Comma 2 12 68" xfId="31314"/>
    <cellStyle name="Comma 2 12 69" xfId="31189"/>
    <cellStyle name="Comma 2 12 7" xfId="4054"/>
    <cellStyle name="Comma 2 12 70" xfId="32183"/>
    <cellStyle name="Comma 2 12 8" xfId="4308"/>
    <cellStyle name="Comma 2 12 9" xfId="3378"/>
    <cellStyle name="Comma 2 120" xfId="37123"/>
    <cellStyle name="Comma 2 121" xfId="37331"/>
    <cellStyle name="Comma 2 122" xfId="37662"/>
    <cellStyle name="Comma 2 123" xfId="38402"/>
    <cellStyle name="Comma 2 124" xfId="38403"/>
    <cellStyle name="Comma 2 125" xfId="38404"/>
    <cellStyle name="Comma 2 126" xfId="38405"/>
    <cellStyle name="Comma 2 13" xfId="605"/>
    <cellStyle name="Comma 2 13 10" xfId="5472"/>
    <cellStyle name="Comma 2 13 11" xfId="5699"/>
    <cellStyle name="Comma 2 13 12" xfId="5939"/>
    <cellStyle name="Comma 2 13 13" xfId="6181"/>
    <cellStyle name="Comma 2 13 14" xfId="6417"/>
    <cellStyle name="Comma 2 13 15" xfId="6659"/>
    <cellStyle name="Comma 2 13 16" xfId="6896"/>
    <cellStyle name="Comma 2 13 17" xfId="7131"/>
    <cellStyle name="Comma 2 13 18" xfId="7361"/>
    <cellStyle name="Comma 2 13 19" xfId="7602"/>
    <cellStyle name="Comma 2 13 2" xfId="2505"/>
    <cellStyle name="Comma 2 13 2 2" xfId="3058"/>
    <cellStyle name="Comma 2 13 20" xfId="7829"/>
    <cellStyle name="Comma 2 13 21" xfId="7275"/>
    <cellStyle name="Comma 2 13 22" xfId="8299"/>
    <cellStyle name="Comma 2 13 23" xfId="8527"/>
    <cellStyle name="Comma 2 13 24" xfId="8742"/>
    <cellStyle name="Comma 2 13 25" xfId="8953"/>
    <cellStyle name="Comma 2 13 26" xfId="9149"/>
    <cellStyle name="Comma 2 13 27" xfId="9343"/>
    <cellStyle name="Comma 2 13 28" xfId="9509"/>
    <cellStyle name="Comma 2 13 29" xfId="9653"/>
    <cellStyle name="Comma 2 13 3" xfId="3681"/>
    <cellStyle name="Comma 2 13 30" xfId="9768"/>
    <cellStyle name="Comma 2 13 31" xfId="10410"/>
    <cellStyle name="Comma 2 13 32" xfId="10945"/>
    <cellStyle name="Comma 2 13 33" xfId="11202"/>
    <cellStyle name="Comma 2 13 34" xfId="11729"/>
    <cellStyle name="Comma 2 13 35" xfId="12258"/>
    <cellStyle name="Comma 2 13 36" xfId="12790"/>
    <cellStyle name="Comma 2 13 37" xfId="13341"/>
    <cellStyle name="Comma 2 13 38" xfId="13882"/>
    <cellStyle name="Comma 2 13 39" xfId="14424"/>
    <cellStyle name="Comma 2 13 4" xfId="4055"/>
    <cellStyle name="Comma 2 13 40" xfId="14949"/>
    <cellStyle name="Comma 2 13 41" xfId="15505"/>
    <cellStyle name="Comma 2 13 42" xfId="16046"/>
    <cellStyle name="Comma 2 13 43" xfId="16586"/>
    <cellStyle name="Comma 2 13 44" xfId="17127"/>
    <cellStyle name="Comma 2 13 45" xfId="17668"/>
    <cellStyle name="Comma 2 13 46" xfId="18209"/>
    <cellStyle name="Comma 2 13 47" xfId="18747"/>
    <cellStyle name="Comma 2 13 48" xfId="19286"/>
    <cellStyle name="Comma 2 13 49" xfId="19824"/>
    <cellStyle name="Comma 2 13 5" xfId="4248"/>
    <cellStyle name="Comma 2 13 50" xfId="20349"/>
    <cellStyle name="Comma 2 13 51" xfId="20842"/>
    <cellStyle name="Comma 2 13 52" xfId="21301"/>
    <cellStyle name="Comma 2 13 53" xfId="22254"/>
    <cellStyle name="Comma 2 13 54" xfId="22818"/>
    <cellStyle name="Comma 2 13 55" xfId="23274"/>
    <cellStyle name="Comma 2 13 56" xfId="23809"/>
    <cellStyle name="Comma 2 13 57" xfId="24343"/>
    <cellStyle name="Comma 2 13 58" xfId="24859"/>
    <cellStyle name="Comma 2 13 59" xfId="25335"/>
    <cellStyle name="Comma 2 13 6" xfId="4506"/>
    <cellStyle name="Comma 2 13 60" xfId="26069"/>
    <cellStyle name="Comma 2 13 61" xfId="26519"/>
    <cellStyle name="Comma 2 13 62" xfId="27053"/>
    <cellStyle name="Comma 2 13 63" xfId="27547"/>
    <cellStyle name="Comma 2 13 64" xfId="28047"/>
    <cellStyle name="Comma 2 13 65" xfId="28448"/>
    <cellStyle name="Comma 2 13 66" xfId="29218"/>
    <cellStyle name="Comma 2 13 67" xfId="29000"/>
    <cellStyle name="Comma 2 13 68" xfId="31334"/>
    <cellStyle name="Comma 2 13 69" xfId="31144"/>
    <cellStyle name="Comma 2 13 7" xfId="4740"/>
    <cellStyle name="Comma 2 13 70" xfId="31346"/>
    <cellStyle name="Comma 2 13 8" xfId="4983"/>
    <cellStyle name="Comma 2 13 9" xfId="5220"/>
    <cellStyle name="Comma 2 14" xfId="632"/>
    <cellStyle name="Comma 2 14 10" xfId="3851"/>
    <cellStyle name="Comma 2 14 11" xfId="3399"/>
    <cellStyle name="Comma 2 14 12" xfId="3390"/>
    <cellStyle name="Comma 2 14 13" xfId="5599"/>
    <cellStyle name="Comma 2 14 14" xfId="5844"/>
    <cellStyle name="Comma 2 14 15" xfId="6086"/>
    <cellStyle name="Comma 2 14 16" xfId="6326"/>
    <cellStyle name="Comma 2 14 17" xfId="6563"/>
    <cellStyle name="Comma 2 14 18" xfId="6800"/>
    <cellStyle name="Comma 2 14 19" xfId="5319"/>
    <cellStyle name="Comma 2 14 2" xfId="2520"/>
    <cellStyle name="Comma 2 14 2 2" xfId="3069"/>
    <cellStyle name="Comma 2 14 20" xfId="5951"/>
    <cellStyle name="Comma 2 14 21" xfId="7826"/>
    <cellStyle name="Comma 2 14 22" xfId="5326"/>
    <cellStyle name="Comma 2 14 23" xfId="6953"/>
    <cellStyle name="Comma 2 14 24" xfId="3575"/>
    <cellStyle name="Comma 2 14 25" xfId="8436"/>
    <cellStyle name="Comma 2 14 26" xfId="8660"/>
    <cellStyle name="Comma 2 14 27" xfId="8870"/>
    <cellStyle name="Comma 2 14 28" xfId="9072"/>
    <cellStyle name="Comma 2 14 29" xfId="8109"/>
    <cellStyle name="Comma 2 14 3" xfId="3708"/>
    <cellStyle name="Comma 2 14 30" xfId="8309"/>
    <cellStyle name="Comma 2 14 31" xfId="10434"/>
    <cellStyle name="Comma 2 14 32" xfId="10971"/>
    <cellStyle name="Comma 2 14 33" xfId="11496"/>
    <cellStyle name="Comma 2 14 34" xfId="12025"/>
    <cellStyle name="Comma 2 14 35" xfId="12555"/>
    <cellStyle name="Comma 2 14 36" xfId="13097"/>
    <cellStyle name="Comma 2 14 37" xfId="13637"/>
    <cellStyle name="Comma 2 14 38" xfId="14180"/>
    <cellStyle name="Comma 2 14 39" xfId="14719"/>
    <cellStyle name="Comma 2 14 4" xfId="3756"/>
    <cellStyle name="Comma 2 14 40" xfId="15261"/>
    <cellStyle name="Comma 2 14 41" xfId="15802"/>
    <cellStyle name="Comma 2 14 42" xfId="16342"/>
    <cellStyle name="Comma 2 14 43" xfId="16883"/>
    <cellStyle name="Comma 2 14 44" xfId="17424"/>
    <cellStyle name="Comma 2 14 45" xfId="17965"/>
    <cellStyle name="Comma 2 14 46" xfId="18505"/>
    <cellStyle name="Comma 2 14 47" xfId="19043"/>
    <cellStyle name="Comma 2 14 48" xfId="19582"/>
    <cellStyle name="Comma 2 14 49" xfId="20114"/>
    <cellStyle name="Comma 2 14 5" xfId="3443"/>
    <cellStyle name="Comma 2 14 50" xfId="20631"/>
    <cellStyle name="Comma 2 14 51" xfId="21113"/>
    <cellStyle name="Comma 2 14 52" xfId="21503"/>
    <cellStyle name="Comma 2 14 53" xfId="22280"/>
    <cellStyle name="Comma 2 14 54" xfId="22845"/>
    <cellStyle name="Comma 2 14 55" xfId="23355"/>
    <cellStyle name="Comma 2 14 56" xfId="23889"/>
    <cellStyle name="Comma 2 14 57" xfId="24424"/>
    <cellStyle name="Comma 2 14 58" xfId="24937"/>
    <cellStyle name="Comma 2 14 59" xfId="25415"/>
    <cellStyle name="Comma 2 14 6" xfId="3742"/>
    <cellStyle name="Comma 2 14 60" xfId="26096"/>
    <cellStyle name="Comma 2 14 61" xfId="26600"/>
    <cellStyle name="Comma 2 14 62" xfId="27133"/>
    <cellStyle name="Comma 2 14 63" xfId="27472"/>
    <cellStyle name="Comma 2 14 64" xfId="28124"/>
    <cellStyle name="Comma 2 14 65" xfId="28523"/>
    <cellStyle name="Comma 2 14 66" xfId="29240"/>
    <cellStyle name="Comma 2 14 67" xfId="29137"/>
    <cellStyle name="Comma 2 14 68" xfId="31357"/>
    <cellStyle name="Comma 2 14 69" xfId="32253"/>
    <cellStyle name="Comma 2 14 7" xfId="3560"/>
    <cellStyle name="Comma 2 14 70" xfId="33093"/>
    <cellStyle name="Comma 2 14 8" xfId="4390"/>
    <cellStyle name="Comma 2 14 9" xfId="4649"/>
    <cellStyle name="Comma 2 15" xfId="657"/>
    <cellStyle name="Comma 2 15 10" xfId="5106"/>
    <cellStyle name="Comma 2 15 11" xfId="2814"/>
    <cellStyle name="Comma 2 15 12" xfId="5607"/>
    <cellStyle name="Comma 2 15 13" xfId="4037"/>
    <cellStyle name="Comma 2 15 14" xfId="5374"/>
    <cellStyle name="Comma 2 15 15" xfId="5216"/>
    <cellStyle name="Comma 2 15 16" xfId="5012"/>
    <cellStyle name="Comma 2 15 17" xfId="3457"/>
    <cellStyle name="Comma 2 15 18" xfId="4569"/>
    <cellStyle name="Comma 2 15 19" xfId="7251"/>
    <cellStyle name="Comma 2 15 2" xfId="2534"/>
    <cellStyle name="Comma 2 15 2 2" xfId="3078"/>
    <cellStyle name="Comma 2 15 20" xfId="4782"/>
    <cellStyle name="Comma 2 15 21" xfId="8147"/>
    <cellStyle name="Comma 2 15 22" xfId="7645"/>
    <cellStyle name="Comma 2 15 23" xfId="7803"/>
    <cellStyle name="Comma 2 15 24" xfId="7323"/>
    <cellStyle name="Comma 2 15 25" xfId="7593"/>
    <cellStyle name="Comma 2 15 26" xfId="6826"/>
    <cellStyle name="Comma 2 15 27" xfId="8011"/>
    <cellStyle name="Comma 2 15 28" xfId="7857"/>
    <cellStyle name="Comma 2 15 29" xfId="9432"/>
    <cellStyle name="Comma 2 15 3" xfId="3731"/>
    <cellStyle name="Comma 2 15 30" xfId="7410"/>
    <cellStyle name="Comma 2 15 31" xfId="10459"/>
    <cellStyle name="Comma 2 15 32" xfId="10996"/>
    <cellStyle name="Comma 2 15 33" xfId="11521"/>
    <cellStyle name="Comma 2 15 34" xfId="12049"/>
    <cellStyle name="Comma 2 15 35" xfId="12580"/>
    <cellStyle name="Comma 2 15 36" xfId="13122"/>
    <cellStyle name="Comma 2 15 37" xfId="13662"/>
    <cellStyle name="Comma 2 15 38" xfId="14205"/>
    <cellStyle name="Comma 2 15 39" xfId="14744"/>
    <cellStyle name="Comma 2 15 4" xfId="2942"/>
    <cellStyle name="Comma 2 15 40" xfId="15286"/>
    <cellStyle name="Comma 2 15 41" xfId="15827"/>
    <cellStyle name="Comma 2 15 42" xfId="16367"/>
    <cellStyle name="Comma 2 15 43" xfId="16908"/>
    <cellStyle name="Comma 2 15 44" xfId="17449"/>
    <cellStyle name="Comma 2 15 45" xfId="17990"/>
    <cellStyle name="Comma 2 15 46" xfId="18529"/>
    <cellStyle name="Comma 2 15 47" xfId="19068"/>
    <cellStyle name="Comma 2 15 48" xfId="19606"/>
    <cellStyle name="Comma 2 15 49" xfId="20138"/>
    <cellStyle name="Comma 2 15 5" xfId="2969"/>
    <cellStyle name="Comma 2 15 50" xfId="20655"/>
    <cellStyle name="Comma 2 15 51" xfId="21131"/>
    <cellStyle name="Comma 2 15 52" xfId="21514"/>
    <cellStyle name="Comma 2 15 53" xfId="22304"/>
    <cellStyle name="Comma 2 15 54" xfId="22870"/>
    <cellStyle name="Comma 2 15 55" xfId="23069"/>
    <cellStyle name="Comma 2 15 56" xfId="23606"/>
    <cellStyle name="Comma 2 15 57" xfId="24139"/>
    <cellStyle name="Comma 2 15 58" xfId="24670"/>
    <cellStyle name="Comma 2 15 59" xfId="25170"/>
    <cellStyle name="Comma 2 15 6" xfId="3585"/>
    <cellStyle name="Comma 2 15 60" xfId="26121"/>
    <cellStyle name="Comma 2 15 61" xfId="26315"/>
    <cellStyle name="Comma 2 15 62" xfId="26852"/>
    <cellStyle name="Comma 2 15 63" xfId="26843"/>
    <cellStyle name="Comma 2 15 64" xfId="27876"/>
    <cellStyle name="Comma 2 15 65" xfId="28324"/>
    <cellStyle name="Comma 2 15 66" xfId="29262"/>
    <cellStyle name="Comma 2 15 67" xfId="29445"/>
    <cellStyle name="Comma 2 15 68" xfId="31377"/>
    <cellStyle name="Comma 2 15 69" xfId="31580"/>
    <cellStyle name="Comma 2 15 7" xfId="4408"/>
    <cellStyle name="Comma 2 15 70" xfId="30899"/>
    <cellStyle name="Comma 2 15 8" xfId="3696"/>
    <cellStyle name="Comma 2 15 9" xfId="3559"/>
    <cellStyle name="Comma 2 16" xfId="684"/>
    <cellStyle name="Comma 2 16 10" xfId="4202"/>
    <cellStyle name="Comma 2 16 11" xfId="4981"/>
    <cellStyle name="Comma 2 16 12" xfId="3531"/>
    <cellStyle name="Comma 2 16 13" xfId="2842"/>
    <cellStyle name="Comma 2 16 14" xfId="4262"/>
    <cellStyle name="Comma 2 16 15" xfId="5019"/>
    <cellStyle name="Comma 2 16 16" xfId="5493"/>
    <cellStyle name="Comma 2 16 17" xfId="5727"/>
    <cellStyle name="Comma 2 16 18" xfId="5968"/>
    <cellStyle name="Comma 2 16 19" xfId="6351"/>
    <cellStyle name="Comma 2 16 2" xfId="2498"/>
    <cellStyle name="Comma 2 16 2 2" xfId="3090"/>
    <cellStyle name="Comma 2 16 20" xfId="7129"/>
    <cellStyle name="Comma 2 16 21" xfId="7402"/>
    <cellStyle name="Comma 2 16 22" xfId="6734"/>
    <cellStyle name="Comma 2 16 23" xfId="7783"/>
    <cellStyle name="Comma 2 16 24" xfId="8014"/>
    <cellStyle name="Comma 2 16 25" xfId="7749"/>
    <cellStyle name="Comma 2 16 26" xfId="7375"/>
    <cellStyle name="Comma 2 16 27" xfId="7640"/>
    <cellStyle name="Comma 2 16 28" xfId="8324"/>
    <cellStyle name="Comma 2 16 29" xfId="8683"/>
    <cellStyle name="Comma 2 16 3" xfId="3758"/>
    <cellStyle name="Comma 2 16 30" xfId="9341"/>
    <cellStyle name="Comma 2 16 31" xfId="10484"/>
    <cellStyle name="Comma 2 16 32" xfId="11023"/>
    <cellStyle name="Comma 2 16 33" xfId="11548"/>
    <cellStyle name="Comma 2 16 34" xfId="12075"/>
    <cellStyle name="Comma 2 16 35" xfId="12606"/>
    <cellStyle name="Comma 2 16 36" xfId="13149"/>
    <cellStyle name="Comma 2 16 37" xfId="13689"/>
    <cellStyle name="Comma 2 16 38" xfId="14232"/>
    <cellStyle name="Comma 2 16 39" xfId="14769"/>
    <cellStyle name="Comma 2 16 4" xfId="3635"/>
    <cellStyle name="Comma 2 16 40" xfId="15313"/>
    <cellStyle name="Comma 2 16 41" xfId="15854"/>
    <cellStyle name="Comma 2 16 42" xfId="16394"/>
    <cellStyle name="Comma 2 16 43" xfId="16935"/>
    <cellStyle name="Comma 2 16 44" xfId="17476"/>
    <cellStyle name="Comma 2 16 45" xfId="18017"/>
    <cellStyle name="Comma 2 16 46" xfId="18556"/>
    <cellStyle name="Comma 2 16 47" xfId="19095"/>
    <cellStyle name="Comma 2 16 48" xfId="19633"/>
    <cellStyle name="Comma 2 16 49" xfId="20164"/>
    <cellStyle name="Comma 2 16 5" xfId="4006"/>
    <cellStyle name="Comma 2 16 50" xfId="20678"/>
    <cellStyle name="Comma 2 16 51" xfId="21152"/>
    <cellStyle name="Comma 2 16 52" xfId="21526"/>
    <cellStyle name="Comma 2 16 53" xfId="22330"/>
    <cellStyle name="Comma 2 16 54" xfId="22895"/>
    <cellStyle name="Comma 2 16 55" xfId="23436"/>
    <cellStyle name="Comma 2 16 56" xfId="23969"/>
    <cellStyle name="Comma 2 16 57" xfId="24503"/>
    <cellStyle name="Comma 2 16 58" xfId="25011"/>
    <cellStyle name="Comma 2 16 59" xfId="25485"/>
    <cellStyle name="Comma 2 16 6" xfId="3389"/>
    <cellStyle name="Comma 2 16 60" xfId="26146"/>
    <cellStyle name="Comma 2 16 61" xfId="26682"/>
    <cellStyle name="Comma 2 16 62" xfId="27212"/>
    <cellStyle name="Comma 2 16 63" xfId="27725"/>
    <cellStyle name="Comma 2 16 64" xfId="28190"/>
    <cellStyle name="Comma 2 16 65" xfId="28570"/>
    <cellStyle name="Comma 2 16 66" xfId="29281"/>
    <cellStyle name="Comma 2 16 67" xfId="29534"/>
    <cellStyle name="Comma 2 16 68" xfId="31398"/>
    <cellStyle name="Comma 2 16 69" xfId="31910"/>
    <cellStyle name="Comma 2 16 7" xfId="3296"/>
    <cellStyle name="Comma 2 16 70" xfId="32210"/>
    <cellStyle name="Comma 2 16 8" xfId="3523"/>
    <cellStyle name="Comma 2 16 9" xfId="3340"/>
    <cellStyle name="Comma 2 17" xfId="707"/>
    <cellStyle name="Comma 2 17 10" xfId="4170"/>
    <cellStyle name="Comma 2 17 11" xfId="5362"/>
    <cellStyle name="Comma 2 17 12" xfId="3725"/>
    <cellStyle name="Comma 2 17 13" xfId="5147"/>
    <cellStyle name="Comma 2 17 14" xfId="5219"/>
    <cellStyle name="Comma 2 17 15" xfId="4693"/>
    <cellStyle name="Comma 2 17 16" xfId="4479"/>
    <cellStyle name="Comma 2 17 17" xfId="5575"/>
    <cellStyle name="Comma 2 17 18" xfId="5830"/>
    <cellStyle name="Comma 2 17 19" xfId="5638"/>
    <cellStyle name="Comma 2 17 2" xfId="2602"/>
    <cellStyle name="Comma 2 17 2 2" xfId="3095"/>
    <cellStyle name="Comma 2 17 20" xfId="7496"/>
    <cellStyle name="Comma 2 17 21" xfId="8080"/>
    <cellStyle name="Comma 2 17 22" xfId="7678"/>
    <cellStyle name="Comma 2 17 23" xfId="7598"/>
    <cellStyle name="Comma 2 17 24" xfId="7762"/>
    <cellStyle name="Comma 2 17 25" xfId="7577"/>
    <cellStyle name="Comma 2 17 26" xfId="7847"/>
    <cellStyle name="Comma 2 17 27" xfId="7565"/>
    <cellStyle name="Comma 2 17 28" xfId="8192"/>
    <cellStyle name="Comma 2 17 29" xfId="8235"/>
    <cellStyle name="Comma 2 17 3" xfId="3778"/>
    <cellStyle name="Comma 2 17 30" xfId="9600"/>
    <cellStyle name="Comma 2 17 31" xfId="10507"/>
    <cellStyle name="Comma 2 17 32" xfId="11046"/>
    <cellStyle name="Comma 2 17 33" xfId="11571"/>
    <cellStyle name="Comma 2 17 34" xfId="12098"/>
    <cellStyle name="Comma 2 17 35" xfId="12628"/>
    <cellStyle name="Comma 2 17 36" xfId="13172"/>
    <cellStyle name="Comma 2 17 37" xfId="13712"/>
    <cellStyle name="Comma 2 17 38" xfId="14255"/>
    <cellStyle name="Comma 2 17 39" xfId="14792"/>
    <cellStyle name="Comma 2 17 4" xfId="3915"/>
    <cellStyle name="Comma 2 17 40" xfId="15336"/>
    <cellStyle name="Comma 2 17 41" xfId="15877"/>
    <cellStyle name="Comma 2 17 42" xfId="16417"/>
    <cellStyle name="Comma 2 17 43" xfId="16958"/>
    <cellStyle name="Comma 2 17 44" xfId="17499"/>
    <cellStyle name="Comma 2 17 45" xfId="18040"/>
    <cellStyle name="Comma 2 17 46" xfId="18579"/>
    <cellStyle name="Comma 2 17 47" xfId="19118"/>
    <cellStyle name="Comma 2 17 48" xfId="19656"/>
    <cellStyle name="Comma 2 17 49" xfId="20187"/>
    <cellStyle name="Comma 2 17 5" xfId="3604"/>
    <cellStyle name="Comma 2 17 50" xfId="20699"/>
    <cellStyle name="Comma 2 17 51" xfId="21173"/>
    <cellStyle name="Comma 2 17 52" xfId="21536"/>
    <cellStyle name="Comma 2 17 53" xfId="22353"/>
    <cellStyle name="Comma 2 17 54" xfId="22918"/>
    <cellStyle name="Comma 2 17 55" xfId="23458"/>
    <cellStyle name="Comma 2 17 56" xfId="23992"/>
    <cellStyle name="Comma 2 17 57" xfId="24526"/>
    <cellStyle name="Comma 2 17 58" xfId="25033"/>
    <cellStyle name="Comma 2 17 59" xfId="25501"/>
    <cellStyle name="Comma 2 17 6" xfId="3847"/>
    <cellStyle name="Comma 2 17 60" xfId="26167"/>
    <cellStyle name="Comma 2 17 61" xfId="26704"/>
    <cellStyle name="Comma 2 17 62" xfId="27234"/>
    <cellStyle name="Comma 2 17 63" xfId="27744"/>
    <cellStyle name="Comma 2 17 64" xfId="28207"/>
    <cellStyle name="Comma 2 17 65" xfId="28580"/>
    <cellStyle name="Comma 2 17 66" xfId="29299"/>
    <cellStyle name="Comma 2 17 67" xfId="29470"/>
    <cellStyle name="Comma 2 17 68" xfId="31419"/>
    <cellStyle name="Comma 2 17 69" xfId="31216"/>
    <cellStyle name="Comma 2 17 7" xfId="3730"/>
    <cellStyle name="Comma 2 17 70" xfId="31305"/>
    <cellStyle name="Comma 2 17 8" xfId="4187"/>
    <cellStyle name="Comma 2 17 9" xfId="4040"/>
    <cellStyle name="Comma 2 18" xfId="732"/>
    <cellStyle name="Comma 2 18 10" xfId="5274"/>
    <cellStyle name="Comma 2 18 11" xfId="5628"/>
    <cellStyle name="Comma 2 18 12" xfId="5648"/>
    <cellStyle name="Comma 2 18 13" xfId="5888"/>
    <cellStyle name="Comma 2 18 14" xfId="6130"/>
    <cellStyle name="Comma 2 18 15" xfId="6368"/>
    <cellStyle name="Comma 2 18 16" xfId="6607"/>
    <cellStyle name="Comma 2 18 17" xfId="6843"/>
    <cellStyle name="Comma 2 18 18" xfId="7083"/>
    <cellStyle name="Comma 2 18 19" xfId="7415"/>
    <cellStyle name="Comma 2 18 2" xfId="2402"/>
    <cellStyle name="Comma 2 18 2 2" xfId="3104"/>
    <cellStyle name="Comma 2 18 20" xfId="7756"/>
    <cellStyle name="Comma 2 18 21" xfId="8116"/>
    <cellStyle name="Comma 2 18 22" xfId="5758"/>
    <cellStyle name="Comma 2 18 23" xfId="8250"/>
    <cellStyle name="Comma 2 18 24" xfId="8479"/>
    <cellStyle name="Comma 2 18 25" xfId="8700"/>
    <cellStyle name="Comma 2 18 26" xfId="8909"/>
    <cellStyle name="Comma 2 18 27" xfId="9109"/>
    <cellStyle name="Comma 2 18 28" xfId="9307"/>
    <cellStyle name="Comma 2 18 29" xfId="9544"/>
    <cellStyle name="Comma 2 18 3" xfId="3802"/>
    <cellStyle name="Comma 2 18 30" xfId="9751"/>
    <cellStyle name="Comma 2 18 31" xfId="10532"/>
    <cellStyle name="Comma 2 18 32" xfId="11070"/>
    <cellStyle name="Comma 2 18 33" xfId="11595"/>
    <cellStyle name="Comma 2 18 34" xfId="12122"/>
    <cellStyle name="Comma 2 18 35" xfId="12653"/>
    <cellStyle name="Comma 2 18 36" xfId="13196"/>
    <cellStyle name="Comma 2 18 37" xfId="13736"/>
    <cellStyle name="Comma 2 18 38" xfId="14279"/>
    <cellStyle name="Comma 2 18 39" xfId="14817"/>
    <cellStyle name="Comma 2 18 4" xfId="4036"/>
    <cellStyle name="Comma 2 18 40" xfId="15360"/>
    <cellStyle name="Comma 2 18 41" xfId="15901"/>
    <cellStyle name="Comma 2 18 42" xfId="16441"/>
    <cellStyle name="Comma 2 18 43" xfId="16982"/>
    <cellStyle name="Comma 2 18 44" xfId="17523"/>
    <cellStyle name="Comma 2 18 45" xfId="18064"/>
    <cellStyle name="Comma 2 18 46" xfId="18603"/>
    <cellStyle name="Comma 2 18 47" xfId="19142"/>
    <cellStyle name="Comma 2 18 48" xfId="19680"/>
    <cellStyle name="Comma 2 18 49" xfId="20210"/>
    <cellStyle name="Comma 2 18 5" xfId="4027"/>
    <cellStyle name="Comma 2 18 50" xfId="20722"/>
    <cellStyle name="Comma 2 18 51" xfId="21194"/>
    <cellStyle name="Comma 2 18 52" xfId="21550"/>
    <cellStyle name="Comma 2 18 53" xfId="22378"/>
    <cellStyle name="Comma 2 18 54" xfId="22941"/>
    <cellStyle name="Comma 2 18 55" xfId="23481"/>
    <cellStyle name="Comma 2 18 56" xfId="24014"/>
    <cellStyle name="Comma 2 18 57" xfId="24548"/>
    <cellStyle name="Comma 2 18 58" xfId="25056"/>
    <cellStyle name="Comma 2 18 59" xfId="25517"/>
    <cellStyle name="Comma 2 18 6" xfId="4445"/>
    <cellStyle name="Comma 2 18 60" xfId="26190"/>
    <cellStyle name="Comma 2 18 61" xfId="26727"/>
    <cellStyle name="Comma 2 18 62" xfId="27258"/>
    <cellStyle name="Comma 2 18 63" xfId="27766"/>
    <cellStyle name="Comma 2 18 64" xfId="28228"/>
    <cellStyle name="Comma 2 18 65" xfId="28594"/>
    <cellStyle name="Comma 2 18 66" xfId="29319"/>
    <cellStyle name="Comma 2 18 67" xfId="29429"/>
    <cellStyle name="Comma 2 18 68" xfId="31443"/>
    <cellStyle name="Comma 2 18 69" xfId="32702"/>
    <cellStyle name="Comma 2 18 7" xfId="4455"/>
    <cellStyle name="Comma 2 18 70" xfId="32771"/>
    <cellStyle name="Comma 2 18 8" xfId="4689"/>
    <cellStyle name="Comma 2 18 9" xfId="4930"/>
    <cellStyle name="Comma 2 19" xfId="585"/>
    <cellStyle name="Comma 2 19 10" xfId="5256"/>
    <cellStyle name="Comma 2 19 11" xfId="5481"/>
    <cellStyle name="Comma 2 19 12" xfId="5717"/>
    <cellStyle name="Comma 2 19 13" xfId="5958"/>
    <cellStyle name="Comma 2 19 14" xfId="6199"/>
    <cellStyle name="Comma 2 19 15" xfId="6435"/>
    <cellStyle name="Comma 2 19 16" xfId="6676"/>
    <cellStyle name="Comma 2 19 17" xfId="6915"/>
    <cellStyle name="Comma 2 19 18" xfId="7148"/>
    <cellStyle name="Comma 2 19 19" xfId="7397"/>
    <cellStyle name="Comma 2 19 2" xfId="2604"/>
    <cellStyle name="Comma 2 19 2 2" xfId="3050"/>
    <cellStyle name="Comma 2 19 20" xfId="7611"/>
    <cellStyle name="Comma 2 19 21" xfId="7302"/>
    <cellStyle name="Comma 2 19 22" xfId="7589"/>
    <cellStyle name="Comma 2 19 23" xfId="8315"/>
    <cellStyle name="Comma 2 19 24" xfId="8542"/>
    <cellStyle name="Comma 2 19 25" xfId="8756"/>
    <cellStyle name="Comma 2 19 26" xfId="8965"/>
    <cellStyle name="Comma 2 19 27" xfId="9161"/>
    <cellStyle name="Comma 2 19 28" xfId="9354"/>
    <cellStyle name="Comma 2 19 29" xfId="9533"/>
    <cellStyle name="Comma 2 19 3" xfId="3661"/>
    <cellStyle name="Comma 2 19 30" xfId="9660"/>
    <cellStyle name="Comma 2 19 31" xfId="10391"/>
    <cellStyle name="Comma 2 19 32" xfId="10665"/>
    <cellStyle name="Comma 2 19 33" xfId="11281"/>
    <cellStyle name="Comma 2 19 34" xfId="11809"/>
    <cellStyle name="Comma 2 19 35" xfId="12337"/>
    <cellStyle name="Comma 2 19 36" xfId="10940"/>
    <cellStyle name="Comma 2 19 37" xfId="13423"/>
    <cellStyle name="Comma 2 19 38" xfId="13964"/>
    <cellStyle name="Comma 2 19 39" xfId="14503"/>
    <cellStyle name="Comma 2 19 4" xfId="3736"/>
    <cellStyle name="Comma 2 19 40" xfId="12556"/>
    <cellStyle name="Comma 2 19 41" xfId="15587"/>
    <cellStyle name="Comma 2 19 42" xfId="16128"/>
    <cellStyle name="Comma 2 19 43" xfId="16668"/>
    <cellStyle name="Comma 2 19 44" xfId="17209"/>
    <cellStyle name="Comma 2 19 45" xfId="17750"/>
    <cellStyle name="Comma 2 19 46" xfId="18291"/>
    <cellStyle name="Comma 2 19 47" xfId="18829"/>
    <cellStyle name="Comma 2 19 48" xfId="19368"/>
    <cellStyle name="Comma 2 19 49" xfId="19903"/>
    <cellStyle name="Comma 2 19 5" xfId="3684"/>
    <cellStyle name="Comma 2 19 50" xfId="20424"/>
    <cellStyle name="Comma 2 19 51" xfId="18318"/>
    <cellStyle name="Comma 2 19 52" xfId="21348"/>
    <cellStyle name="Comma 2 19 53" xfId="22234"/>
    <cellStyle name="Comma 2 19 54" xfId="22798"/>
    <cellStyle name="Comma 2 19 55" xfId="22302"/>
    <cellStyle name="Comma 2 19 56" xfId="22047"/>
    <cellStyle name="Comma 2 19 57" xfId="23391"/>
    <cellStyle name="Comma 2 19 58" xfId="23925"/>
    <cellStyle name="Comma 2 19 59" xfId="24458"/>
    <cellStyle name="Comma 2 19 6" xfId="4271"/>
    <cellStyle name="Comma 2 19 60" xfId="26049"/>
    <cellStyle name="Comma 2 19 61" xfId="25947"/>
    <cellStyle name="Comma 2 19 62" xfId="25471"/>
    <cellStyle name="Comma 2 19 63" xfId="26036"/>
    <cellStyle name="Comma 2 19 64" xfId="27172"/>
    <cellStyle name="Comma 2 19 65" xfId="27668"/>
    <cellStyle name="Comma 2 19 66" xfId="29204"/>
    <cellStyle name="Comma 2 19 67" xfId="29455"/>
    <cellStyle name="Comma 2 19 68" xfId="31319"/>
    <cellStyle name="Comma 2 19 69" xfId="31868"/>
    <cellStyle name="Comma 2 19 7" xfId="4523"/>
    <cellStyle name="Comma 2 19 70" xfId="32212"/>
    <cellStyle name="Comma 2 19 8" xfId="4758"/>
    <cellStyle name="Comma 2 19 9" xfId="5001"/>
    <cellStyle name="Comma 2 2" xfId="68"/>
    <cellStyle name="Comma 2 2 10" xfId="621"/>
    <cellStyle name="Comma 2 2 100" xfId="37081"/>
    <cellStyle name="Comma 2 2 101" xfId="37324"/>
    <cellStyle name="Comma 2 2 102" xfId="37094"/>
    <cellStyle name="Comma 2 2 103" xfId="37328"/>
    <cellStyle name="Comma 2 2 104" xfId="37213"/>
    <cellStyle name="Comma 2 2 105" xfId="37332"/>
    <cellStyle name="Comma 2 2 106" xfId="37671"/>
    <cellStyle name="Comma 2 2 11" xfId="646"/>
    <cellStyle name="Comma 2 2 12" xfId="673"/>
    <cellStyle name="Comma 2 2 13" xfId="697"/>
    <cellStyle name="Comma 2 2 14" xfId="720"/>
    <cellStyle name="Comma 2 2 15" xfId="604"/>
    <cellStyle name="Comma 2 2 16" xfId="748"/>
    <cellStyle name="Comma 2 2 17" xfId="792"/>
    <cellStyle name="Comma 2 2 18" xfId="808"/>
    <cellStyle name="Comma 2 2 19" xfId="819"/>
    <cellStyle name="Comma 2 2 2" xfId="111"/>
    <cellStyle name="Comma 2 2 2 10" xfId="5507"/>
    <cellStyle name="Comma 2 2 2 11" xfId="5874"/>
    <cellStyle name="Comma 2 2 2 12" xfId="6116"/>
    <cellStyle name="Comma 2 2 2 13" xfId="6355"/>
    <cellStyle name="Comma 2 2 2 14" xfId="6593"/>
    <cellStyle name="Comma 2 2 2 15" xfId="6830"/>
    <cellStyle name="Comma 2 2 2 16" xfId="7069"/>
    <cellStyle name="Comma 2 2 2 17" xfId="7301"/>
    <cellStyle name="Comma 2 2 2 18" xfId="7530"/>
    <cellStyle name="Comma 2 2 2 19" xfId="7637"/>
    <cellStyle name="Comma 2 2 2 2" xfId="2860"/>
    <cellStyle name="Comma 2 2 2 2 2" xfId="2886"/>
    <cellStyle name="Comma 2 2 2 20" xfId="7996"/>
    <cellStyle name="Comma 2 2 2 21" xfId="6907"/>
    <cellStyle name="Comma 2 2 2 22" xfId="8466"/>
    <cellStyle name="Comma 2 2 2 23" xfId="8687"/>
    <cellStyle name="Comma 2 2 2 24" xfId="8896"/>
    <cellStyle name="Comma 2 2 2 25" xfId="9097"/>
    <cellStyle name="Comma 2 2 2 26" xfId="9296"/>
    <cellStyle name="Comma 2 2 2 27" xfId="9467"/>
    <cellStyle name="Comma 2 2 2 28" xfId="9619"/>
    <cellStyle name="Comma 2 2 2 29" xfId="9674"/>
    <cellStyle name="Comma 2 2 2 3" xfId="3148"/>
    <cellStyle name="Comma 2 2 2 30" xfId="9833"/>
    <cellStyle name="Comma 2 2 2 31" xfId="9944"/>
    <cellStyle name="Comma 2 2 2 32" xfId="10929"/>
    <cellStyle name="Comma 2 2 2 33" xfId="11039"/>
    <cellStyle name="Comma 2 2 2 34" xfId="11564"/>
    <cellStyle name="Comma 2 2 2 35" xfId="12091"/>
    <cellStyle name="Comma 2 2 2 36" xfId="12574"/>
    <cellStyle name="Comma 2 2 2 37" xfId="13165"/>
    <cellStyle name="Comma 2 2 2 38" xfId="13705"/>
    <cellStyle name="Comma 2 2 2 39" xfId="14248"/>
    <cellStyle name="Comma 2 2 2 4" xfId="3622"/>
    <cellStyle name="Comma 2 2 2 40" xfId="14712"/>
    <cellStyle name="Comma 2 2 2 41" xfId="15329"/>
    <cellStyle name="Comma 2 2 2 42" xfId="15870"/>
    <cellStyle name="Comma 2 2 2 43" xfId="16410"/>
    <cellStyle name="Comma 2 2 2 44" xfId="16951"/>
    <cellStyle name="Comma 2 2 2 45" xfId="17492"/>
    <cellStyle name="Comma 2 2 2 46" xfId="18033"/>
    <cellStyle name="Comma 2 2 2 47" xfId="18572"/>
    <cellStyle name="Comma 2 2 2 48" xfId="19111"/>
    <cellStyle name="Comma 2 2 2 49" xfId="19649"/>
    <cellStyle name="Comma 2 2 2 5" xfId="4309"/>
    <cellStyle name="Comma 2 2 2 50" xfId="20180"/>
    <cellStyle name="Comma 2 2 2 51" xfId="20624"/>
    <cellStyle name="Comma 2 2 2 52" xfId="21166"/>
    <cellStyle name="Comma 2 2 2 53" xfId="21775"/>
    <cellStyle name="Comma 2 2 2 54" xfId="22071"/>
    <cellStyle name="Comma 2 2 2 55" xfId="22111"/>
    <cellStyle name="Comma 2 2 2 56" xfId="23398"/>
    <cellStyle name="Comma 2 2 2 57" xfId="23931"/>
    <cellStyle name="Comma 2 2 2 58" xfId="24465"/>
    <cellStyle name="Comma 2 2 2 59" xfId="24976"/>
    <cellStyle name="Comma 2 2 2 6" xfId="4677"/>
    <cellStyle name="Comma 2 2 2 60" xfId="25721"/>
    <cellStyle name="Comma 2 2 2 61" xfId="25851"/>
    <cellStyle name="Comma 2 2 2 62" xfId="26644"/>
    <cellStyle name="Comma 2 2 2 63" xfId="26358"/>
    <cellStyle name="Comma 2 2 2 64" xfId="27683"/>
    <cellStyle name="Comma 2 2 2 65" xfId="28160"/>
    <cellStyle name="Comma 2 2 2 66" xfId="28799"/>
    <cellStyle name="Comma 2 2 2 67" xfId="29560"/>
    <cellStyle name="Comma 2 2 2 68" xfId="30900"/>
    <cellStyle name="Comma 2 2 2 69" xfId="31134"/>
    <cellStyle name="Comma 2 2 2 7" xfId="4917"/>
    <cellStyle name="Comma 2 2 2 70" xfId="31095"/>
    <cellStyle name="Comma 2 2 2 71" xfId="37753"/>
    <cellStyle name="Comma 2 2 2 8" xfId="5155"/>
    <cellStyle name="Comma 2 2 2 9" xfId="5396"/>
    <cellStyle name="Comma 2 2 20" xfId="1256"/>
    <cellStyle name="Comma 2 2 20 2" xfId="2951"/>
    <cellStyle name="Comma 2 2 20 2 2" xfId="29669"/>
    <cellStyle name="Comma 2 2 20 3" xfId="30396"/>
    <cellStyle name="Comma 2 2 20 4" xfId="31853"/>
    <cellStyle name="Comma 2 2 20 5" xfId="32024"/>
    <cellStyle name="Comma 2 2 20 6" xfId="33273"/>
    <cellStyle name="Comma 2 2 21" xfId="1282"/>
    <cellStyle name="Comma 2 2 21 2" xfId="3472"/>
    <cellStyle name="Comma 2 2 21 2 2" xfId="29689"/>
    <cellStyle name="Comma 2 2 21 3" xfId="30412"/>
    <cellStyle name="Comma 2 2 21 4" xfId="31878"/>
    <cellStyle name="Comma 2 2 21 5" xfId="32542"/>
    <cellStyle name="Comma 2 2 21 6" xfId="33297"/>
    <cellStyle name="Comma 2 2 22" xfId="1371"/>
    <cellStyle name="Comma 2 2 22 2" xfId="4172"/>
    <cellStyle name="Comma 2 2 22 2 2" xfId="29761"/>
    <cellStyle name="Comma 2 2 22 3" xfId="30482"/>
    <cellStyle name="Comma 2 2 22 4" xfId="31960"/>
    <cellStyle name="Comma 2 2 22 5" xfId="32828"/>
    <cellStyle name="Comma 2 2 22 6" xfId="33533"/>
    <cellStyle name="Comma 2 2 23" xfId="1493"/>
    <cellStyle name="Comma 2 2 23 2" xfId="3546"/>
    <cellStyle name="Comma 2 2 23 2 2" xfId="29819"/>
    <cellStyle name="Comma 2 2 23 3" xfId="30538"/>
    <cellStyle name="Comma 2 2 23 4" xfId="32062"/>
    <cellStyle name="Comma 2 2 23 5" xfId="32917"/>
    <cellStyle name="Comma 2 2 23 6" xfId="33590"/>
    <cellStyle name="Comma 2 2 24" xfId="1612"/>
    <cellStyle name="Comma 2 2 24 2" xfId="2829"/>
    <cellStyle name="Comma 2 2 24 2 2" xfId="29873"/>
    <cellStyle name="Comma 2 2 24 3" xfId="30571"/>
    <cellStyle name="Comma 2 2 24 4" xfId="32154"/>
    <cellStyle name="Comma 2 2 24 5" xfId="32978"/>
    <cellStyle name="Comma 2 2 24 6" xfId="33626"/>
    <cellStyle name="Comma 2 2 25" xfId="1606"/>
    <cellStyle name="Comma 2 2 25 2" xfId="3962"/>
    <cellStyle name="Comma 2 2 25 2 2" xfId="29868"/>
    <cellStyle name="Comma 2 2 25 3" xfId="30566"/>
    <cellStyle name="Comma 2 2 25 4" xfId="32148"/>
    <cellStyle name="Comma 2 2 25 5" xfId="32973"/>
    <cellStyle name="Comma 2 2 25 6" xfId="33621"/>
    <cellStyle name="Comma 2 2 26" xfId="1615"/>
    <cellStyle name="Comma 2 2 26 2" xfId="4030"/>
    <cellStyle name="Comma 2 2 26 2 2" xfId="29875"/>
    <cellStyle name="Comma 2 2 26 3" xfId="30573"/>
    <cellStyle name="Comma 2 2 26 4" xfId="32156"/>
    <cellStyle name="Comma 2 2 26 5" xfId="32980"/>
    <cellStyle name="Comma 2 2 26 6" xfId="33628"/>
    <cellStyle name="Comma 2 2 27" xfId="1603"/>
    <cellStyle name="Comma 2 2 27 2" xfId="4443"/>
    <cellStyle name="Comma 2 2 27 2 2" xfId="29866"/>
    <cellStyle name="Comma 2 2 27 3" xfId="30564"/>
    <cellStyle name="Comma 2 2 27 4" xfId="32146"/>
    <cellStyle name="Comma 2 2 27 5" xfId="32971"/>
    <cellStyle name="Comma 2 2 27 6" xfId="33619"/>
    <cellStyle name="Comma 2 2 28" xfId="1618"/>
    <cellStyle name="Comma 2 2 28 2" xfId="4696"/>
    <cellStyle name="Comma 2 2 28 2 2" xfId="29877"/>
    <cellStyle name="Comma 2 2 28 3" xfId="30575"/>
    <cellStyle name="Comma 2 2 28 4" xfId="32159"/>
    <cellStyle name="Comma 2 2 28 5" xfId="32982"/>
    <cellStyle name="Comma 2 2 28 6" xfId="33630"/>
    <cellStyle name="Comma 2 2 29" xfId="1600"/>
    <cellStyle name="Comma 2 2 29 2" xfId="5054"/>
    <cellStyle name="Comma 2 2 29 2 2" xfId="29864"/>
    <cellStyle name="Comma 2 2 29 3" xfId="30562"/>
    <cellStyle name="Comma 2 2 29 4" xfId="32144"/>
    <cellStyle name="Comma 2 2 29 5" xfId="32969"/>
    <cellStyle name="Comma 2 2 29 6" xfId="33617"/>
    <cellStyle name="Comma 2 2 3" xfId="319"/>
    <cellStyle name="Comma 2 2 30" xfId="1621"/>
    <cellStyle name="Comma 2 2 30 2" xfId="3288"/>
    <cellStyle name="Comma 2 2 30 2 2" xfId="29879"/>
    <cellStyle name="Comma 2 2 30 3" xfId="30577"/>
    <cellStyle name="Comma 2 2 30 4" xfId="32162"/>
    <cellStyle name="Comma 2 2 30 5" xfId="32984"/>
    <cellStyle name="Comma 2 2 30 6" xfId="33632"/>
    <cellStyle name="Comma 2 2 31" xfId="1597"/>
    <cellStyle name="Comma 2 2 31 2" xfId="3281"/>
    <cellStyle name="Comma 2 2 31 2 2" xfId="29862"/>
    <cellStyle name="Comma 2 2 31 3" xfId="30560"/>
    <cellStyle name="Comma 2 2 31 4" xfId="32141"/>
    <cellStyle name="Comma 2 2 31 5" xfId="32967"/>
    <cellStyle name="Comma 2 2 31 6" xfId="33615"/>
    <cellStyle name="Comma 2 2 32" xfId="1624"/>
    <cellStyle name="Comma 2 2 32 2" xfId="5571"/>
    <cellStyle name="Comma 2 2 32 2 2" xfId="29881"/>
    <cellStyle name="Comma 2 2 32 3" xfId="30579"/>
    <cellStyle name="Comma 2 2 32 4" xfId="32164"/>
    <cellStyle name="Comma 2 2 32 5" xfId="32986"/>
    <cellStyle name="Comma 2 2 32 6" xfId="33634"/>
    <cellStyle name="Comma 2 2 33" xfId="1594"/>
    <cellStyle name="Comma 2 2 33 2" xfId="5826"/>
    <cellStyle name="Comma 2 2 33 2 2" xfId="29860"/>
    <cellStyle name="Comma 2 2 33 3" xfId="30558"/>
    <cellStyle name="Comma 2 2 33 4" xfId="32138"/>
    <cellStyle name="Comma 2 2 33 5" xfId="32965"/>
    <cellStyle name="Comma 2 2 33 6" xfId="33613"/>
    <cellStyle name="Comma 2 2 34" xfId="1627"/>
    <cellStyle name="Comma 2 2 34 2" xfId="6067"/>
    <cellStyle name="Comma 2 2 34 2 2" xfId="29883"/>
    <cellStyle name="Comma 2 2 34 3" xfId="30581"/>
    <cellStyle name="Comma 2 2 34 4" xfId="32166"/>
    <cellStyle name="Comma 2 2 34 5" xfId="32988"/>
    <cellStyle name="Comma 2 2 34 6" xfId="33636"/>
    <cellStyle name="Comma 2 2 35" xfId="1591"/>
    <cellStyle name="Comma 2 2 35 2" xfId="6308"/>
    <cellStyle name="Comma 2 2 35 2 2" xfId="29858"/>
    <cellStyle name="Comma 2 2 35 3" xfId="30556"/>
    <cellStyle name="Comma 2 2 35 4" xfId="32135"/>
    <cellStyle name="Comma 2 2 35 5" xfId="32963"/>
    <cellStyle name="Comma 2 2 35 6" xfId="33611"/>
    <cellStyle name="Comma 2 2 36" xfId="1630"/>
    <cellStyle name="Comma 2 2 36 2" xfId="6405"/>
    <cellStyle name="Comma 2 2 36 2 2" xfId="29885"/>
    <cellStyle name="Comma 2 2 36 3" xfId="30583"/>
    <cellStyle name="Comma 2 2 36 4" xfId="32168"/>
    <cellStyle name="Comma 2 2 36 5" xfId="32990"/>
    <cellStyle name="Comma 2 2 36 6" xfId="33638"/>
    <cellStyle name="Comma 2 2 37" xfId="1588"/>
    <cellStyle name="Comma 2 2 37 2" xfId="6850"/>
    <cellStyle name="Comma 2 2 37 2 2" xfId="29856"/>
    <cellStyle name="Comma 2 2 37 3" xfId="30554"/>
    <cellStyle name="Comma 2 2 37 4" xfId="32133"/>
    <cellStyle name="Comma 2 2 37 5" xfId="32961"/>
    <cellStyle name="Comma 2 2 37 6" xfId="33609"/>
    <cellStyle name="Comma 2 2 38" xfId="1633"/>
    <cellStyle name="Comma 2 2 38 2" xfId="8095"/>
    <cellStyle name="Comma 2 2 38 2 2" xfId="29887"/>
    <cellStyle name="Comma 2 2 38 3" xfId="30585"/>
    <cellStyle name="Comma 2 2 38 4" xfId="32170"/>
    <cellStyle name="Comma 2 2 38 5" xfId="32992"/>
    <cellStyle name="Comma 2 2 38 6" xfId="33640"/>
    <cellStyle name="Comma 2 2 39" xfId="1584"/>
    <cellStyle name="Comma 2 2 39 2" xfId="6459"/>
    <cellStyle name="Comma 2 2 39 2 2" xfId="29853"/>
    <cellStyle name="Comma 2 2 39 3" xfId="30551"/>
    <cellStyle name="Comma 2 2 39 4" xfId="32129"/>
    <cellStyle name="Comma 2 2 39 5" xfId="32958"/>
    <cellStyle name="Comma 2 2 39 6" xfId="33606"/>
    <cellStyle name="Comma 2 2 4" xfId="352"/>
    <cellStyle name="Comma 2 2 40" xfId="1637"/>
    <cellStyle name="Comma 2 2 40 2" xfId="8056"/>
    <cellStyle name="Comma 2 2 40 2 2" xfId="29889"/>
    <cellStyle name="Comma 2 2 40 3" xfId="30587"/>
    <cellStyle name="Comma 2 2 40 4" xfId="32173"/>
    <cellStyle name="Comma 2 2 40 5" xfId="32994"/>
    <cellStyle name="Comma 2 2 40 6" xfId="33642"/>
    <cellStyle name="Comma 2 2 41" xfId="1582"/>
    <cellStyle name="Comma 2 2 41 2" xfId="7350"/>
    <cellStyle name="Comma 2 2 41 2 2" xfId="29852"/>
    <cellStyle name="Comma 2 2 41 3" xfId="30550"/>
    <cellStyle name="Comma 2 2 41 4" xfId="32128"/>
    <cellStyle name="Comma 2 2 41 5" xfId="32957"/>
    <cellStyle name="Comma 2 2 41 6" xfId="33605"/>
    <cellStyle name="Comma 2 2 42" xfId="1640"/>
    <cellStyle name="Comma 2 2 42 2" xfId="6984"/>
    <cellStyle name="Comma 2 2 42 2 2" xfId="29891"/>
    <cellStyle name="Comma 2 2 42 3" xfId="30589"/>
    <cellStyle name="Comma 2 2 42 4" xfId="32175"/>
    <cellStyle name="Comma 2 2 42 5" xfId="32996"/>
    <cellStyle name="Comma 2 2 42 6" xfId="33644"/>
    <cellStyle name="Comma 2 2 43" xfId="1703"/>
    <cellStyle name="Comma 2 2 43 2" xfId="4546"/>
    <cellStyle name="Comma 2 2 43 2 2" xfId="29925"/>
    <cellStyle name="Comma 2 2 43 3" xfId="30605"/>
    <cellStyle name="Comma 2 2 43 4" xfId="32229"/>
    <cellStyle name="Comma 2 2 43 5" xfId="33040"/>
    <cellStyle name="Comma 2 2 43 6" xfId="33666"/>
    <cellStyle name="Comma 2 2 44" xfId="1579"/>
    <cellStyle name="Comma 2 2 44 2" xfId="8419"/>
    <cellStyle name="Comma 2 2 44 2 2" xfId="29851"/>
    <cellStyle name="Comma 2 2 44 3" xfId="30549"/>
    <cellStyle name="Comma 2 2 44 4" xfId="32126"/>
    <cellStyle name="Comma 2 2 44 5" xfId="32956"/>
    <cellStyle name="Comma 2 2 44 6" xfId="33604"/>
    <cellStyle name="Comma 2 2 45" xfId="1732"/>
    <cellStyle name="Comma 2 2 45 2" xfId="8644"/>
    <cellStyle name="Comma 2 2 45 2 2" xfId="29943"/>
    <cellStyle name="Comma 2 2 45 3" xfId="30615"/>
    <cellStyle name="Comma 2 2 45 4" xfId="32254"/>
    <cellStyle name="Comma 2 2 45 5" xfId="33062"/>
    <cellStyle name="Comma 2 2 45 6" xfId="33678"/>
    <cellStyle name="Comma 2 2 46" xfId="1609"/>
    <cellStyle name="Comma 2 2 46 2" xfId="8731"/>
    <cellStyle name="Comma 2 2 46 2 2" xfId="29871"/>
    <cellStyle name="Comma 2 2 46 3" xfId="30569"/>
    <cellStyle name="Comma 2 2 46 4" xfId="32151"/>
    <cellStyle name="Comma 2 2 46 5" xfId="32976"/>
    <cellStyle name="Comma 2 2 46 6" xfId="33624"/>
    <cellStyle name="Comma 2 2 47" xfId="2389"/>
    <cellStyle name="Comma 2 2 47 2" xfId="9115"/>
    <cellStyle name="Comma 2 2 48" xfId="9903"/>
    <cellStyle name="Comma 2 2 49" xfId="10720"/>
    <cellStyle name="Comma 2 2 5" xfId="512"/>
    <cellStyle name="Comma 2 2 50" xfId="11268"/>
    <cellStyle name="Comma 2 2 51" xfId="11796"/>
    <cellStyle name="Comma 2 2 52" xfId="12324"/>
    <cellStyle name="Comma 2 2 53" xfId="12941"/>
    <cellStyle name="Comma 2 2 54" xfId="13410"/>
    <cellStyle name="Comma 2 2 55" xfId="13951"/>
    <cellStyle name="Comma 2 2 56" xfId="14491"/>
    <cellStyle name="Comma 2 2 57" xfId="15035"/>
    <cellStyle name="Comma 2 2 58" xfId="15574"/>
    <cellStyle name="Comma 2 2 59" xfId="16115"/>
    <cellStyle name="Comma 2 2 6" xfId="432"/>
    <cellStyle name="Comma 2 2 60" xfId="16655"/>
    <cellStyle name="Comma 2 2 61" xfId="17196"/>
    <cellStyle name="Comma 2 2 62" xfId="17737"/>
    <cellStyle name="Comma 2 2 63" xfId="18278"/>
    <cellStyle name="Comma 2 2 64" xfId="18816"/>
    <cellStyle name="Comma 2 2 65" xfId="19355"/>
    <cellStyle name="Comma 2 2 66" xfId="19890"/>
    <cellStyle name="Comma 2 2 67" xfId="20413"/>
    <cellStyle name="Comma 2 2 68" xfId="20918"/>
    <cellStyle name="Comma 2 2 69" xfId="21338"/>
    <cellStyle name="Comma 2 2 7" xfId="539"/>
    <cellStyle name="Comma 2 2 70" xfId="21733"/>
    <cellStyle name="Comma 2 2 71" xfId="22017"/>
    <cellStyle name="Comma 2 2 72" xfId="23388"/>
    <cellStyle name="Comma 2 2 73" xfId="23922"/>
    <cellStyle name="Comma 2 2 74" xfId="24455"/>
    <cellStyle name="Comma 2 2 75" xfId="24967"/>
    <cellStyle name="Comma 2 2 76" xfId="25444"/>
    <cellStyle name="Comma 2 2 77" xfId="25538"/>
    <cellStyle name="Comma 2 2 78" xfId="26634"/>
    <cellStyle name="Comma 2 2 79" xfId="27166"/>
    <cellStyle name="Comma 2 2 8" xfId="568"/>
    <cellStyle name="Comma 2 2 80" xfId="27667"/>
    <cellStyle name="Comma 2 2 81" xfId="28153"/>
    <cellStyle name="Comma 2 2 82" xfId="28544"/>
    <cellStyle name="Comma 2 2 83" xfId="28765"/>
    <cellStyle name="Comma 2 2 84" xfId="28837"/>
    <cellStyle name="Comma 2 2 85" xfId="30857"/>
    <cellStyle name="Comma 2 2 86" xfId="32324"/>
    <cellStyle name="Comma 2 2 87" xfId="33146"/>
    <cellStyle name="Comma 2 2 88" xfId="3012"/>
    <cellStyle name="Comma 2 2 89" xfId="30169"/>
    <cellStyle name="Comma 2 2 9" xfId="595"/>
    <cellStyle name="Comma 2 2 90" xfId="34153"/>
    <cellStyle name="Comma 2 2 91" xfId="34268"/>
    <cellStyle name="Comma 2 2 92" xfId="34190"/>
    <cellStyle name="Comma 2 2 93" xfId="34285"/>
    <cellStyle name="Comma 2 2 94" xfId="34165"/>
    <cellStyle name="Comma 2 2 95" xfId="34189"/>
    <cellStyle name="Comma 2 2 96" xfId="36804"/>
    <cellStyle name="Comma 2 2 97" xfId="37160"/>
    <cellStyle name="Comma 2 2 98" xfId="37072"/>
    <cellStyle name="Comma 2 2 99" xfId="37195"/>
    <cellStyle name="Comma 2 20" xfId="762"/>
    <cellStyle name="Comma 2 20 10" xfId="5480"/>
    <cellStyle name="Comma 2 20 11" xfId="5858"/>
    <cellStyle name="Comma 2 20 12" xfId="6100"/>
    <cellStyle name="Comma 2 20 13" xfId="6340"/>
    <cellStyle name="Comma 2 20 14" xfId="6577"/>
    <cellStyle name="Comma 2 20 15" xfId="6814"/>
    <cellStyle name="Comma 2 20 16" xfId="7053"/>
    <cellStyle name="Comma 2 20 17" xfId="7286"/>
    <cellStyle name="Comma 2 20 18" xfId="7515"/>
    <cellStyle name="Comma 2 20 19" xfId="7610"/>
    <cellStyle name="Comma 2 20 2" xfId="2423"/>
    <cellStyle name="Comma 2 20 2 2" xfId="3118"/>
    <cellStyle name="Comma 2 20 20" xfId="7980"/>
    <cellStyle name="Comma 2 20 21" xfId="7540"/>
    <cellStyle name="Comma 2 20 22" xfId="8450"/>
    <cellStyle name="Comma 2 20 23" xfId="8673"/>
    <cellStyle name="Comma 2 20 24" xfId="8882"/>
    <cellStyle name="Comma 2 20 25" xfId="9084"/>
    <cellStyle name="Comma 2 20 26" xfId="9282"/>
    <cellStyle name="Comma 2 20 27" xfId="9456"/>
    <cellStyle name="Comma 2 20 28" xfId="9611"/>
    <cellStyle name="Comma 2 20 29" xfId="9659"/>
    <cellStyle name="Comma 2 20 3" xfId="3830"/>
    <cellStyle name="Comma 2 20 30" xfId="9827"/>
    <cellStyle name="Comma 2 20 31" xfId="10562"/>
    <cellStyle name="Comma 2 20 32" xfId="11098"/>
    <cellStyle name="Comma 2 20 33" xfId="11622"/>
    <cellStyle name="Comma 2 20 34" xfId="12151"/>
    <cellStyle name="Comma 2 20 35" xfId="12683"/>
    <cellStyle name="Comma 2 20 36" xfId="13225"/>
    <cellStyle name="Comma 2 20 37" xfId="13765"/>
    <cellStyle name="Comma 2 20 38" xfId="14308"/>
    <cellStyle name="Comma 2 20 39" xfId="14847"/>
    <cellStyle name="Comma 2 20 4" xfId="3181"/>
    <cellStyle name="Comma 2 20 40" xfId="15389"/>
    <cellStyle name="Comma 2 20 41" xfId="15930"/>
    <cellStyle name="Comma 2 20 42" xfId="16470"/>
    <cellStyle name="Comma 2 20 43" xfId="17011"/>
    <cellStyle name="Comma 2 20 44" xfId="17552"/>
    <cellStyle name="Comma 2 20 45" xfId="18093"/>
    <cellStyle name="Comma 2 20 46" xfId="18631"/>
    <cellStyle name="Comma 2 20 47" xfId="19171"/>
    <cellStyle name="Comma 2 20 48" xfId="19709"/>
    <cellStyle name="Comma 2 20 49" xfId="20237"/>
    <cellStyle name="Comma 2 20 5" xfId="4290"/>
    <cellStyle name="Comma 2 20 50" xfId="20748"/>
    <cellStyle name="Comma 2 20 51" xfId="21216"/>
    <cellStyle name="Comma 2 20 52" xfId="21564"/>
    <cellStyle name="Comma 2 20 53" xfId="22407"/>
    <cellStyle name="Comma 2 20 54" xfId="22970"/>
    <cellStyle name="Comma 2 20 55" xfId="23509"/>
    <cellStyle name="Comma 2 20 56" xfId="24043"/>
    <cellStyle name="Comma 2 20 57" xfId="24575"/>
    <cellStyle name="Comma 2 20 58" xfId="25081"/>
    <cellStyle name="Comma 2 20 59" xfId="25540"/>
    <cellStyle name="Comma 2 20 6" xfId="4663"/>
    <cellStyle name="Comma 2 20 60" xfId="26219"/>
    <cellStyle name="Comma 2 20 61" xfId="26754"/>
    <cellStyle name="Comma 2 20 62" xfId="27285"/>
    <cellStyle name="Comma 2 20 63" xfId="27790"/>
    <cellStyle name="Comma 2 20 64" xfId="28251"/>
    <cellStyle name="Comma 2 20 65" xfId="28608"/>
    <cellStyle name="Comma 2 20 66" xfId="29343"/>
    <cellStyle name="Comma 2 20 67" xfId="30246"/>
    <cellStyle name="Comma 2 20 68" xfId="31471"/>
    <cellStyle name="Comma 2 20 69" xfId="32533"/>
    <cellStyle name="Comma 2 20 7" xfId="4901"/>
    <cellStyle name="Comma 2 20 70" xfId="33420"/>
    <cellStyle name="Comma 2 20 8" xfId="5139"/>
    <cellStyle name="Comma 2 20 9" xfId="5381"/>
    <cellStyle name="Comma 2 21" xfId="797"/>
    <cellStyle name="Comma 2 21 10" xfId="4771"/>
    <cellStyle name="Comma 2 21 11" xfId="5428"/>
    <cellStyle name="Comma 2 21 12" xfId="5671"/>
    <cellStyle name="Comma 2 21 13" xfId="5911"/>
    <cellStyle name="Comma 2 21 14" xfId="6152"/>
    <cellStyle name="Comma 2 21 15" xfId="6389"/>
    <cellStyle name="Comma 2 21 16" xfId="6630"/>
    <cellStyle name="Comma 2 21 17" xfId="6867"/>
    <cellStyle name="Comma 2 21 18" xfId="7107"/>
    <cellStyle name="Comma 2 21 19" xfId="6928"/>
    <cellStyle name="Comma 2 21 2" xfId="2618"/>
    <cellStyle name="Comma 2 21 2 2" xfId="3129"/>
    <cellStyle name="Comma 2 21 20" xfId="7561"/>
    <cellStyle name="Comma 2 21 21" xfId="8059"/>
    <cellStyle name="Comma 2 21 22" xfId="6018"/>
    <cellStyle name="Comma 2 21 23" xfId="8272"/>
    <cellStyle name="Comma 2 21 24" xfId="8500"/>
    <cellStyle name="Comma 2 21 25" xfId="8718"/>
    <cellStyle name="Comma 2 21 26" xfId="8930"/>
    <cellStyle name="Comma 2 21 27" xfId="9127"/>
    <cellStyle name="Comma 2 21 28" xfId="9322"/>
    <cellStyle name="Comma 2 21 29" xfId="9172"/>
    <cellStyle name="Comma 2 21 3" xfId="3864"/>
    <cellStyle name="Comma 2 21 30" xfId="9637"/>
    <cellStyle name="Comma 2 21 31" xfId="10597"/>
    <cellStyle name="Comma 2 21 32" xfId="11131"/>
    <cellStyle name="Comma 2 21 33" xfId="11657"/>
    <cellStyle name="Comma 2 21 34" xfId="12186"/>
    <cellStyle name="Comma 2 21 35" xfId="12718"/>
    <cellStyle name="Comma 2 21 36" xfId="13259"/>
    <cellStyle name="Comma 2 21 37" xfId="13800"/>
    <cellStyle name="Comma 2 21 38" xfId="14343"/>
    <cellStyle name="Comma 2 21 39" xfId="14882"/>
    <cellStyle name="Comma 2 21 4" xfId="3362"/>
    <cellStyle name="Comma 2 21 40" xfId="15423"/>
    <cellStyle name="Comma 2 21 41" xfId="15964"/>
    <cellStyle name="Comma 2 21 42" xfId="16504"/>
    <cellStyle name="Comma 2 21 43" xfId="17045"/>
    <cellStyle name="Comma 2 21 44" xfId="17586"/>
    <cellStyle name="Comma 2 21 45" xfId="18127"/>
    <cellStyle name="Comma 2 21 46" xfId="18665"/>
    <cellStyle name="Comma 2 21 47" xfId="19205"/>
    <cellStyle name="Comma 2 21 48" xfId="19743"/>
    <cellStyle name="Comma 2 21 49" xfId="20271"/>
    <cellStyle name="Comma 2 21 5" xfId="3548"/>
    <cellStyle name="Comma 2 21 50" xfId="20782"/>
    <cellStyle name="Comma 2 21 51" xfId="21245"/>
    <cellStyle name="Comma 2 21 52" xfId="21582"/>
    <cellStyle name="Comma 2 21 53" xfId="22442"/>
    <cellStyle name="Comma 2 21 54" xfId="23005"/>
    <cellStyle name="Comma 2 21 55" xfId="23543"/>
    <cellStyle name="Comma 2 21 56" xfId="24077"/>
    <cellStyle name="Comma 2 21 57" xfId="24610"/>
    <cellStyle name="Comma 2 21 58" xfId="25113"/>
    <cellStyle name="Comma 2 21 59" xfId="25564"/>
    <cellStyle name="Comma 2 21 6" xfId="4324"/>
    <cellStyle name="Comma 2 21 60" xfId="26254"/>
    <cellStyle name="Comma 2 21 61" xfId="26789"/>
    <cellStyle name="Comma 2 21 62" xfId="27319"/>
    <cellStyle name="Comma 2 21 63" xfId="27824"/>
    <cellStyle name="Comma 2 21 64" xfId="28280"/>
    <cellStyle name="Comma 2 21 65" xfId="28626"/>
    <cellStyle name="Comma 2 21 66" xfId="29374"/>
    <cellStyle name="Comma 2 21 67" xfId="30264"/>
    <cellStyle name="Comma 2 21 68" xfId="31499"/>
    <cellStyle name="Comma 2 21 69" xfId="32689"/>
    <cellStyle name="Comma 2 21 7" xfId="4477"/>
    <cellStyle name="Comma 2 21 70" xfId="33294"/>
    <cellStyle name="Comma 2 21 8" xfId="4711"/>
    <cellStyle name="Comma 2 21 9" xfId="4955"/>
    <cellStyle name="Comma 2 22" xfId="822"/>
    <cellStyle name="Comma 2 22 10" xfId="5475"/>
    <cellStyle name="Comma 2 22 11" xfId="3344"/>
    <cellStyle name="Comma 2 22 12" xfId="5016"/>
    <cellStyle name="Comma 2 22 13" xfId="4971"/>
    <cellStyle name="Comma 2 22 14" xfId="5704"/>
    <cellStyle name="Comma 2 22 15" xfId="5944"/>
    <cellStyle name="Comma 2 22 16" xfId="6185"/>
    <cellStyle name="Comma 2 22 17" xfId="6422"/>
    <cellStyle name="Comma 2 22 18" xfId="6664"/>
    <cellStyle name="Comma 2 22 19" xfId="7605"/>
    <cellStyle name="Comma 2 22 2" xfId="2632"/>
    <cellStyle name="Comma 2 22 2 2" xfId="3140"/>
    <cellStyle name="Comma 2 22 20" xfId="4688"/>
    <cellStyle name="Comma 2 22 21" xfId="8046"/>
    <cellStyle name="Comma 2 22 22" xfId="8244"/>
    <cellStyle name="Comma 2 22 23" xfId="7097"/>
    <cellStyle name="Comma 2 22 24" xfId="7806"/>
    <cellStyle name="Comma 2 22 25" xfId="8303"/>
    <cellStyle name="Comma 2 22 26" xfId="8531"/>
    <cellStyle name="Comma 2 22 27" xfId="8747"/>
    <cellStyle name="Comma 2 22 28" xfId="8957"/>
    <cellStyle name="Comma 2 22 29" xfId="9656"/>
    <cellStyle name="Comma 2 22 3" xfId="3887"/>
    <cellStyle name="Comma 2 22 30" xfId="7625"/>
    <cellStyle name="Comma 2 22 31" xfId="10622"/>
    <cellStyle name="Comma 2 22 32" xfId="11156"/>
    <cellStyle name="Comma 2 22 33" xfId="11682"/>
    <cellStyle name="Comma 2 22 34" xfId="12211"/>
    <cellStyle name="Comma 2 22 35" xfId="12743"/>
    <cellStyle name="Comma 2 22 36" xfId="13284"/>
    <cellStyle name="Comma 2 22 37" xfId="13825"/>
    <cellStyle name="Comma 2 22 38" xfId="14368"/>
    <cellStyle name="Comma 2 22 39" xfId="14907"/>
    <cellStyle name="Comma 2 22 4" xfId="3944"/>
    <cellStyle name="Comma 2 22 40" xfId="15448"/>
    <cellStyle name="Comma 2 22 41" xfId="15989"/>
    <cellStyle name="Comma 2 22 42" xfId="16529"/>
    <cellStyle name="Comma 2 22 43" xfId="17070"/>
    <cellStyle name="Comma 2 22 44" xfId="17611"/>
    <cellStyle name="Comma 2 22 45" xfId="18152"/>
    <cellStyle name="Comma 2 22 46" xfId="18690"/>
    <cellStyle name="Comma 2 22 47" xfId="19230"/>
    <cellStyle name="Comma 2 22 48" xfId="19768"/>
    <cellStyle name="Comma 2 22 49" xfId="20296"/>
    <cellStyle name="Comma 2 22 5" xfId="3922"/>
    <cellStyle name="Comma 2 22 50" xfId="20804"/>
    <cellStyle name="Comma 2 22 51" xfId="21263"/>
    <cellStyle name="Comma 2 22 52" xfId="21593"/>
    <cellStyle name="Comma 2 22 53" xfId="22465"/>
    <cellStyle name="Comma 2 22 54" xfId="23029"/>
    <cellStyle name="Comma 2 22 55" xfId="23566"/>
    <cellStyle name="Comma 2 22 56" xfId="24100"/>
    <cellStyle name="Comma 2 22 57" xfId="24634"/>
    <cellStyle name="Comma 2 22 58" xfId="25133"/>
    <cellStyle name="Comma 2 22 59" xfId="25578"/>
    <cellStyle name="Comma 2 22 6" xfId="4448"/>
    <cellStyle name="Comma 2 22 60" xfId="26277"/>
    <cellStyle name="Comma 2 22 61" xfId="26813"/>
    <cellStyle name="Comma 2 22 62" xfId="27340"/>
    <cellStyle name="Comma 2 22 63" xfId="27844"/>
    <cellStyle name="Comma 2 22 64" xfId="28297"/>
    <cellStyle name="Comma 2 22 65" xfId="28637"/>
    <cellStyle name="Comma 2 22 66" xfId="29392"/>
    <cellStyle name="Comma 2 22 67" xfId="30275"/>
    <cellStyle name="Comma 2 22 68" xfId="31520"/>
    <cellStyle name="Comma 2 22 69" xfId="32077"/>
    <cellStyle name="Comma 2 22 7" xfId="3803"/>
    <cellStyle name="Comma 2 22 70" xfId="33411"/>
    <cellStyle name="Comma 2 22 8" xfId="4360"/>
    <cellStyle name="Comma 2 22 9" xfId="4511"/>
    <cellStyle name="Comma 2 23" xfId="338"/>
    <cellStyle name="Comma 2 23 10" xfId="5544"/>
    <cellStyle name="Comma 2 23 11" xfId="5782"/>
    <cellStyle name="Comma 2 23 12" xfId="6024"/>
    <cellStyle name="Comma 2 23 13" xfId="6264"/>
    <cellStyle name="Comma 2 23 14" xfId="6501"/>
    <cellStyle name="Comma 2 23 15" xfId="6739"/>
    <cellStyle name="Comma 2 23 16" xfId="6978"/>
    <cellStyle name="Comma 2 23 17" xfId="7211"/>
    <cellStyle name="Comma 2 23 18" xfId="7443"/>
    <cellStyle name="Comma 2 23 19" xfId="7673"/>
    <cellStyle name="Comma 2 23 2" xfId="2647"/>
    <cellStyle name="Comma 2 23 2 2" xfId="2960"/>
    <cellStyle name="Comma 2 23 20" xfId="7908"/>
    <cellStyle name="Comma 2 23 21" xfId="7056"/>
    <cellStyle name="Comma 2 23 22" xfId="8377"/>
    <cellStyle name="Comma 2 23 23" xfId="8601"/>
    <cellStyle name="Comma 2 23 24" xfId="8812"/>
    <cellStyle name="Comma 2 23 25" xfId="9018"/>
    <cellStyle name="Comma 2 23 26" xfId="9216"/>
    <cellStyle name="Comma 2 23 27" xfId="9398"/>
    <cellStyle name="Comma 2 23 28" xfId="9563"/>
    <cellStyle name="Comma 2 23 29" xfId="9699"/>
    <cellStyle name="Comma 2 23 3" xfId="3422"/>
    <cellStyle name="Comma 2 23 30" xfId="9792"/>
    <cellStyle name="Comma 2 23 31" xfId="10150"/>
    <cellStyle name="Comma 2 23 32" xfId="10279"/>
    <cellStyle name="Comma 2 23 33" xfId="10958"/>
    <cellStyle name="Comma 2 23 34" xfId="11483"/>
    <cellStyle name="Comma 2 23 35" xfId="12012"/>
    <cellStyle name="Comma 2 23 36" xfId="12222"/>
    <cellStyle name="Comma 2 23 37" xfId="13084"/>
    <cellStyle name="Comma 2 23 38" xfId="13624"/>
    <cellStyle name="Comma 2 23 39" xfId="14167"/>
    <cellStyle name="Comma 2 23 4" xfId="3892"/>
    <cellStyle name="Comma 2 23 40" xfId="14451"/>
    <cellStyle name="Comma 2 23 41" xfId="15248"/>
    <cellStyle name="Comma 2 23 42" xfId="15789"/>
    <cellStyle name="Comma 2 23 43" xfId="16329"/>
    <cellStyle name="Comma 2 23 44" xfId="16870"/>
    <cellStyle name="Comma 2 23 45" xfId="17411"/>
    <cellStyle name="Comma 2 23 46" xfId="17952"/>
    <cellStyle name="Comma 2 23 47" xfId="18492"/>
    <cellStyle name="Comma 2 23 48" xfId="19030"/>
    <cellStyle name="Comma 2 23 49" xfId="19569"/>
    <cellStyle name="Comma 2 23 5" xfId="4350"/>
    <cellStyle name="Comma 2 23 50" xfId="20101"/>
    <cellStyle name="Comma 2 23 51" xfId="20376"/>
    <cellStyle name="Comma 2 23 52" xfId="21101"/>
    <cellStyle name="Comma 2 23 53" xfId="21997"/>
    <cellStyle name="Comma 2 23 54" xfId="22543"/>
    <cellStyle name="Comma 2 23 55" xfId="23263"/>
    <cellStyle name="Comma 2 23 56" xfId="23798"/>
    <cellStyle name="Comma 2 23 57" xfId="24332"/>
    <cellStyle name="Comma 2 23 58" xfId="24849"/>
    <cellStyle name="Comma 2 23 59" xfId="25328"/>
    <cellStyle name="Comma 2 23 6" xfId="4587"/>
    <cellStyle name="Comma 2 23 60" xfId="25812"/>
    <cellStyle name="Comma 2 23 61" xfId="26508"/>
    <cellStyle name="Comma 2 23 62" xfId="27043"/>
    <cellStyle name="Comma 2 23 63" xfId="27564"/>
    <cellStyle name="Comma 2 23 64" xfId="28039"/>
    <cellStyle name="Comma 2 23 65" xfId="28443"/>
    <cellStyle name="Comma 2 23 66" xfId="29003"/>
    <cellStyle name="Comma 2 23 67" xfId="29451"/>
    <cellStyle name="Comma 2 23 68" xfId="31113"/>
    <cellStyle name="Comma 2 23 69" xfId="31639"/>
    <cellStyle name="Comma 2 23 7" xfId="4824"/>
    <cellStyle name="Comma 2 23 70" xfId="32040"/>
    <cellStyle name="Comma 2 23 8" xfId="5065"/>
    <cellStyle name="Comma 2 23 9" xfId="5304"/>
    <cellStyle name="Comma 2 24" xfId="1212"/>
    <cellStyle name="Comma 2 24 2" xfId="2661"/>
    <cellStyle name="Comma 2 24 2 2" xfId="29633"/>
    <cellStyle name="Comma 2 24 3" xfId="30362"/>
    <cellStyle name="Comma 2 24 4" xfId="31810"/>
    <cellStyle name="Comma 2 24 5" xfId="32457"/>
    <cellStyle name="Comma 2 24 6" xfId="33246"/>
    <cellStyle name="Comma 2 25" xfId="1215"/>
    <cellStyle name="Comma 2 25 2" xfId="2675"/>
    <cellStyle name="Comma 2 25 2 2" xfId="29635"/>
    <cellStyle name="Comma 2 25 3" xfId="30364"/>
    <cellStyle name="Comma 2 25 4" xfId="31813"/>
    <cellStyle name="Comma 2 25 5" xfId="32464"/>
    <cellStyle name="Comma 2 25 6" xfId="33245"/>
    <cellStyle name="Comma 2 26" xfId="1217"/>
    <cellStyle name="Comma 2 26 2" xfId="2690"/>
    <cellStyle name="Comma 2 26 2 2" xfId="29637"/>
    <cellStyle name="Comma 2 26 3" xfId="30366"/>
    <cellStyle name="Comma 2 26 4" xfId="31815"/>
    <cellStyle name="Comma 2 26 5" xfId="32033"/>
    <cellStyle name="Comma 2 26 6" xfId="33248"/>
    <cellStyle name="Comma 2 27" xfId="1219"/>
    <cellStyle name="Comma 2 27 2" xfId="2705"/>
    <cellStyle name="Comma 2 27 2 2" xfId="29639"/>
    <cellStyle name="Comma 2 27 3" xfId="30368"/>
    <cellStyle name="Comma 2 27 4" xfId="31817"/>
    <cellStyle name="Comma 2 27 5" xfId="32455"/>
    <cellStyle name="Comma 2 27 6" xfId="32899"/>
    <cellStyle name="Comma 2 28" xfId="1221"/>
    <cellStyle name="Comma 2 28 2" xfId="2721"/>
    <cellStyle name="Comma 2 28 2 2" xfId="29641"/>
    <cellStyle name="Comma 2 28 3" xfId="30370"/>
    <cellStyle name="Comma 2 28 4" xfId="31819"/>
    <cellStyle name="Comma 2 28 5" xfId="32470"/>
    <cellStyle name="Comma 2 28 6" xfId="33249"/>
    <cellStyle name="Comma 2 29" xfId="1223"/>
    <cellStyle name="Comma 2 29 2" xfId="2735"/>
    <cellStyle name="Comma 2 29 2 2" xfId="29643"/>
    <cellStyle name="Comma 2 29 3" xfId="30372"/>
    <cellStyle name="Comma 2 29 4" xfId="31821"/>
    <cellStyle name="Comma 2 29 5" xfId="32031"/>
    <cellStyle name="Comma 2 29 6" xfId="32898"/>
    <cellStyle name="Comma 2 3" xfId="86"/>
    <cellStyle name="Comma 2 3 10" xfId="5513"/>
    <cellStyle name="Comma 2 3 11" xfId="5651"/>
    <cellStyle name="Comma 2 3 12" xfId="5891"/>
    <cellStyle name="Comma 2 3 13" xfId="6133"/>
    <cellStyle name="Comma 2 3 14" xfId="6371"/>
    <cellStyle name="Comma 2 3 15" xfId="6610"/>
    <cellStyle name="Comma 2 3 16" xfId="6846"/>
    <cellStyle name="Comma 2 3 17" xfId="7087"/>
    <cellStyle name="Comma 2 3 18" xfId="7317"/>
    <cellStyle name="Comma 2 3 19" xfId="7643"/>
    <cellStyle name="Comma 2 3 2" xfId="256"/>
    <cellStyle name="Comma 2 3 2 10" xfId="14263"/>
    <cellStyle name="Comma 2 3 2 11" xfId="14885"/>
    <cellStyle name="Comma 2 3 2 12" xfId="15344"/>
    <cellStyle name="Comma 2 3 2 13" xfId="15885"/>
    <cellStyle name="Comma 2 3 2 14" xfId="16425"/>
    <cellStyle name="Comma 2 3 2 15" xfId="16966"/>
    <cellStyle name="Comma 2 3 2 16" xfId="17507"/>
    <cellStyle name="Comma 2 3 2 17" xfId="18048"/>
    <cellStyle name="Comma 2 3 2 18" xfId="18587"/>
    <cellStyle name="Comma 2 3 2 19" xfId="19126"/>
    <cellStyle name="Comma 2 3 2 2" xfId="10068"/>
    <cellStyle name="Comma 2 3 2 2 2" xfId="38090"/>
    <cellStyle name="Comma 2 3 2 20" xfId="19664"/>
    <cellStyle name="Comma 2 3 2 21" xfId="20194"/>
    <cellStyle name="Comma 2 3 2 22" xfId="20784"/>
    <cellStyle name="Comma 2 3 2 23" xfId="21180"/>
    <cellStyle name="Comma 2 3 2 24" xfId="21915"/>
    <cellStyle name="Comma 2 3 2 25" xfId="22312"/>
    <cellStyle name="Comma 2 3 2 26" xfId="23385"/>
    <cellStyle name="Comma 2 3 2 27" xfId="23919"/>
    <cellStyle name="Comma 2 3 2 28" xfId="24453"/>
    <cellStyle name="Comma 2 3 2 29" xfId="24965"/>
    <cellStyle name="Comma 2 3 2 3" xfId="10750"/>
    <cellStyle name="Comma 2 3 2 3 2" xfId="37755"/>
    <cellStyle name="Comma 2 3 2 30" xfId="25441"/>
    <cellStyle name="Comma 2 3 2 31" xfId="25735"/>
    <cellStyle name="Comma 2 3 2 32" xfId="26631"/>
    <cellStyle name="Comma 2 3 2 33" xfId="27164"/>
    <cellStyle name="Comma 2 3 2 34" xfId="27685"/>
    <cellStyle name="Comma 2 3 2 35" xfId="28151"/>
    <cellStyle name="Comma 2 3 2 36" xfId="28543"/>
    <cellStyle name="Comma 2 3 2 37" xfId="28926"/>
    <cellStyle name="Comma 2 3 2 38" xfId="29015"/>
    <cellStyle name="Comma 2 3 2 39" xfId="31032"/>
    <cellStyle name="Comma 2 3 2 4" xfId="11054"/>
    <cellStyle name="Comma 2 3 2 40" xfId="31519"/>
    <cellStyle name="Comma 2 3 2 41" xfId="31769"/>
    <cellStyle name="Comma 2 3 2 5" xfId="11579"/>
    <cellStyle name="Comma 2 3 2 6" xfId="12106"/>
    <cellStyle name="Comma 2 3 2 7" xfId="12736"/>
    <cellStyle name="Comma 2 3 2 8" xfId="13180"/>
    <cellStyle name="Comma 2 3 2 9" xfId="13720"/>
    <cellStyle name="Comma 2 3 20" xfId="7778"/>
    <cellStyle name="Comma 2 3 21" xfId="7155"/>
    <cellStyle name="Comma 2 3 22" xfId="8253"/>
    <cellStyle name="Comma 2 3 23" xfId="8482"/>
    <cellStyle name="Comma 2 3 24" xfId="8703"/>
    <cellStyle name="Comma 2 3 25" xfId="8912"/>
    <cellStyle name="Comma 2 3 26" xfId="9112"/>
    <cellStyle name="Comma 2 3 27" xfId="9310"/>
    <cellStyle name="Comma 2 3 28" xfId="9479"/>
    <cellStyle name="Comma 2 3 29" xfId="9678"/>
    <cellStyle name="Comma 2 3 3" xfId="1332"/>
    <cellStyle name="Comma 2 3 3 2" xfId="29722"/>
    <cellStyle name="Comma 2 3 3 2 2" xfId="38167"/>
    <cellStyle name="Comma 2 3 3 3" xfId="30443"/>
    <cellStyle name="Comma 2 3 3 3 2" xfId="37756"/>
    <cellStyle name="Comma 2 3 3 4" xfId="31921"/>
    <cellStyle name="Comma 2 3 3 5" xfId="32789"/>
    <cellStyle name="Comma 2 3 3 6" xfId="33494"/>
    <cellStyle name="Comma 2 3 30" xfId="9758"/>
    <cellStyle name="Comma 2 3 31" xfId="9920"/>
    <cellStyle name="Comma 2 3 32" xfId="10380"/>
    <cellStyle name="Comma 2 3 33" xfId="11397"/>
    <cellStyle name="Comma 2 3 34" xfId="11926"/>
    <cellStyle name="Comma 2 3 35" xfId="12454"/>
    <cellStyle name="Comma 2 3 36" xfId="12927"/>
    <cellStyle name="Comma 2 3 37" xfId="13538"/>
    <cellStyle name="Comma 2 3 38" xfId="14080"/>
    <cellStyle name="Comma 2 3 39" xfId="14620"/>
    <cellStyle name="Comma 2 3 4" xfId="2395"/>
    <cellStyle name="Comma 2 3 4 2" xfId="4175"/>
    <cellStyle name="Comma 2 3 4 3" xfId="34212"/>
    <cellStyle name="Comma 2 3 4 4" xfId="37694"/>
    <cellStyle name="Comma 2 3 40" xfId="15043"/>
    <cellStyle name="Comma 2 3 41" xfId="15703"/>
    <cellStyle name="Comma 2 3 42" xfId="16244"/>
    <cellStyle name="Comma 2 3 43" xfId="16784"/>
    <cellStyle name="Comma 2 3 44" xfId="17325"/>
    <cellStyle name="Comma 2 3 45" xfId="17866"/>
    <cellStyle name="Comma 2 3 46" xfId="18407"/>
    <cellStyle name="Comma 2 3 47" xfId="18944"/>
    <cellStyle name="Comma 2 3 48" xfId="19483"/>
    <cellStyle name="Comma 2 3 49" xfId="20017"/>
    <cellStyle name="Comma 2 3 5" xfId="4253"/>
    <cellStyle name="Comma 2 3 5 2" xfId="37754"/>
    <cellStyle name="Comma 2 3 50" xfId="20534"/>
    <cellStyle name="Comma 2 3 51" xfId="20926"/>
    <cellStyle name="Comma 2 3 52" xfId="21427"/>
    <cellStyle name="Comma 2 3 53" xfId="21751"/>
    <cellStyle name="Comma 2 3 54" xfId="21820"/>
    <cellStyle name="Comma 2 3 55" xfId="23304"/>
    <cellStyle name="Comma 2 3 56" xfId="23839"/>
    <cellStyle name="Comma 2 3 57" xfId="24373"/>
    <cellStyle name="Comma 2 3 58" xfId="24888"/>
    <cellStyle name="Comma 2 3 59" xfId="25364"/>
    <cellStyle name="Comma 2 3 6" xfId="4458"/>
    <cellStyle name="Comma 2 3 60" xfId="25273"/>
    <cellStyle name="Comma 2 3 61" xfId="26549"/>
    <cellStyle name="Comma 2 3 62" xfId="27082"/>
    <cellStyle name="Comma 2 3 63" xfId="27431"/>
    <cellStyle name="Comma 2 3 64" xfId="28076"/>
    <cellStyle name="Comma 2 3 65" xfId="28476"/>
    <cellStyle name="Comma 2 3 66" xfId="28778"/>
    <cellStyle name="Comma 2 3 67" xfId="29050"/>
    <cellStyle name="Comma 2 3 68" xfId="30875"/>
    <cellStyle name="Comma 2 3 69" xfId="31846"/>
    <cellStyle name="Comma 2 3 7" xfId="4692"/>
    <cellStyle name="Comma 2 3 70" xfId="33005"/>
    <cellStyle name="Comma 2 3 71" xfId="34182"/>
    <cellStyle name="Comma 2 3 72" xfId="34279"/>
    <cellStyle name="Comma 2 3 73" xfId="34193"/>
    <cellStyle name="Comma 2 3 74" xfId="34166"/>
    <cellStyle name="Comma 2 3 75" xfId="34179"/>
    <cellStyle name="Comma 2 3 76" xfId="36809"/>
    <cellStyle name="Comma 2 3 77" xfId="37165"/>
    <cellStyle name="Comma 2 3 78" xfId="37075"/>
    <cellStyle name="Comma 2 3 79" xfId="37200"/>
    <cellStyle name="Comma 2 3 8" xfId="4934"/>
    <cellStyle name="Comma 2 3 80" xfId="37082"/>
    <cellStyle name="Comma 2 3 81" xfId="37325"/>
    <cellStyle name="Comma 2 3 82" xfId="37101"/>
    <cellStyle name="Comma 2 3 83" xfId="37329"/>
    <cellStyle name="Comma 2 3 84" xfId="37214"/>
    <cellStyle name="Comma 2 3 85" xfId="37333"/>
    <cellStyle name="Comma 2 3 9" xfId="5171"/>
    <cellStyle name="Comma 2 30" xfId="1225"/>
    <cellStyle name="Comma 2 30 2" xfId="2578"/>
    <cellStyle name="Comma 2 30 2 2" xfId="29645"/>
    <cellStyle name="Comma 2 30 3" xfId="30374"/>
    <cellStyle name="Comma 2 30 4" xfId="31823"/>
    <cellStyle name="Comma 2 30 5" xfId="32453"/>
    <cellStyle name="Comma 2 30 6" xfId="33241"/>
    <cellStyle name="Comma 2 31" xfId="1227"/>
    <cellStyle name="Comma 2 31 2" xfId="2827"/>
    <cellStyle name="Comma 2 31 2 2" xfId="29647"/>
    <cellStyle name="Comma 2 31 3" xfId="30376"/>
    <cellStyle name="Comma 2 31 4" xfId="31825"/>
    <cellStyle name="Comma 2 31 5" xfId="31560"/>
    <cellStyle name="Comma 2 31 6" xfId="33251"/>
    <cellStyle name="Comma 2 32" xfId="1229"/>
    <cellStyle name="Comma 2 32 2" xfId="3221"/>
    <cellStyle name="Comma 2 32 2 2" xfId="29649"/>
    <cellStyle name="Comma 2 32 3" xfId="30378"/>
    <cellStyle name="Comma 2 32 4" xfId="31827"/>
    <cellStyle name="Comma 2 32 5" xfId="32452"/>
    <cellStyle name="Comma 2 32 6" xfId="32896"/>
    <cellStyle name="Comma 2 33" xfId="1231"/>
    <cellStyle name="Comma 2 33 2" xfId="2984"/>
    <cellStyle name="Comma 2 33 2 2" xfId="29651"/>
    <cellStyle name="Comma 2 33 3" xfId="30380"/>
    <cellStyle name="Comma 2 33 4" xfId="31829"/>
    <cellStyle name="Comma 2 33 5" xfId="32485"/>
    <cellStyle name="Comma 2 33 6" xfId="33239"/>
    <cellStyle name="Comma 2 34" xfId="1233"/>
    <cellStyle name="Comma 2 34 2" xfId="4057"/>
    <cellStyle name="Comma 2 34 2 2" xfId="29653"/>
    <cellStyle name="Comma 2 34 3" xfId="30382"/>
    <cellStyle name="Comma 2 34 4" xfId="31831"/>
    <cellStyle name="Comma 2 34 5" xfId="32028"/>
    <cellStyle name="Comma 2 34 6" xfId="30825"/>
    <cellStyle name="Comma 2 35" xfId="1235"/>
    <cellStyle name="Comma 2 35 2" xfId="4123"/>
    <cellStyle name="Comma 2 35 2 2" xfId="29655"/>
    <cellStyle name="Comma 2 35 3" xfId="30384"/>
    <cellStyle name="Comma 2 35 4" xfId="31833"/>
    <cellStyle name="Comma 2 35 5" xfId="32450"/>
    <cellStyle name="Comma 2 35 6" xfId="33238"/>
    <cellStyle name="Comma 2 36" xfId="1243"/>
    <cellStyle name="Comma 2 36 2" xfId="3377"/>
    <cellStyle name="Comma 2 36 2 2" xfId="29660"/>
    <cellStyle name="Comma 2 36 3" xfId="30389"/>
    <cellStyle name="Comma 2 36 4" xfId="31841"/>
    <cellStyle name="Comma 2 36 5" xfId="32026"/>
    <cellStyle name="Comma 2 36 6" xfId="33269"/>
    <cellStyle name="Comma 2 37" xfId="1288"/>
    <cellStyle name="Comma 2 37 2" xfId="3293"/>
    <cellStyle name="Comma 2 37 2 2" xfId="29693"/>
    <cellStyle name="Comma 2 37 3" xfId="30415"/>
    <cellStyle name="Comma 2 37 4" xfId="31884"/>
    <cellStyle name="Comma 2 37 5" xfId="32549"/>
    <cellStyle name="Comma 2 37 6" xfId="33305"/>
    <cellStyle name="Comma 2 38" xfId="1379"/>
    <cellStyle name="Comma 2 38 2" xfId="3407"/>
    <cellStyle name="Comma 2 38 2 2" xfId="29766"/>
    <cellStyle name="Comma 2 38 3" xfId="30485"/>
    <cellStyle name="Comma 2 38 4" xfId="31968"/>
    <cellStyle name="Comma 2 38 5" xfId="32835"/>
    <cellStyle name="Comma 2 38 6" xfId="33537"/>
    <cellStyle name="Comma 2 39" xfId="1492"/>
    <cellStyle name="Comma 2 39 2" xfId="4871"/>
    <cellStyle name="Comma 2 39 2 2" xfId="29818"/>
    <cellStyle name="Comma 2 39 3" xfId="30537"/>
    <cellStyle name="Comma 2 39 4" xfId="32061"/>
    <cellStyle name="Comma 2 39 5" xfId="32916"/>
    <cellStyle name="Comma 2 39 6" xfId="33589"/>
    <cellStyle name="Comma 2 4" xfId="193"/>
    <cellStyle name="Comma 2 4 10" xfId="3963"/>
    <cellStyle name="Comma 2 4 11" xfId="4500"/>
    <cellStyle name="Comma 2 4 12" xfId="5543"/>
    <cellStyle name="Comma 2 4 13" xfId="5783"/>
    <cellStyle name="Comma 2 4 14" xfId="6025"/>
    <cellStyle name="Comma 2 4 15" xfId="6265"/>
    <cellStyle name="Comma 2 4 16" xfId="6502"/>
    <cellStyle name="Comma 2 4 17" xfId="6740"/>
    <cellStyle name="Comma 2 4 18" xfId="6979"/>
    <cellStyle name="Comma 2 4 19" xfId="5429"/>
    <cellStyle name="Comma 2 4 2" xfId="277"/>
    <cellStyle name="Comma 2 4 2 10" xfId="14439"/>
    <cellStyle name="Comma 2 4 2 11" xfId="13383"/>
    <cellStyle name="Comma 2 4 2 12" xfId="15521"/>
    <cellStyle name="Comma 2 4 2 13" xfId="16062"/>
    <cellStyle name="Comma 2 4 2 14" xfId="16602"/>
    <cellStyle name="Comma 2 4 2 15" xfId="17143"/>
    <cellStyle name="Comma 2 4 2 16" xfId="17684"/>
    <cellStyle name="Comma 2 4 2 17" xfId="18225"/>
    <cellStyle name="Comma 2 4 2 18" xfId="18763"/>
    <cellStyle name="Comma 2 4 2 19" xfId="19302"/>
    <cellStyle name="Comma 2 4 2 2" xfId="10089"/>
    <cellStyle name="Comma 2 4 2 2 2" xfId="38111"/>
    <cellStyle name="Comma 2 4 2 20" xfId="19840"/>
    <cellStyle name="Comma 2 4 2 21" xfId="20364"/>
    <cellStyle name="Comma 2 4 2 22" xfId="19328"/>
    <cellStyle name="Comma 2 4 2 23" xfId="21309"/>
    <cellStyle name="Comma 2 4 2 24" xfId="21936"/>
    <cellStyle name="Comma 2 4 2 25" xfId="22771"/>
    <cellStyle name="Comma 2 4 2 26" xfId="23019"/>
    <cellStyle name="Comma 2 4 2 27" xfId="23557"/>
    <cellStyle name="Comma 2 4 2 28" xfId="24091"/>
    <cellStyle name="Comma 2 4 2 29" xfId="24624"/>
    <cellStyle name="Comma 2 4 2 3" xfId="10558"/>
    <cellStyle name="Comma 2 4 2 3 2" xfId="37758"/>
    <cellStyle name="Comma 2 4 2 30" xfId="25125"/>
    <cellStyle name="Comma 2 4 2 31" xfId="24522"/>
    <cellStyle name="Comma 2 4 2 32" xfId="26268"/>
    <cellStyle name="Comma 2 4 2 33" xfId="26803"/>
    <cellStyle name="Comma 2 4 2 34" xfId="27333"/>
    <cellStyle name="Comma 2 4 2 35" xfId="27836"/>
    <cellStyle name="Comma 2 4 2 36" xfId="28290"/>
    <cellStyle name="Comma 2 4 2 37" xfId="28947"/>
    <cellStyle name="Comma 2 4 2 38" xfId="29172"/>
    <cellStyle name="Comma 2 4 2 39" xfId="31053"/>
    <cellStyle name="Comma 2 4 2 4" xfId="11215"/>
    <cellStyle name="Comma 2 4 2 40" xfId="31444"/>
    <cellStyle name="Comma 2 4 2 41" xfId="32518"/>
    <cellStyle name="Comma 2 4 2 5" xfId="11743"/>
    <cellStyle name="Comma 2 4 2 6" xfId="12272"/>
    <cellStyle name="Comma 2 4 2 7" xfId="11747"/>
    <cellStyle name="Comma 2 4 2 8" xfId="13357"/>
    <cellStyle name="Comma 2 4 2 9" xfId="13898"/>
    <cellStyle name="Comma 2 4 20" xfId="6653"/>
    <cellStyle name="Comma 2 4 21" xfId="7943"/>
    <cellStyle name="Comma 2 4 22" xfId="7776"/>
    <cellStyle name="Comma 2 4 23" xfId="6666"/>
    <cellStyle name="Comma 2 4 24" xfId="8378"/>
    <cellStyle name="Comma 2 4 25" xfId="8602"/>
    <cellStyle name="Comma 2 4 26" xfId="8813"/>
    <cellStyle name="Comma 2 4 27" xfId="9019"/>
    <cellStyle name="Comma 2 4 28" xfId="9217"/>
    <cellStyle name="Comma 2 4 29" xfId="7583"/>
    <cellStyle name="Comma 2 4 3" xfId="1353"/>
    <cellStyle name="Comma 2 4 3 2" xfId="29743"/>
    <cellStyle name="Comma 2 4 3 2 2" xfId="38188"/>
    <cellStyle name="Comma 2 4 3 3" xfId="30464"/>
    <cellStyle name="Comma 2 4 3 3 2" xfId="37759"/>
    <cellStyle name="Comma 2 4 3 4" xfId="31942"/>
    <cellStyle name="Comma 2 4 3 5" xfId="32810"/>
    <cellStyle name="Comma 2 4 3 6" xfId="33515"/>
    <cellStyle name="Comma 2 4 30" xfId="8947"/>
    <cellStyle name="Comma 2 4 31" xfId="10016"/>
    <cellStyle name="Comma 2 4 32" xfId="10589"/>
    <cellStyle name="Comma 2 4 33" xfId="11392"/>
    <cellStyle name="Comma 2 4 34" xfId="11921"/>
    <cellStyle name="Comma 2 4 35" xfId="12449"/>
    <cellStyle name="Comma 2 4 36" xfId="12811"/>
    <cellStyle name="Comma 2 4 37" xfId="13533"/>
    <cellStyle name="Comma 2 4 38" xfId="14075"/>
    <cellStyle name="Comma 2 4 39" xfId="14615"/>
    <cellStyle name="Comma 2 4 4" xfId="2383"/>
    <cellStyle name="Comma 2 4 4 2" xfId="4020"/>
    <cellStyle name="Comma 2 4 4 3" xfId="34228"/>
    <cellStyle name="Comma 2 4 4 4" xfId="37710"/>
    <cellStyle name="Comma 2 4 40" xfId="15088"/>
    <cellStyle name="Comma 2 4 41" xfId="15698"/>
    <cellStyle name="Comma 2 4 42" xfId="16239"/>
    <cellStyle name="Comma 2 4 43" xfId="16779"/>
    <cellStyle name="Comma 2 4 44" xfId="17320"/>
    <cellStyle name="Comma 2 4 45" xfId="17861"/>
    <cellStyle name="Comma 2 4 46" xfId="18402"/>
    <cellStyle name="Comma 2 4 47" xfId="18939"/>
    <cellStyle name="Comma 2 4 48" xfId="19478"/>
    <cellStyle name="Comma 2 4 49" xfId="20012"/>
    <cellStyle name="Comma 2 4 5" xfId="3975"/>
    <cellStyle name="Comma 2 4 5 2" xfId="37757"/>
    <cellStyle name="Comma 2 4 50" xfId="20529"/>
    <cellStyle name="Comma 2 4 51" xfId="20962"/>
    <cellStyle name="Comma 2 4 52" xfId="21422"/>
    <cellStyle name="Comma 2 4 53" xfId="21852"/>
    <cellStyle name="Comma 2 4 54" xfId="22415"/>
    <cellStyle name="Comma 2 4 55" xfId="23410"/>
    <cellStyle name="Comma 2 4 56" xfId="23943"/>
    <cellStyle name="Comma 2 4 57" xfId="24477"/>
    <cellStyle name="Comma 2 4 58" xfId="24986"/>
    <cellStyle name="Comma 2 4 59" xfId="25463"/>
    <cellStyle name="Comma 2 4 6" xfId="3308"/>
    <cellStyle name="Comma 2 4 60" xfId="25458"/>
    <cellStyle name="Comma 2 4 61" xfId="26656"/>
    <cellStyle name="Comma 2 4 62" xfId="27187"/>
    <cellStyle name="Comma 2 4 63" xfId="27672"/>
    <cellStyle name="Comma 2 4 64" xfId="28170"/>
    <cellStyle name="Comma 2 4 65" xfId="28557"/>
    <cellStyle name="Comma 2 4 66" xfId="28863"/>
    <cellStyle name="Comma 2 4 67" xfId="29321"/>
    <cellStyle name="Comma 2 4 68" xfId="30969"/>
    <cellStyle name="Comma 2 4 69" xfId="31435"/>
    <cellStyle name="Comma 2 4 7" xfId="3923"/>
    <cellStyle name="Comma 2 4 70" xfId="32692"/>
    <cellStyle name="Comma 2 4 8" xfId="4588"/>
    <cellStyle name="Comma 2 4 9" xfId="4825"/>
    <cellStyle name="Comma 2 40" xfId="1611"/>
    <cellStyle name="Comma 2 40 2" xfId="3785"/>
    <cellStyle name="Comma 2 40 2 2" xfId="29872"/>
    <cellStyle name="Comma 2 40 3" xfId="30570"/>
    <cellStyle name="Comma 2 40 4" xfId="32153"/>
    <cellStyle name="Comma 2 40 5" xfId="32977"/>
    <cellStyle name="Comma 2 40 6" xfId="33625"/>
    <cellStyle name="Comma 2 41" xfId="1607"/>
    <cellStyle name="Comma 2 41 2" xfId="5140"/>
    <cellStyle name="Comma 2 41 2 2" xfId="29869"/>
    <cellStyle name="Comma 2 41 3" xfId="30567"/>
    <cellStyle name="Comma 2 41 4" xfId="32149"/>
    <cellStyle name="Comma 2 41 5" xfId="32974"/>
    <cellStyle name="Comma 2 41 6" xfId="33622"/>
    <cellStyle name="Comma 2 42" xfId="1614"/>
    <cellStyle name="Comma 2 42 2" xfId="4574"/>
    <cellStyle name="Comma 2 42 2 2" xfId="29874"/>
    <cellStyle name="Comma 2 42 3" xfId="30572"/>
    <cellStyle name="Comma 2 42 4" xfId="32155"/>
    <cellStyle name="Comma 2 42 5" xfId="32979"/>
    <cellStyle name="Comma 2 42 6" xfId="33627"/>
    <cellStyle name="Comma 2 43" xfId="1604"/>
    <cellStyle name="Comma 2 43 2" xfId="5281"/>
    <cellStyle name="Comma 2 43 2 2" xfId="29867"/>
    <cellStyle name="Comma 2 43 3" xfId="30565"/>
    <cellStyle name="Comma 2 43 4" xfId="32147"/>
    <cellStyle name="Comma 2 43 5" xfId="32972"/>
    <cellStyle name="Comma 2 43 6" xfId="33620"/>
    <cellStyle name="Comma 2 44" xfId="1617"/>
    <cellStyle name="Comma 2 44 2" xfId="5021"/>
    <cellStyle name="Comma 2 44 2 2" xfId="29876"/>
    <cellStyle name="Comma 2 44 3" xfId="30574"/>
    <cellStyle name="Comma 2 44 4" xfId="32158"/>
    <cellStyle name="Comma 2 44 5" xfId="32981"/>
    <cellStyle name="Comma 2 44 6" xfId="33629"/>
    <cellStyle name="Comma 2 45" xfId="1601"/>
    <cellStyle name="Comma 2 45 2" xfId="5387"/>
    <cellStyle name="Comma 2 45 2 2" xfId="29865"/>
    <cellStyle name="Comma 2 45 3" xfId="30563"/>
    <cellStyle name="Comma 2 45 4" xfId="32145"/>
    <cellStyle name="Comma 2 45 5" xfId="32970"/>
    <cellStyle name="Comma 2 45 6" xfId="33618"/>
    <cellStyle name="Comma 2 46" xfId="1620"/>
    <cellStyle name="Comma 2 46 2" xfId="4222"/>
    <cellStyle name="Comma 2 46 2 2" xfId="29878"/>
    <cellStyle name="Comma 2 46 3" xfId="30576"/>
    <cellStyle name="Comma 2 46 4" xfId="32161"/>
    <cellStyle name="Comma 2 46 5" xfId="32983"/>
    <cellStyle name="Comma 2 46 6" xfId="33631"/>
    <cellStyle name="Comma 2 47" xfId="1598"/>
    <cellStyle name="Comma 2 47 2" xfId="2831"/>
    <cellStyle name="Comma 2 47 2 2" xfId="29863"/>
    <cellStyle name="Comma 2 47 3" xfId="30561"/>
    <cellStyle name="Comma 2 47 4" xfId="32142"/>
    <cellStyle name="Comma 2 47 5" xfId="32968"/>
    <cellStyle name="Comma 2 47 6" xfId="33616"/>
    <cellStyle name="Comma 2 48" xfId="1623"/>
    <cellStyle name="Comma 2 48 2" xfId="7024"/>
    <cellStyle name="Comma 2 48 2 2" xfId="29880"/>
    <cellStyle name="Comma 2 48 3" xfId="30578"/>
    <cellStyle name="Comma 2 48 4" xfId="32163"/>
    <cellStyle name="Comma 2 48 5" xfId="32985"/>
    <cellStyle name="Comma 2 48 6" xfId="33633"/>
    <cellStyle name="Comma 2 49" xfId="1595"/>
    <cellStyle name="Comma 2 49 2" xfId="6008"/>
    <cellStyle name="Comma 2 49 2 2" xfId="29861"/>
    <cellStyle name="Comma 2 49 3" xfId="30559"/>
    <cellStyle name="Comma 2 49 4" xfId="32139"/>
    <cellStyle name="Comma 2 49 5" xfId="32966"/>
    <cellStyle name="Comma 2 49 6" xfId="33614"/>
    <cellStyle name="Comma 2 5" xfId="214"/>
    <cellStyle name="Comma 2 5 10" xfId="5460"/>
    <cellStyle name="Comma 2 5 11" xfId="5735"/>
    <cellStyle name="Comma 2 5 12" xfId="5976"/>
    <cellStyle name="Comma 2 5 13" xfId="6216"/>
    <cellStyle name="Comma 2 5 14" xfId="6453"/>
    <cellStyle name="Comma 2 5 15" xfId="6692"/>
    <cellStyle name="Comma 2 5 16" xfId="6933"/>
    <cellStyle name="Comma 2 5 17" xfId="7165"/>
    <cellStyle name="Comma 2 5 18" xfId="7396"/>
    <cellStyle name="Comma 2 5 19" xfId="7591"/>
    <cellStyle name="Comma 2 5 2" xfId="298"/>
    <cellStyle name="Comma 2 5 2 10" xfId="13290"/>
    <cellStyle name="Comma 2 5 2 11" xfId="14148"/>
    <cellStyle name="Comma 2 5 2 12" xfId="15027"/>
    <cellStyle name="Comma 2 5 2 13" xfId="14924"/>
    <cellStyle name="Comma 2 5 2 14" xfId="15454"/>
    <cellStyle name="Comma 2 5 2 15" xfId="15995"/>
    <cellStyle name="Comma 2 5 2 16" xfId="16535"/>
    <cellStyle name="Comma 2 5 2 17" xfId="17076"/>
    <cellStyle name="Comma 2 5 2 18" xfId="17617"/>
    <cellStyle name="Comma 2 5 2 19" xfId="18158"/>
    <cellStyle name="Comma 2 5 2 2" xfId="10110"/>
    <cellStyle name="Comma 2 5 2 2 2" xfId="38132"/>
    <cellStyle name="Comma 2 5 2 20" xfId="18696"/>
    <cellStyle name="Comma 2 5 2 21" xfId="19236"/>
    <cellStyle name="Comma 2 5 2 22" xfId="20083"/>
    <cellStyle name="Comma 2 5 2 23" xfId="20910"/>
    <cellStyle name="Comma 2 5 2 24" xfId="21957"/>
    <cellStyle name="Comma 2 5 2 25" xfId="21979"/>
    <cellStyle name="Comma 2 5 2 26" xfId="22621"/>
    <cellStyle name="Comma 2 5 2 27" xfId="22332"/>
    <cellStyle name="Comma 2 5 2 28" xfId="22838"/>
    <cellStyle name="Comma 2 5 2 29" xfId="23380"/>
    <cellStyle name="Comma 2 5 2 3" xfId="10772"/>
    <cellStyle name="Comma 2 5 2 3 2" xfId="37761"/>
    <cellStyle name="Comma 2 5 2 30" xfId="23914"/>
    <cellStyle name="Comma 2 5 2 31" xfId="23982"/>
    <cellStyle name="Comma 2 5 2 32" xfId="25919"/>
    <cellStyle name="Comma 2 5 2 33" xfId="25283"/>
    <cellStyle name="Comma 2 5 2 34" xfId="26306"/>
    <cellStyle name="Comma 2 5 2 35" xfId="26312"/>
    <cellStyle name="Comma 2 5 2 36" xfId="26938"/>
    <cellStyle name="Comma 2 5 2 37" xfId="28968"/>
    <cellStyle name="Comma 2 5 2 38" xfId="29919"/>
    <cellStyle name="Comma 2 5 2 39" xfId="31074"/>
    <cellStyle name="Comma 2 5 2 4" xfId="10579"/>
    <cellStyle name="Comma 2 5 2 40" xfId="32760"/>
    <cellStyle name="Comma 2 5 2 41" xfId="32666"/>
    <cellStyle name="Comma 2 5 2 5" xfId="9945"/>
    <cellStyle name="Comma 2 5 2 6" xfId="11162"/>
    <cellStyle name="Comma 2 5 2 7" xfId="11677"/>
    <cellStyle name="Comma 2 5 2 8" xfId="12916"/>
    <cellStyle name="Comma 2 5 2 9" xfId="12748"/>
    <cellStyle name="Comma 2 5 20" xfId="7862"/>
    <cellStyle name="Comma 2 5 21" xfId="7418"/>
    <cellStyle name="Comma 2 5 22" xfId="8332"/>
    <cellStyle name="Comma 2 5 23" xfId="8558"/>
    <cellStyle name="Comma 2 5 24" xfId="8772"/>
    <cellStyle name="Comma 2 5 25" xfId="8980"/>
    <cellStyle name="Comma 2 5 26" xfId="9176"/>
    <cellStyle name="Comma 2 5 27" xfId="9365"/>
    <cellStyle name="Comma 2 5 28" xfId="9532"/>
    <cellStyle name="Comma 2 5 29" xfId="9649"/>
    <cellStyle name="Comma 2 5 3" xfId="2392"/>
    <cellStyle name="Comma 2 5 3 2" xfId="3302"/>
    <cellStyle name="Comma 2 5 3 3" xfId="34245"/>
    <cellStyle name="Comma 2 5 3 4" xfId="37726"/>
    <cellStyle name="Comma 2 5 30" xfId="9777"/>
    <cellStyle name="Comma 2 5 31" xfId="10026"/>
    <cellStyle name="Comma 2 5 32" xfId="9932"/>
    <cellStyle name="Comma 2 5 33" xfId="10780"/>
    <cellStyle name="Comma 2 5 34" xfId="11377"/>
    <cellStyle name="Comma 2 5 35" xfId="11906"/>
    <cellStyle name="Comma 2 5 36" xfId="11659"/>
    <cellStyle name="Comma 2 5 37" xfId="12978"/>
    <cellStyle name="Comma 2 5 38" xfId="13519"/>
    <cellStyle name="Comma 2 5 39" xfId="14060"/>
    <cellStyle name="Comma 2 5 4" xfId="4189"/>
    <cellStyle name="Comma 2 5 4 2" xfId="37760"/>
    <cellStyle name="Comma 2 5 40" xfId="14267"/>
    <cellStyle name="Comma 2 5 41" xfId="14970"/>
    <cellStyle name="Comma 2 5 42" xfId="15683"/>
    <cellStyle name="Comma 2 5 43" xfId="16224"/>
    <cellStyle name="Comma 2 5 44" xfId="16764"/>
    <cellStyle name="Comma 2 5 45" xfId="17305"/>
    <cellStyle name="Comma 2 5 46" xfId="17846"/>
    <cellStyle name="Comma 2 5 47" xfId="18387"/>
    <cellStyle name="Comma 2 5 48" xfId="18924"/>
    <cellStyle name="Comma 2 5 49" xfId="19464"/>
    <cellStyle name="Comma 2 5 5" xfId="3152"/>
    <cellStyle name="Comma 2 5 50" xfId="19997"/>
    <cellStyle name="Comma 2 5 51" xfId="20198"/>
    <cellStyle name="Comma 2 5 52" xfId="20862"/>
    <cellStyle name="Comma 2 5 53" xfId="21873"/>
    <cellStyle name="Comma 2 5 54" xfId="22657"/>
    <cellStyle name="Comma 2 5 55" xfId="23107"/>
    <cellStyle name="Comma 2 5 56" xfId="23644"/>
    <cellStyle name="Comma 2 5 57" xfId="24177"/>
    <cellStyle name="Comma 2 5 58" xfId="24704"/>
    <cellStyle name="Comma 2 5 59" xfId="25201"/>
    <cellStyle name="Comma 2 5 6" xfId="4540"/>
    <cellStyle name="Comma 2 5 60" xfId="24716"/>
    <cellStyle name="Comma 2 5 61" xfId="26353"/>
    <cellStyle name="Comma 2 5 62" xfId="26890"/>
    <cellStyle name="Comma 2 5 63" xfId="27641"/>
    <cellStyle name="Comma 2 5 64" xfId="27909"/>
    <cellStyle name="Comma 2 5 65" xfId="28348"/>
    <cellStyle name="Comma 2 5 66" xfId="28884"/>
    <cellStyle name="Comma 2 5 67" xfId="28781"/>
    <cellStyle name="Comma 2 5 68" xfId="30990"/>
    <cellStyle name="Comma 2 5 69" xfId="30870"/>
    <cellStyle name="Comma 2 5 7" xfId="4776"/>
    <cellStyle name="Comma 2 5 70" xfId="33150"/>
    <cellStyle name="Comma 2 5 8" xfId="5018"/>
    <cellStyle name="Comma 2 5 9" xfId="5255"/>
    <cellStyle name="Comma 2 50" xfId="1626"/>
    <cellStyle name="Comma 2 50 2" xfId="7913"/>
    <cellStyle name="Comma 2 50 2 2" xfId="29882"/>
    <cellStyle name="Comma 2 50 3" xfId="30580"/>
    <cellStyle name="Comma 2 50 4" xfId="32165"/>
    <cellStyle name="Comma 2 50 5" xfId="32987"/>
    <cellStyle name="Comma 2 50 6" xfId="33635"/>
    <cellStyle name="Comma 2 51" xfId="1592"/>
    <cellStyle name="Comma 2 51 2" xfId="7801"/>
    <cellStyle name="Comma 2 51 2 2" xfId="29859"/>
    <cellStyle name="Comma 2 51 3" xfId="30557"/>
    <cellStyle name="Comma 2 51 4" xfId="32136"/>
    <cellStyle name="Comma 2 51 5" xfId="32964"/>
    <cellStyle name="Comma 2 51 6" xfId="33612"/>
    <cellStyle name="Comma 2 52" xfId="1629"/>
    <cellStyle name="Comma 2 52 2" xfId="7219"/>
    <cellStyle name="Comma 2 52 2 2" xfId="29884"/>
    <cellStyle name="Comma 2 52 3" xfId="30582"/>
    <cellStyle name="Comma 2 52 4" xfId="32167"/>
    <cellStyle name="Comma 2 52 5" xfId="32989"/>
    <cellStyle name="Comma 2 52 6" xfId="33637"/>
    <cellStyle name="Comma 2 53" xfId="1589"/>
    <cellStyle name="Comma 2 53 2" xfId="7100"/>
    <cellStyle name="Comma 2 53 2 2" xfId="29857"/>
    <cellStyle name="Comma 2 53 3" xfId="30555"/>
    <cellStyle name="Comma 2 53 4" xfId="32134"/>
    <cellStyle name="Comma 2 53 5" xfId="32962"/>
    <cellStyle name="Comma 2 53 6" xfId="33610"/>
    <cellStyle name="Comma 2 54" xfId="1632"/>
    <cellStyle name="Comma 2 54 2" xfId="6721"/>
    <cellStyle name="Comma 2 54 2 2" xfId="29886"/>
    <cellStyle name="Comma 2 54 3" xfId="30584"/>
    <cellStyle name="Comma 2 54 4" xfId="32169"/>
    <cellStyle name="Comma 2 54 5" xfId="32991"/>
    <cellStyle name="Comma 2 54 6" xfId="33639"/>
    <cellStyle name="Comma 2 55" xfId="1585"/>
    <cellStyle name="Comma 2 55 2" xfId="6560"/>
    <cellStyle name="Comma 2 55 2 2" xfId="29854"/>
    <cellStyle name="Comma 2 55 3" xfId="30552"/>
    <cellStyle name="Comma 2 55 4" xfId="32130"/>
    <cellStyle name="Comma 2 55 5" xfId="32959"/>
    <cellStyle name="Comma 2 55 6" xfId="33607"/>
    <cellStyle name="Comma 2 56" xfId="1636"/>
    <cellStyle name="Comma 2 56 2" xfId="7096"/>
    <cellStyle name="Comma 2 56 2 2" xfId="29888"/>
    <cellStyle name="Comma 2 56 3" xfId="30586"/>
    <cellStyle name="Comma 2 56 4" xfId="32172"/>
    <cellStyle name="Comma 2 56 5" xfId="32993"/>
    <cellStyle name="Comma 2 56 6" xfId="33641"/>
    <cellStyle name="Comma 2 57" xfId="1586"/>
    <cellStyle name="Comma 2 57 2" xfId="6381"/>
    <cellStyle name="Comma 2 57 2 2" xfId="29855"/>
    <cellStyle name="Comma 2 57 3" xfId="30553"/>
    <cellStyle name="Comma 2 57 4" xfId="32131"/>
    <cellStyle name="Comma 2 57 5" xfId="32960"/>
    <cellStyle name="Comma 2 57 6" xfId="33608"/>
    <cellStyle name="Comma 2 58" xfId="1639"/>
    <cellStyle name="Comma 2 58 2" xfId="9258"/>
    <cellStyle name="Comma 2 58 2 2" xfId="29890"/>
    <cellStyle name="Comma 2 58 3" xfId="30588"/>
    <cellStyle name="Comma 2 58 4" xfId="32174"/>
    <cellStyle name="Comma 2 58 5" xfId="32995"/>
    <cellStyle name="Comma 2 58 6" xfId="33643"/>
    <cellStyle name="Comma 2 59" xfId="1700"/>
    <cellStyle name="Comma 2 59 2" xfId="8363"/>
    <cellStyle name="Comma 2 59 2 2" xfId="29923"/>
    <cellStyle name="Comma 2 59 3" xfId="30603"/>
    <cellStyle name="Comma 2 59 4" xfId="32226"/>
    <cellStyle name="Comma 2 59 5" xfId="33037"/>
    <cellStyle name="Comma 2 59 6" xfId="33664"/>
    <cellStyle name="Comma 2 6" xfId="235"/>
    <cellStyle name="Comma 2 6 10" xfId="3174"/>
    <cellStyle name="Comma 2 6 11" xfId="4792"/>
    <cellStyle name="Comma 2 6 12" xfId="4708"/>
    <cellStyle name="Comma 2 6 13" xfId="5072"/>
    <cellStyle name="Comma 2 6 14" xfId="5156"/>
    <cellStyle name="Comma 2 6 15" xfId="5807"/>
    <cellStyle name="Comma 2 6 16" xfId="6049"/>
    <cellStyle name="Comma 2 6 17" xfId="6289"/>
    <cellStyle name="Comma 2 6 18" xfId="6525"/>
    <cellStyle name="Comma 2 6 19" xfId="6198"/>
    <cellStyle name="Comma 2 6 2" xfId="2382"/>
    <cellStyle name="Comma 2 6 2 2" xfId="2924"/>
    <cellStyle name="Comma 2 6 2 3" xfId="34260"/>
    <cellStyle name="Comma 2 6 2 4" xfId="37740"/>
    <cellStyle name="Comma 2 6 20" xfId="6948"/>
    <cellStyle name="Comma 2 6 21" xfId="7572"/>
    <cellStyle name="Comma 2 6 22" xfId="7480"/>
    <cellStyle name="Comma 2 6 23" xfId="7975"/>
    <cellStyle name="Comma 2 6 24" xfId="8174"/>
    <cellStyle name="Comma 2 6 25" xfId="8168"/>
    <cellStyle name="Comma 2 6 26" xfId="8401"/>
    <cellStyle name="Comma 2 6 27" xfId="8626"/>
    <cellStyle name="Comma 2 6 28" xfId="8835"/>
    <cellStyle name="Comma 2 6 29" xfId="8541"/>
    <cellStyle name="Comma 2 6 3" xfId="3322"/>
    <cellStyle name="Comma 2 6 3 2" xfId="37762"/>
    <cellStyle name="Comma 2 6 30" xfId="9189"/>
    <cellStyle name="Comma 2 6 31" xfId="10047"/>
    <cellStyle name="Comma 2 6 32" xfId="10726"/>
    <cellStyle name="Comma 2 6 33" xfId="9862"/>
    <cellStyle name="Comma 2 6 34" xfId="10980"/>
    <cellStyle name="Comma 2 6 35" xfId="11505"/>
    <cellStyle name="Comma 2 6 36" xfId="12464"/>
    <cellStyle name="Comma 2 6 37" xfId="10332"/>
    <cellStyle name="Comma 2 6 38" xfId="13106"/>
    <cellStyle name="Comma 2 6 39" xfId="13646"/>
    <cellStyle name="Comma 2 6 4" xfId="3695"/>
    <cellStyle name="Comma 2 6 40" xfId="14330"/>
    <cellStyle name="Comma 2 6 41" xfId="14430"/>
    <cellStyle name="Comma 2 6 42" xfId="15270"/>
    <cellStyle name="Comma 2 6 43" xfId="15811"/>
    <cellStyle name="Comma 2 6 44" xfId="16351"/>
    <cellStyle name="Comma 2 6 45" xfId="16892"/>
    <cellStyle name="Comma 2 6 46" xfId="17433"/>
    <cellStyle name="Comma 2 6 47" xfId="17974"/>
    <cellStyle name="Comma 2 6 48" xfId="18513"/>
    <cellStyle name="Comma 2 6 49" xfId="19052"/>
    <cellStyle name="Comma 2 6 5" xfId="3571"/>
    <cellStyle name="Comma 2 6 50" xfId="19591"/>
    <cellStyle name="Comma 2 6 51" xfId="20259"/>
    <cellStyle name="Comma 2 6 52" xfId="20355"/>
    <cellStyle name="Comma 2 6 53" xfId="21894"/>
    <cellStyle name="Comma 2 6 54" xfId="22549"/>
    <cellStyle name="Comma 2 6 55" xfId="22691"/>
    <cellStyle name="Comma 2 6 56" xfId="23064"/>
    <cellStyle name="Comma 2 6 57" xfId="23601"/>
    <cellStyle name="Comma 2 6 58" xfId="24135"/>
    <cellStyle name="Comma 2 6 59" xfId="24666"/>
    <cellStyle name="Comma 2 6 6" xfId="4052"/>
    <cellStyle name="Comma 2 6 60" xfId="24807"/>
    <cellStyle name="Comma 2 6 61" xfId="25942"/>
    <cellStyle name="Comma 2 6 62" xfId="26310"/>
    <cellStyle name="Comma 2 6 63" xfId="27202"/>
    <cellStyle name="Comma 2 6 64" xfId="27131"/>
    <cellStyle name="Comma 2 6 65" xfId="27873"/>
    <cellStyle name="Comma 2 6 66" xfId="28905"/>
    <cellStyle name="Comma 2 6 67" xfId="29488"/>
    <cellStyle name="Comma 2 6 68" xfId="31011"/>
    <cellStyle name="Comma 2 6 69" xfId="31795"/>
    <cellStyle name="Comma 2 6 7" xfId="3594"/>
    <cellStyle name="Comma 2 6 70" xfId="32943"/>
    <cellStyle name="Comma 2 6 8" xfId="3517"/>
    <cellStyle name="Comma 2 6 9" xfId="3346"/>
    <cellStyle name="Comma 2 60" xfId="1578"/>
    <cellStyle name="Comma 2 60 2" xfId="9866"/>
    <cellStyle name="Comma 2 60 2 2" xfId="29850"/>
    <cellStyle name="Comma 2 60 3" xfId="30548"/>
    <cellStyle name="Comma 2 60 4" xfId="32125"/>
    <cellStyle name="Comma 2 60 5" xfId="32955"/>
    <cellStyle name="Comma 2 60 6" xfId="33603"/>
    <cellStyle name="Comma 2 61" xfId="1729"/>
    <cellStyle name="Comma 2 61 2" xfId="10718"/>
    <cellStyle name="Comma 2 61 2 2" xfId="29941"/>
    <cellStyle name="Comma 2 61 3" xfId="30613"/>
    <cellStyle name="Comma 2 61 4" xfId="32251"/>
    <cellStyle name="Comma 2 61 5" xfId="33059"/>
    <cellStyle name="Comma 2 61 6" xfId="33676"/>
    <cellStyle name="Comma 2 62" xfId="1608"/>
    <cellStyle name="Comma 2 62 2" xfId="9884"/>
    <cellStyle name="Comma 2 62 2 2" xfId="29870"/>
    <cellStyle name="Comma 2 62 3" xfId="30568"/>
    <cellStyle name="Comma 2 62 4" xfId="32150"/>
    <cellStyle name="Comma 2 62 5" xfId="32975"/>
    <cellStyle name="Comma 2 62 6" xfId="33623"/>
    <cellStyle name="Comma 2 63" xfId="2365"/>
    <cellStyle name="Comma 2 63 2" xfId="10759"/>
    <cellStyle name="Comma 2 64" xfId="11267"/>
    <cellStyle name="Comma 2 65" xfId="11515"/>
    <cellStyle name="Comma 2 66" xfId="12300"/>
    <cellStyle name="Comma 2 67" xfId="12825"/>
    <cellStyle name="Comma 2 68" xfId="13409"/>
    <cellStyle name="Comma 2 69" xfId="14502"/>
    <cellStyle name="Comma 2 7" xfId="176"/>
    <cellStyle name="Comma 2 7 10" xfId="5242"/>
    <cellStyle name="Comma 2 7 11" xfId="3721"/>
    <cellStyle name="Comma 2 7 12" xfId="5346"/>
    <cellStyle name="Comma 2 7 13" xfId="5288"/>
    <cellStyle name="Comma 2 7 14" xfId="3909"/>
    <cellStyle name="Comma 2 7 15" xfId="5790"/>
    <cellStyle name="Comma 2 7 16" xfId="6032"/>
    <cellStyle name="Comma 2 7 17" xfId="6272"/>
    <cellStyle name="Comma 2 7 18" xfId="6508"/>
    <cellStyle name="Comma 2 7 19" xfId="7383"/>
    <cellStyle name="Comma 2 7 2" xfId="2388"/>
    <cellStyle name="Comma 2 7 2 2" xfId="2913"/>
    <cellStyle name="Comma 2 7 2 3" xfId="34278"/>
    <cellStyle name="Comma 2 7 2 4" xfId="37747"/>
    <cellStyle name="Comma 2 7 20" xfId="5640"/>
    <cellStyle name="Comma 2 7 21" xfId="8197"/>
    <cellStyle name="Comma 2 7 22" xfId="8175"/>
    <cellStyle name="Comma 2 7 23" xfId="7875"/>
    <cellStyle name="Comma 2 7 24" xfId="7747"/>
    <cellStyle name="Comma 2 7 25" xfId="6991"/>
    <cellStyle name="Comma 2 7 26" xfId="8385"/>
    <cellStyle name="Comma 2 7 27" xfId="8609"/>
    <cellStyle name="Comma 2 7 28" xfId="8819"/>
    <cellStyle name="Comma 2 7 29" xfId="9522"/>
    <cellStyle name="Comma 2 7 3" xfId="3272"/>
    <cellStyle name="Comma 2 7 3 2" xfId="37763"/>
    <cellStyle name="Comma 2 7 30" xfId="8025"/>
    <cellStyle name="Comma 2 7 31" xfId="10004"/>
    <cellStyle name="Comma 2 7 32" xfId="10799"/>
    <cellStyle name="Comma 2 7 33" xfId="10714"/>
    <cellStyle name="Comma 2 7 34" xfId="11298"/>
    <cellStyle name="Comma 2 7 35" xfId="11827"/>
    <cellStyle name="Comma 2 7 36" xfId="12203"/>
    <cellStyle name="Comma 2 7 37" xfId="12899"/>
    <cellStyle name="Comma 2 7 38" xfId="13440"/>
    <cellStyle name="Comma 2 7 39" xfId="13981"/>
    <cellStyle name="Comma 2 7 4" xfId="3514"/>
    <cellStyle name="Comma 2 7 40" xfId="14328"/>
    <cellStyle name="Comma 2 7 41" xfId="15030"/>
    <cellStyle name="Comma 2 7 42" xfId="15604"/>
    <cellStyle name="Comma 2 7 43" xfId="16145"/>
    <cellStyle name="Comma 2 7 44" xfId="16685"/>
    <cellStyle name="Comma 2 7 45" xfId="17226"/>
    <cellStyle name="Comma 2 7 46" xfId="17767"/>
    <cellStyle name="Comma 2 7 47" xfId="18308"/>
    <cellStyle name="Comma 2 7 48" xfId="18846"/>
    <cellStyle name="Comma 2 7 49" xfId="19385"/>
    <cellStyle name="Comma 2 7 5" xfId="4050"/>
    <cellStyle name="Comma 2 7 50" xfId="19920"/>
    <cellStyle name="Comma 2 7 51" xfId="20257"/>
    <cellStyle name="Comma 2 7 52" xfId="20913"/>
    <cellStyle name="Comma 2 7 53" xfId="21835"/>
    <cellStyle name="Comma 2 7 54" xfId="22093"/>
    <cellStyle name="Comma 2 7 55" xfId="22574"/>
    <cellStyle name="Comma 2 7 56" xfId="23249"/>
    <cellStyle name="Comma 2 7 57" xfId="23784"/>
    <cellStyle name="Comma 2 7 58" xfId="24318"/>
    <cellStyle name="Comma 2 7 59" xfId="24835"/>
    <cellStyle name="Comma 2 7 6" xfId="3198"/>
    <cellStyle name="Comma 2 7 60" xfId="25767"/>
    <cellStyle name="Comma 2 7 61" xfId="25817"/>
    <cellStyle name="Comma 2 7 62" xfId="26494"/>
    <cellStyle name="Comma 2 7 63" xfId="26376"/>
    <cellStyle name="Comma 2 7 64" xfId="27530"/>
    <cellStyle name="Comma 2 7 65" xfId="28026"/>
    <cellStyle name="Comma 2 7 66" xfId="28849"/>
    <cellStyle name="Comma 2 7 67" xfId="29350"/>
    <cellStyle name="Comma 2 7 68" xfId="30955"/>
    <cellStyle name="Comma 2 7 69" xfId="31673"/>
    <cellStyle name="Comma 2 7 7" xfId="3871"/>
    <cellStyle name="Comma 2 7 70" xfId="31650"/>
    <cellStyle name="Comma 2 7 8" xfId="3898"/>
    <cellStyle name="Comma 2 7 9" xfId="3917"/>
    <cellStyle name="Comma 2 70" xfId="13977"/>
    <cellStyle name="Comma 2 71" xfId="15080"/>
    <cellStyle name="Comma 2 72" xfId="15573"/>
    <cellStyle name="Comma 2 73" xfId="16114"/>
    <cellStyle name="Comma 2 74" xfId="16654"/>
    <cellStyle name="Comma 2 75" xfId="17195"/>
    <cellStyle name="Comma 2 76" xfId="17736"/>
    <cellStyle name="Comma 2 77" xfId="18277"/>
    <cellStyle name="Comma 2 78" xfId="18815"/>
    <cellStyle name="Comma 2 79" xfId="19354"/>
    <cellStyle name="Comma 2 8" xfId="448"/>
    <cellStyle name="Comma 2 8 10" xfId="4594"/>
    <cellStyle name="Comma 2 8 11" xfId="3799"/>
    <cellStyle name="Comma 2 8 12" xfId="4274"/>
    <cellStyle name="Comma 2 8 13" xfId="5122"/>
    <cellStyle name="Comma 2 8 14" xfId="5803"/>
    <cellStyle name="Comma 2 8 15" xfId="6045"/>
    <cellStyle name="Comma 2 8 16" xfId="6285"/>
    <cellStyle name="Comma 2 8 17" xfId="6521"/>
    <cellStyle name="Comma 2 8 18" xfId="6759"/>
    <cellStyle name="Comma 2 8 19" xfId="6746"/>
    <cellStyle name="Comma 2 8 2" xfId="2451"/>
    <cellStyle name="Comma 2 8 2 2" xfId="2999"/>
    <cellStyle name="Comma 2 8 2 3" xfId="38048"/>
    <cellStyle name="Comma 2 8 20" xfId="5587"/>
    <cellStyle name="Comma 2 8 21" xfId="6914"/>
    <cellStyle name="Comma 2 8 22" xfId="8071"/>
    <cellStyle name="Comma 2 8 23" xfId="6190"/>
    <cellStyle name="Comma 2 8 24" xfId="8035"/>
    <cellStyle name="Comma 2 8 25" xfId="8397"/>
    <cellStyle name="Comma 2 8 26" xfId="8622"/>
    <cellStyle name="Comma 2 8 27" xfId="8831"/>
    <cellStyle name="Comma 2 8 28" xfId="9037"/>
    <cellStyle name="Comma 2 8 29" xfId="9024"/>
    <cellStyle name="Comma 2 8 3" xfId="3529"/>
    <cellStyle name="Comma 2 8 30" xfId="5247"/>
    <cellStyle name="Comma 2 8 31" xfId="10257"/>
    <cellStyle name="Comma 2 8 32" xfId="10673"/>
    <cellStyle name="Comma 2 8 33" xfId="10205"/>
    <cellStyle name="Comma 2 8 34" xfId="11291"/>
    <cellStyle name="Comma 2 8 35" xfId="11820"/>
    <cellStyle name="Comma 2 8 36" xfId="12533"/>
    <cellStyle name="Comma 2 8 37" xfId="12863"/>
    <cellStyle name="Comma 2 8 38" xfId="13433"/>
    <cellStyle name="Comma 2 8 39" xfId="13974"/>
    <cellStyle name="Comma 2 8 4" xfId="3335"/>
    <cellStyle name="Comma 2 8 40" xfId="14686"/>
    <cellStyle name="Comma 2 8 41" xfId="15108"/>
    <cellStyle name="Comma 2 8 42" xfId="15597"/>
    <cellStyle name="Comma 2 8 43" xfId="16138"/>
    <cellStyle name="Comma 2 8 44" xfId="16678"/>
    <cellStyle name="Comma 2 8 45" xfId="17219"/>
    <cellStyle name="Comma 2 8 46" xfId="17760"/>
    <cellStyle name="Comma 2 8 47" xfId="18301"/>
    <cellStyle name="Comma 2 8 48" xfId="18839"/>
    <cellStyle name="Comma 2 8 49" xfId="19378"/>
    <cellStyle name="Comma 2 8 5" xfId="3289"/>
    <cellStyle name="Comma 2 8 50" xfId="19913"/>
    <cellStyle name="Comma 2 8 51" xfId="20600"/>
    <cellStyle name="Comma 2 8 52" xfId="20979"/>
    <cellStyle name="Comma 2 8 53" xfId="22101"/>
    <cellStyle name="Comma 2 8 54" xfId="22690"/>
    <cellStyle name="Comma 2 8 55" xfId="21764"/>
    <cellStyle name="Comma 2 8 56" xfId="22370"/>
    <cellStyle name="Comma 2 8 57" xfId="23193"/>
    <cellStyle name="Comma 2 8 58" xfId="23729"/>
    <cellStyle name="Comma 2 8 59" xfId="24262"/>
    <cellStyle name="Comma 2 8 6" xfId="3674"/>
    <cellStyle name="Comma 2 8 60" xfId="25916"/>
    <cellStyle name="Comma 2 8 61" xfId="25334"/>
    <cellStyle name="Comma 2 8 62" xfId="24996"/>
    <cellStyle name="Comma 2 8 63" xfId="26402"/>
    <cellStyle name="Comma 2 8 64" xfId="26895"/>
    <cellStyle name="Comma 2 8 65" xfId="27540"/>
    <cellStyle name="Comma 2 8 66" xfId="29092"/>
    <cellStyle name="Comma 2 8 67" xfId="29950"/>
    <cellStyle name="Comma 2 8 68" xfId="31206"/>
    <cellStyle name="Comma 2 8 69" xfId="31501"/>
    <cellStyle name="Comma 2 8 7" xfId="4200"/>
    <cellStyle name="Comma 2 8 70" xfId="31627"/>
    <cellStyle name="Comma 2 8 8" xfId="3794"/>
    <cellStyle name="Comma 2 8 9" xfId="4608"/>
    <cellStyle name="Comma 2 80" xfId="20423"/>
    <cellStyle name="Comma 2 81" xfId="19916"/>
    <cellStyle name="Comma 2 82" xfId="21694"/>
    <cellStyle name="Comma 2 83" xfId="22202"/>
    <cellStyle name="Comma 2 84" xfId="22699"/>
    <cellStyle name="Comma 2 85" xfId="22869"/>
    <cellStyle name="Comma 2 86" xfId="23073"/>
    <cellStyle name="Comma 2 87" xfId="23610"/>
    <cellStyle name="Comma 2 88" xfId="24143"/>
    <cellStyle name="Comma 2 89" xfId="25159"/>
    <cellStyle name="Comma 2 9" xfId="357"/>
    <cellStyle name="Comma 2 9 10" xfId="3433"/>
    <cellStyle name="Comma 2 9 11" xfId="5248"/>
    <cellStyle name="Comma 2 9 12" xfId="5188"/>
    <cellStyle name="Comma 2 9 13" xfId="5348"/>
    <cellStyle name="Comma 2 9 14" xfId="4195"/>
    <cellStyle name="Comma 2 9 15" xfId="5088"/>
    <cellStyle name="Comma 2 9 16" xfId="5312"/>
    <cellStyle name="Comma 2 9 17" xfId="5629"/>
    <cellStyle name="Comma 2 9 18" xfId="5673"/>
    <cellStyle name="Comma 2 9 19" xfId="5664"/>
    <cellStyle name="Comma 2 9 2" xfId="2391"/>
    <cellStyle name="Comma 2 9 2 2" xfId="2963"/>
    <cellStyle name="Comma 2 9 20" xfId="7389"/>
    <cellStyle name="Comma 2 9 21" xfId="7320"/>
    <cellStyle name="Comma 2 9 22" xfId="7838"/>
    <cellStyle name="Comma 2 9 23" xfId="7342"/>
    <cellStyle name="Comma 2 9 24" xfId="7991"/>
    <cellStyle name="Comma 2 9 25" xfId="7081"/>
    <cellStyle name="Comma 2 9 26" xfId="7588"/>
    <cellStyle name="Comma 2 9 27" xfId="7957"/>
    <cellStyle name="Comma 2 9 28" xfId="6071"/>
    <cellStyle name="Comma 2 9 29" xfId="7848"/>
    <cellStyle name="Comma 2 9 3" xfId="3441"/>
    <cellStyle name="Comma 2 9 30" xfId="9527"/>
    <cellStyle name="Comma 2 9 31" xfId="10169"/>
    <cellStyle name="Comma 2 9 32" xfId="10741"/>
    <cellStyle name="Comma 2 9 33" xfId="10189"/>
    <cellStyle name="Comma 2 9 34" xfId="11224"/>
    <cellStyle name="Comma 2 9 35" xfId="11752"/>
    <cellStyle name="Comma 2 9 36" xfId="12840"/>
    <cellStyle name="Comma 2 9 37" xfId="12851"/>
    <cellStyle name="Comma 2 9 38" xfId="13366"/>
    <cellStyle name="Comma 2 9 39" xfId="13907"/>
    <cellStyle name="Comma 2 9 4" xfId="3668"/>
    <cellStyle name="Comma 2 9 40" xfId="15033"/>
    <cellStyle name="Comma 2 9 41" xfId="15207"/>
    <cellStyle name="Comma 2 9 42" xfId="15530"/>
    <cellStyle name="Comma 2 9 43" xfId="16071"/>
    <cellStyle name="Comma 2 9 44" xfId="16611"/>
    <cellStyle name="Comma 2 9 45" xfId="17152"/>
    <cellStyle name="Comma 2 9 46" xfId="17693"/>
    <cellStyle name="Comma 2 9 47" xfId="18234"/>
    <cellStyle name="Comma 2 9 48" xfId="18772"/>
    <cellStyle name="Comma 2 9 49" xfId="19311"/>
    <cellStyle name="Comma 2 9 5" xfId="3768"/>
    <cellStyle name="Comma 2 9 50" xfId="19849"/>
    <cellStyle name="Comma 2 9 51" xfId="20916"/>
    <cellStyle name="Comma 2 9 52" xfId="21069"/>
    <cellStyle name="Comma 2 9 53" xfId="22015"/>
    <cellStyle name="Comma 2 9 54" xfId="22035"/>
    <cellStyle name="Comma 2 9 55" xfId="22980"/>
    <cellStyle name="Comma 2 9 56" xfId="23519"/>
    <cellStyle name="Comma 2 9 57" xfId="24053"/>
    <cellStyle name="Comma 2 9 58" xfId="24585"/>
    <cellStyle name="Comma 2 9 59" xfId="25089"/>
    <cellStyle name="Comma 2 9 6" xfId="3707"/>
    <cellStyle name="Comma 2 9 60" xfId="25604"/>
    <cellStyle name="Comma 2 9 61" xfId="26229"/>
    <cellStyle name="Comma 2 9 62" xfId="26764"/>
    <cellStyle name="Comma 2 9 63" xfId="22992"/>
    <cellStyle name="Comma 2 9 64" xfId="27800"/>
    <cellStyle name="Comma 2 9 65" xfId="28259"/>
    <cellStyle name="Comma 2 9 66" xfId="29017"/>
    <cellStyle name="Comma 2 9 67" xfId="29280"/>
    <cellStyle name="Comma 2 9 68" xfId="31129"/>
    <cellStyle name="Comma 2 9 69" xfId="31607"/>
    <cellStyle name="Comma 2 9 7" xfId="3355"/>
    <cellStyle name="Comma 2 9 70" xfId="32656"/>
    <cellStyle name="Comma 2 9 71" xfId="37752"/>
    <cellStyle name="Comma 2 9 8" xfId="3565"/>
    <cellStyle name="Comma 2 9 9" xfId="3284"/>
    <cellStyle name="Comma 2 90" xfId="25877"/>
    <cellStyle name="Comma 2 91" xfId="26120"/>
    <cellStyle name="Comma 2 92" xfId="26877"/>
    <cellStyle name="Comma 2 93" xfId="26991"/>
    <cellStyle name="Comma 2 94" xfId="27379"/>
    <cellStyle name="Comma 2 95" xfId="28733"/>
    <cellStyle name="Comma 2 96" xfId="30033"/>
    <cellStyle name="Comma 2 97" xfId="30824"/>
    <cellStyle name="Comma 2 98" xfId="32123"/>
    <cellStyle name="Comma 2 99" xfId="32954"/>
    <cellStyle name="Comma 3" xfId="16"/>
    <cellStyle name="Comma 3 10" xfId="521"/>
    <cellStyle name="Comma 3 100" xfId="37334"/>
    <cellStyle name="Comma 3 101" xfId="37538"/>
    <cellStyle name="Comma 3 102" xfId="37670"/>
    <cellStyle name="Comma 3 103" xfId="38406"/>
    <cellStyle name="Comma 3 11" xfId="508"/>
    <cellStyle name="Comma 3 12" xfId="407"/>
    <cellStyle name="Comma 3 13" xfId="329"/>
    <cellStyle name="Comma 3 14" xfId="504"/>
    <cellStyle name="Comma 3 15" xfId="747"/>
    <cellStyle name="Comma 3 16" xfId="495"/>
    <cellStyle name="Comma 3 17" xfId="779"/>
    <cellStyle name="Comma 3 18" xfId="335"/>
    <cellStyle name="Comma 3 19" xfId="655"/>
    <cellStyle name="Comma 3 2" xfId="110"/>
    <cellStyle name="Comma 3 20" xfId="887"/>
    <cellStyle name="Comma 3 21" xfId="1066"/>
    <cellStyle name="Comma 3 22" xfId="1052"/>
    <cellStyle name="Comma 3 23" xfId="1065"/>
    <cellStyle name="Comma 3 24" xfId="927"/>
    <cellStyle name="Comma 3 25" xfId="931"/>
    <cellStyle name="Comma 3 26" xfId="911"/>
    <cellStyle name="Comma 3 27" xfId="947"/>
    <cellStyle name="Comma 3 28" xfId="1000"/>
    <cellStyle name="Comma 3 29" xfId="981"/>
    <cellStyle name="Comma 3 3" xfId="318"/>
    <cellStyle name="Comma 3 30" xfId="1010"/>
    <cellStyle name="Comma 3 31" xfId="1038"/>
    <cellStyle name="Comma 3 32" xfId="1050"/>
    <cellStyle name="Comma 3 33" xfId="934"/>
    <cellStyle name="Comma 3 34" xfId="1165"/>
    <cellStyle name="Comma 3 35" xfId="1175"/>
    <cellStyle name="Comma 3 36" xfId="1187"/>
    <cellStyle name="Comma 3 37" xfId="1205"/>
    <cellStyle name="Comma 3 38" xfId="1255"/>
    <cellStyle name="Comma 3 39" xfId="1305"/>
    <cellStyle name="Comma 3 4" xfId="353"/>
    <cellStyle name="Comma 3 40" xfId="1300"/>
    <cellStyle name="Comma 3 41" xfId="1494"/>
    <cellStyle name="Comma 3 42" xfId="1613"/>
    <cellStyle name="Comma 3 43" xfId="1605"/>
    <cellStyle name="Comma 3 44" xfId="1616"/>
    <cellStyle name="Comma 3 45" xfId="1602"/>
    <cellStyle name="Comma 3 46" xfId="1619"/>
    <cellStyle name="Comma 3 47" xfId="1599"/>
    <cellStyle name="Comma 3 48" xfId="1622"/>
    <cellStyle name="Comma 3 49" xfId="1596"/>
    <cellStyle name="Comma 3 5" xfId="334"/>
    <cellStyle name="Comma 3 50" xfId="1625"/>
    <cellStyle name="Comma 3 51" xfId="1593"/>
    <cellStyle name="Comma 3 52" xfId="1628"/>
    <cellStyle name="Comma 3 53" xfId="1590"/>
    <cellStyle name="Comma 3 54" xfId="1631"/>
    <cellStyle name="Comma 3 55" xfId="1587"/>
    <cellStyle name="Comma 3 56" xfId="1634"/>
    <cellStyle name="Comma 3 57" xfId="1583"/>
    <cellStyle name="Comma 3 58" xfId="1638"/>
    <cellStyle name="Comma 3 59" xfId="1581"/>
    <cellStyle name="Comma 3 6" xfId="180"/>
    <cellStyle name="Comma 3 60" xfId="1641"/>
    <cellStyle name="Comma 3 61" xfId="1706"/>
    <cellStyle name="Comma 3 62" xfId="1580"/>
    <cellStyle name="Comma 3 63" xfId="1735"/>
    <cellStyle name="Comma 3 64" xfId="1610"/>
    <cellStyle name="Comma 3 65" xfId="2021"/>
    <cellStyle name="Comma 3 66" xfId="2240"/>
    <cellStyle name="Comma 3 67" xfId="2371"/>
    <cellStyle name="Comma 3 68" xfId="30148"/>
    <cellStyle name="Comma 3 69" xfId="3006"/>
    <cellStyle name="Comma 3 7" xfId="484"/>
    <cellStyle name="Comma 3 70" xfId="2374"/>
    <cellStyle name="Comma 3 71" xfId="34010"/>
    <cellStyle name="Comma 3 72" xfId="34152"/>
    <cellStyle name="Comma 3 73" xfId="34173"/>
    <cellStyle name="Comma 3 74" xfId="34201"/>
    <cellStyle name="Comma 3 75" xfId="34267"/>
    <cellStyle name="Comma 3 76" xfId="34172"/>
    <cellStyle name="Comma 3 77" xfId="34289"/>
    <cellStyle name="Comma 3 78" xfId="34458"/>
    <cellStyle name="Comma 3 79" xfId="34685"/>
    <cellStyle name="Comma 3 8" xfId="524"/>
    <cellStyle name="Comma 3 80" xfId="34912"/>
    <cellStyle name="Comma 3 81" xfId="35139"/>
    <cellStyle name="Comma 3 82" xfId="35366"/>
    <cellStyle name="Comma 3 83" xfId="35593"/>
    <cellStyle name="Comma 3 84" xfId="35820"/>
    <cellStyle name="Comma 3 85" xfId="36047"/>
    <cellStyle name="Comma 3 86" xfId="36274"/>
    <cellStyle name="Comma 3 87" xfId="36501"/>
    <cellStyle name="Comma 3 88" xfId="36727"/>
    <cellStyle name="Comma 3 89" xfId="36949"/>
    <cellStyle name="Comma 3 9" xfId="368"/>
    <cellStyle name="Comma 3 90" xfId="36817"/>
    <cellStyle name="Comma 3 91" xfId="37018"/>
    <cellStyle name="Comma 3 92" xfId="37170"/>
    <cellStyle name="Comma 3 93" xfId="37076"/>
    <cellStyle name="Comma 3 94" xfId="37206"/>
    <cellStyle name="Comma 3 95" xfId="37085"/>
    <cellStyle name="Comma 3 96" xfId="37326"/>
    <cellStyle name="Comma 3 97" xfId="37106"/>
    <cellStyle name="Comma 3 98" xfId="37330"/>
    <cellStyle name="Comma 3 99" xfId="37215"/>
    <cellStyle name="Comma 35" xfId="17"/>
    <cellStyle name="Comma 35 10" xfId="921"/>
    <cellStyle name="Comma 35 11" xfId="1022"/>
    <cellStyle name="Comma 35 12" xfId="973"/>
    <cellStyle name="Comma 35 13" xfId="992"/>
    <cellStyle name="Comma 35 14" xfId="991"/>
    <cellStyle name="Comma 35 15" xfId="1136"/>
    <cellStyle name="Comma 35 16" xfId="1166"/>
    <cellStyle name="Comma 35 17" xfId="1179"/>
    <cellStyle name="Comma 35 18" xfId="1208"/>
    <cellStyle name="Comma 35 19" xfId="1199"/>
    <cellStyle name="Comma 35 2" xfId="888"/>
    <cellStyle name="Comma 35 20" xfId="2372"/>
    <cellStyle name="Comma 35 3" xfId="1064"/>
    <cellStyle name="Comma 35 4" xfId="1053"/>
    <cellStyle name="Comma 35 5" xfId="1062"/>
    <cellStyle name="Comma 35 6" xfId="926"/>
    <cellStyle name="Comma 35 7" xfId="1003"/>
    <cellStyle name="Comma 35 8" xfId="914"/>
    <cellStyle name="Comma 35 9" xfId="917"/>
    <cellStyle name="Comma 36" xfId="1635"/>
    <cellStyle name="Comma 38" xfId="186"/>
    <cellStyle name="Comma 4" xfId="18"/>
    <cellStyle name="Comma 4 10" xfId="1004"/>
    <cellStyle name="Comma 4 11" xfId="1033"/>
    <cellStyle name="Comma 4 12" xfId="948"/>
    <cellStyle name="Comma 4 13" xfId="935"/>
    <cellStyle name="Comma 4 14" xfId="930"/>
    <cellStyle name="Comma 4 15" xfId="1162"/>
    <cellStyle name="Comma 4 16" xfId="1167"/>
    <cellStyle name="Comma 4 17" xfId="1183"/>
    <cellStyle name="Comma 4 18" xfId="1198"/>
    <cellStyle name="Comma 4 19" xfId="1180"/>
    <cellStyle name="Comma 4 2" xfId="889"/>
    <cellStyle name="Comma 4 20" xfId="2373"/>
    <cellStyle name="Comma 4 21" xfId="38044"/>
    <cellStyle name="Comma 4 3" xfId="1063"/>
    <cellStyle name="Comma 4 4" xfId="1054"/>
    <cellStyle name="Comma 4 5" xfId="1061"/>
    <cellStyle name="Comma 4 6" xfId="925"/>
    <cellStyle name="Comma 4 7" xfId="1027"/>
    <cellStyle name="Comma 4 8" xfId="1014"/>
    <cellStyle name="Comma 4 9" xfId="985"/>
    <cellStyle name="Comma 47" xfId="703"/>
    <cellStyle name="Comma 5" xfId="19"/>
    <cellStyle name="Comma 5 2" xfId="1495"/>
    <cellStyle name="Comma 5 3" xfId="2024"/>
    <cellStyle name="Comma 5 4" xfId="2025"/>
    <cellStyle name="Comma 6" xfId="20"/>
    <cellStyle name="Comma 6 2" xfId="1497"/>
    <cellStyle name="Comma 6 3" xfId="2027"/>
    <cellStyle name="Comma 6 4" xfId="2028"/>
    <cellStyle name="Comma 7" xfId="21"/>
    <cellStyle name="Comma 7 2" xfId="1498"/>
    <cellStyle name="Comma 7 3" xfId="2031"/>
    <cellStyle name="Comma 7 4" xfId="2032"/>
    <cellStyle name="Comma 8" xfId="22"/>
    <cellStyle name="Comma 8 2" xfId="1500"/>
    <cellStyle name="Comma 8 3" xfId="2035"/>
    <cellStyle name="Comma 8 4" xfId="2036"/>
    <cellStyle name="Comma 9" xfId="23"/>
    <cellStyle name="Comma 9 2" xfId="1502"/>
    <cellStyle name="Comma 9 3" xfId="2038"/>
    <cellStyle name="Comma 9 4" xfId="2039"/>
    <cellStyle name="Comma_January 2010" xfId="24"/>
    <cellStyle name="Euro" xfId="25"/>
    <cellStyle name="Explanatory Text" xfId="859" builtinId="53" customBuiltin="1"/>
    <cellStyle name="Explanatory Text 2" xfId="1503"/>
    <cellStyle name="Explanatory Text 2 10" xfId="35389"/>
    <cellStyle name="Explanatory Text 2 11" xfId="35616"/>
    <cellStyle name="Explanatory Text 2 12" xfId="35843"/>
    <cellStyle name="Explanatory Text 2 13" xfId="36070"/>
    <cellStyle name="Explanatory Text 2 14" xfId="36297"/>
    <cellStyle name="Explanatory Text 2 15" xfId="36524"/>
    <cellStyle name="Explanatory Text 2 16" xfId="36748"/>
    <cellStyle name="Explanatory Text 2 17" xfId="36968"/>
    <cellStyle name="Explanatory Text 2 18" xfId="37089"/>
    <cellStyle name="Explanatory Text 2 19" xfId="37539"/>
    <cellStyle name="Explanatory Text 2 2" xfId="2042"/>
    <cellStyle name="Explanatory Text 2 20" xfId="38407"/>
    <cellStyle name="Explanatory Text 2 3" xfId="2241"/>
    <cellStyle name="Explanatory Text 2 4" xfId="2553"/>
    <cellStyle name="Explanatory Text 2 5" xfId="34011"/>
    <cellStyle name="Explanatory Text 2 6" xfId="34481"/>
    <cellStyle name="Explanatory Text 2 7" xfId="34708"/>
    <cellStyle name="Explanatory Text 2 8" xfId="34935"/>
    <cellStyle name="Explanatory Text 2 9" xfId="35162"/>
    <cellStyle name="Explanatory Text 3" xfId="1504"/>
    <cellStyle name="Explanatory Text 3 10" xfId="35390"/>
    <cellStyle name="Explanatory Text 3 11" xfId="35617"/>
    <cellStyle name="Explanatory Text 3 12" xfId="35844"/>
    <cellStyle name="Explanatory Text 3 13" xfId="36071"/>
    <cellStyle name="Explanatory Text 3 14" xfId="36298"/>
    <cellStyle name="Explanatory Text 3 15" xfId="36525"/>
    <cellStyle name="Explanatory Text 3 16" xfId="36749"/>
    <cellStyle name="Explanatory Text 3 17" xfId="36969"/>
    <cellStyle name="Explanatory Text 3 18" xfId="37090"/>
    <cellStyle name="Explanatory Text 3 19" xfId="37540"/>
    <cellStyle name="Explanatory Text 3 2" xfId="2043"/>
    <cellStyle name="Explanatory Text 3 20" xfId="38408"/>
    <cellStyle name="Explanatory Text 3 3" xfId="2242"/>
    <cellStyle name="Explanatory Text 3 4" xfId="2540"/>
    <cellStyle name="Explanatory Text 3 5" xfId="34012"/>
    <cellStyle name="Explanatory Text 3 6" xfId="34482"/>
    <cellStyle name="Explanatory Text 3 7" xfId="34709"/>
    <cellStyle name="Explanatory Text 3 8" xfId="34936"/>
    <cellStyle name="Explanatory Text 3 9" xfId="35163"/>
    <cellStyle name="Explanatory Text 4" xfId="1505"/>
    <cellStyle name="Explanatory Text 4 10" xfId="35391"/>
    <cellStyle name="Explanatory Text 4 11" xfId="35618"/>
    <cellStyle name="Explanatory Text 4 12" xfId="35845"/>
    <cellStyle name="Explanatory Text 4 13" xfId="36072"/>
    <cellStyle name="Explanatory Text 4 14" xfId="36299"/>
    <cellStyle name="Explanatory Text 4 15" xfId="36526"/>
    <cellStyle name="Explanatory Text 4 16" xfId="36750"/>
    <cellStyle name="Explanatory Text 4 17" xfId="36970"/>
    <cellStyle name="Explanatory Text 4 18" xfId="37091"/>
    <cellStyle name="Explanatory Text 4 19" xfId="37541"/>
    <cellStyle name="Explanatory Text 4 2" xfId="2044"/>
    <cellStyle name="Explanatory Text 4 20" xfId="38409"/>
    <cellStyle name="Explanatory Text 4 3" xfId="2243"/>
    <cellStyle name="Explanatory Text 4 4" xfId="2526"/>
    <cellStyle name="Explanatory Text 4 5" xfId="34013"/>
    <cellStyle name="Explanatory Text 4 6" xfId="34483"/>
    <cellStyle name="Explanatory Text 4 7" xfId="34710"/>
    <cellStyle name="Explanatory Text 4 8" xfId="34937"/>
    <cellStyle name="Explanatory Text 4 9" xfId="35164"/>
    <cellStyle name="Explanatory Text 5" xfId="1506"/>
    <cellStyle name="Explanatory Text 5 10" xfId="35392"/>
    <cellStyle name="Explanatory Text 5 11" xfId="35619"/>
    <cellStyle name="Explanatory Text 5 12" xfId="35846"/>
    <cellStyle name="Explanatory Text 5 13" xfId="36073"/>
    <cellStyle name="Explanatory Text 5 14" xfId="36300"/>
    <cellStyle name="Explanatory Text 5 15" xfId="36527"/>
    <cellStyle name="Explanatory Text 5 16" xfId="36751"/>
    <cellStyle name="Explanatory Text 5 17" xfId="36971"/>
    <cellStyle name="Explanatory Text 5 18" xfId="37093"/>
    <cellStyle name="Explanatory Text 5 19" xfId="37542"/>
    <cellStyle name="Explanatory Text 5 2" xfId="2045"/>
    <cellStyle name="Explanatory Text 5 20" xfId="38410"/>
    <cellStyle name="Explanatory Text 5 3" xfId="2244"/>
    <cellStyle name="Explanatory Text 5 4" xfId="3085"/>
    <cellStyle name="Explanatory Text 5 5" xfId="34014"/>
    <cellStyle name="Explanatory Text 5 6" xfId="34484"/>
    <cellStyle name="Explanatory Text 5 7" xfId="34711"/>
    <cellStyle name="Explanatory Text 5 8" xfId="34938"/>
    <cellStyle name="Explanatory Text 5 9" xfId="35165"/>
    <cellStyle name="Good" xfId="849" builtinId="26" customBuiltin="1"/>
    <cellStyle name="Good 2" xfId="1507"/>
    <cellStyle name="Good 2 10" xfId="35394"/>
    <cellStyle name="Good 2 11" xfId="35621"/>
    <cellStyle name="Good 2 12" xfId="35848"/>
    <cellStyle name="Good 2 13" xfId="36075"/>
    <cellStyle name="Good 2 14" xfId="36302"/>
    <cellStyle name="Good 2 15" xfId="36529"/>
    <cellStyle name="Good 2 16" xfId="36753"/>
    <cellStyle name="Good 2 17" xfId="36972"/>
    <cellStyle name="Good 2 18" xfId="37097"/>
    <cellStyle name="Good 2 19" xfId="37543"/>
    <cellStyle name="Good 2 2" xfId="2047"/>
    <cellStyle name="Good 2 20" xfId="38411"/>
    <cellStyle name="Good 2 3" xfId="2245"/>
    <cellStyle name="Good 2 4" xfId="2919"/>
    <cellStyle name="Good 2 5" xfId="34015"/>
    <cellStyle name="Good 2 6" xfId="34486"/>
    <cellStyle name="Good 2 7" xfId="34713"/>
    <cellStyle name="Good 2 8" xfId="34940"/>
    <cellStyle name="Good 2 9" xfId="35167"/>
    <cellStyle name="Good 3" xfId="1508"/>
    <cellStyle name="Good 3 10" xfId="35395"/>
    <cellStyle name="Good 3 11" xfId="35622"/>
    <cellStyle name="Good 3 12" xfId="35849"/>
    <cellStyle name="Good 3 13" xfId="36076"/>
    <cellStyle name="Good 3 14" xfId="36303"/>
    <cellStyle name="Good 3 15" xfId="36530"/>
    <cellStyle name="Good 3 16" xfId="36754"/>
    <cellStyle name="Good 3 17" xfId="36973"/>
    <cellStyle name="Good 3 18" xfId="37098"/>
    <cellStyle name="Good 3 19" xfId="37544"/>
    <cellStyle name="Good 3 2" xfId="2048"/>
    <cellStyle name="Good 3 20" xfId="38412"/>
    <cellStyle name="Good 3 3" xfId="2246"/>
    <cellStyle name="Good 3 4" xfId="3285"/>
    <cellStyle name="Good 3 5" xfId="34016"/>
    <cellStyle name="Good 3 6" xfId="34487"/>
    <cellStyle name="Good 3 7" xfId="34714"/>
    <cellStyle name="Good 3 8" xfId="34941"/>
    <cellStyle name="Good 3 9" xfId="35168"/>
    <cellStyle name="Good 4" xfId="1509"/>
    <cellStyle name="Good 4 10" xfId="35396"/>
    <cellStyle name="Good 4 11" xfId="35623"/>
    <cellStyle name="Good 4 12" xfId="35850"/>
    <cellStyle name="Good 4 13" xfId="36077"/>
    <cellStyle name="Good 4 14" xfId="36304"/>
    <cellStyle name="Good 4 15" xfId="36531"/>
    <cellStyle name="Good 4 16" xfId="36755"/>
    <cellStyle name="Good 4 17" xfId="36974"/>
    <cellStyle name="Good 4 18" xfId="37099"/>
    <cellStyle name="Good 4 19" xfId="37545"/>
    <cellStyle name="Good 4 2" xfId="2049"/>
    <cellStyle name="Good 4 20" xfId="38413"/>
    <cellStyle name="Good 4 3" xfId="2247"/>
    <cellStyle name="Good 4 4" xfId="2918"/>
    <cellStyle name="Good 4 5" xfId="34017"/>
    <cellStyle name="Good 4 6" xfId="34488"/>
    <cellStyle name="Good 4 7" xfId="34715"/>
    <cellStyle name="Good 4 8" xfId="34942"/>
    <cellStyle name="Good 4 9" xfId="35169"/>
    <cellStyle name="Good 5" xfId="1510"/>
    <cellStyle name="Good 5 10" xfId="35397"/>
    <cellStyle name="Good 5 11" xfId="35624"/>
    <cellStyle name="Good 5 12" xfId="35851"/>
    <cellStyle name="Good 5 13" xfId="36078"/>
    <cellStyle name="Good 5 14" xfId="36305"/>
    <cellStyle name="Good 5 15" xfId="36532"/>
    <cellStyle name="Good 5 16" xfId="36756"/>
    <cellStyle name="Good 5 17" xfId="36975"/>
    <cellStyle name="Good 5 18" xfId="37100"/>
    <cellStyle name="Good 5 19" xfId="37546"/>
    <cellStyle name="Good 5 2" xfId="2050"/>
    <cellStyle name="Good 5 20" xfId="38414"/>
    <cellStyle name="Good 5 3" xfId="2248"/>
    <cellStyle name="Good 5 4" xfId="3268"/>
    <cellStyle name="Good 5 5" xfId="34018"/>
    <cellStyle name="Good 5 6" xfId="34489"/>
    <cellStyle name="Good 5 7" xfId="34716"/>
    <cellStyle name="Good 5 8" xfId="34943"/>
    <cellStyle name="Good 5 9" xfId="35170"/>
    <cellStyle name="Heading 1" xfId="845" builtinId="16" customBuiltin="1"/>
    <cellStyle name="Heading 1 2" xfId="1511"/>
    <cellStyle name="Heading 1 2 10" xfId="35399"/>
    <cellStyle name="Heading 1 2 11" xfId="35626"/>
    <cellStyle name="Heading 1 2 12" xfId="35853"/>
    <cellStyle name="Heading 1 2 13" xfId="36080"/>
    <cellStyle name="Heading 1 2 14" xfId="36307"/>
    <cellStyle name="Heading 1 2 15" xfId="36534"/>
    <cellStyle name="Heading 1 2 16" xfId="36758"/>
    <cellStyle name="Heading 1 2 17" xfId="36977"/>
    <cellStyle name="Heading 1 2 18" xfId="37102"/>
    <cellStyle name="Heading 1 2 19" xfId="37547"/>
    <cellStyle name="Heading 1 2 2" xfId="2051"/>
    <cellStyle name="Heading 1 2 20" xfId="38415"/>
    <cellStyle name="Heading 1 2 3" xfId="2249"/>
    <cellStyle name="Heading 1 2 4" xfId="3155"/>
    <cellStyle name="Heading 1 2 5" xfId="34019"/>
    <cellStyle name="Heading 1 2 6" xfId="34491"/>
    <cellStyle name="Heading 1 2 7" xfId="34718"/>
    <cellStyle name="Heading 1 2 8" xfId="34945"/>
    <cellStyle name="Heading 1 2 9" xfId="35172"/>
    <cellStyle name="Heading 1 3" xfId="1512"/>
    <cellStyle name="Heading 1 3 10" xfId="35400"/>
    <cellStyle name="Heading 1 3 11" xfId="35627"/>
    <cellStyle name="Heading 1 3 12" xfId="35854"/>
    <cellStyle name="Heading 1 3 13" xfId="36081"/>
    <cellStyle name="Heading 1 3 14" xfId="36308"/>
    <cellStyle name="Heading 1 3 15" xfId="36535"/>
    <cellStyle name="Heading 1 3 16" xfId="36759"/>
    <cellStyle name="Heading 1 3 17" xfId="36978"/>
    <cellStyle name="Heading 1 3 18" xfId="37103"/>
    <cellStyle name="Heading 1 3 19" xfId="37548"/>
    <cellStyle name="Heading 1 3 2" xfId="2052"/>
    <cellStyle name="Heading 1 3 20" xfId="38416"/>
    <cellStyle name="Heading 1 3 3" xfId="2250"/>
    <cellStyle name="Heading 1 3 4" xfId="4107"/>
    <cellStyle name="Heading 1 3 5" xfId="34020"/>
    <cellStyle name="Heading 1 3 6" xfId="34492"/>
    <cellStyle name="Heading 1 3 7" xfId="34719"/>
    <cellStyle name="Heading 1 3 8" xfId="34946"/>
    <cellStyle name="Heading 1 3 9" xfId="35173"/>
    <cellStyle name="Heading 1 4" xfId="1513"/>
    <cellStyle name="Heading 1 4 10" xfId="35401"/>
    <cellStyle name="Heading 1 4 11" xfId="35628"/>
    <cellStyle name="Heading 1 4 12" xfId="35855"/>
    <cellStyle name="Heading 1 4 13" xfId="36082"/>
    <cellStyle name="Heading 1 4 14" xfId="36309"/>
    <cellStyle name="Heading 1 4 15" xfId="36536"/>
    <cellStyle name="Heading 1 4 16" xfId="36760"/>
    <cellStyle name="Heading 1 4 17" xfId="36979"/>
    <cellStyle name="Heading 1 4 18" xfId="37104"/>
    <cellStyle name="Heading 1 4 19" xfId="37549"/>
    <cellStyle name="Heading 1 4 2" xfId="2053"/>
    <cellStyle name="Heading 1 4 20" xfId="38417"/>
    <cellStyle name="Heading 1 4 3" xfId="2251"/>
    <cellStyle name="Heading 1 4 4" xfId="3631"/>
    <cellStyle name="Heading 1 4 5" xfId="34021"/>
    <cellStyle name="Heading 1 4 6" xfId="34493"/>
    <cellStyle name="Heading 1 4 7" xfId="34720"/>
    <cellStyle name="Heading 1 4 8" xfId="34947"/>
    <cellStyle name="Heading 1 4 9" xfId="35174"/>
    <cellStyle name="Heading 1 5" xfId="1514"/>
    <cellStyle name="Heading 1 5 10" xfId="35402"/>
    <cellStyle name="Heading 1 5 11" xfId="35629"/>
    <cellStyle name="Heading 1 5 12" xfId="35856"/>
    <cellStyle name="Heading 1 5 13" xfId="36083"/>
    <cellStyle name="Heading 1 5 14" xfId="36310"/>
    <cellStyle name="Heading 1 5 15" xfId="36537"/>
    <cellStyle name="Heading 1 5 16" xfId="36761"/>
    <cellStyle name="Heading 1 5 17" xfId="36980"/>
    <cellStyle name="Heading 1 5 18" xfId="37105"/>
    <cellStyle name="Heading 1 5 19" xfId="37550"/>
    <cellStyle name="Heading 1 5 2" xfId="2054"/>
    <cellStyle name="Heading 1 5 20" xfId="38418"/>
    <cellStyle name="Heading 1 5 3" xfId="2252"/>
    <cellStyle name="Heading 1 5 4" xfId="3196"/>
    <cellStyle name="Heading 1 5 5" xfId="34022"/>
    <cellStyle name="Heading 1 5 6" xfId="34494"/>
    <cellStyle name="Heading 1 5 7" xfId="34721"/>
    <cellStyle name="Heading 1 5 8" xfId="34948"/>
    <cellStyle name="Heading 1 5 9" xfId="35175"/>
    <cellStyle name="Heading 2" xfId="846" builtinId="17" customBuiltin="1"/>
    <cellStyle name="Heading 2 2" xfId="1515"/>
    <cellStyle name="Heading 2 2 10" xfId="35404"/>
    <cellStyle name="Heading 2 2 11" xfId="35631"/>
    <cellStyle name="Heading 2 2 12" xfId="35858"/>
    <cellStyle name="Heading 2 2 13" xfId="36085"/>
    <cellStyle name="Heading 2 2 14" xfId="36312"/>
    <cellStyle name="Heading 2 2 15" xfId="36539"/>
    <cellStyle name="Heading 2 2 16" xfId="36763"/>
    <cellStyle name="Heading 2 2 17" xfId="36982"/>
    <cellStyle name="Heading 2 2 18" xfId="37107"/>
    <cellStyle name="Heading 2 2 19" xfId="37551"/>
    <cellStyle name="Heading 2 2 2" xfId="2056"/>
    <cellStyle name="Heading 2 2 20" xfId="38419"/>
    <cellStyle name="Heading 2 2 3" xfId="2253"/>
    <cellStyle name="Heading 2 2 4" xfId="3212"/>
    <cellStyle name="Heading 2 2 5" xfId="34023"/>
    <cellStyle name="Heading 2 2 6" xfId="34496"/>
    <cellStyle name="Heading 2 2 7" xfId="34723"/>
    <cellStyle name="Heading 2 2 8" xfId="34950"/>
    <cellStyle name="Heading 2 2 9" xfId="35177"/>
    <cellStyle name="Heading 2 3" xfId="1516"/>
    <cellStyle name="Heading 2 3 10" xfId="35405"/>
    <cellStyle name="Heading 2 3 11" xfId="35632"/>
    <cellStyle name="Heading 2 3 12" xfId="35859"/>
    <cellStyle name="Heading 2 3 13" xfId="36086"/>
    <cellStyle name="Heading 2 3 14" xfId="36313"/>
    <cellStyle name="Heading 2 3 15" xfId="36540"/>
    <cellStyle name="Heading 2 3 16" xfId="36764"/>
    <cellStyle name="Heading 2 3 17" xfId="36983"/>
    <cellStyle name="Heading 2 3 18" xfId="37108"/>
    <cellStyle name="Heading 2 3 19" xfId="37552"/>
    <cellStyle name="Heading 2 3 2" xfId="2057"/>
    <cellStyle name="Heading 2 3 20" xfId="38420"/>
    <cellStyle name="Heading 2 3 3" xfId="2254"/>
    <cellStyle name="Heading 2 3 4" xfId="3185"/>
    <cellStyle name="Heading 2 3 5" xfId="34024"/>
    <cellStyle name="Heading 2 3 6" xfId="34497"/>
    <cellStyle name="Heading 2 3 7" xfId="34724"/>
    <cellStyle name="Heading 2 3 8" xfId="34951"/>
    <cellStyle name="Heading 2 3 9" xfId="35178"/>
    <cellStyle name="Heading 2 4" xfId="1517"/>
    <cellStyle name="Heading 2 4 10" xfId="35406"/>
    <cellStyle name="Heading 2 4 11" xfId="35633"/>
    <cellStyle name="Heading 2 4 12" xfId="35860"/>
    <cellStyle name="Heading 2 4 13" xfId="36087"/>
    <cellStyle name="Heading 2 4 14" xfId="36314"/>
    <cellStyle name="Heading 2 4 15" xfId="36541"/>
    <cellStyle name="Heading 2 4 16" xfId="36765"/>
    <cellStyle name="Heading 2 4 17" xfId="36984"/>
    <cellStyle name="Heading 2 4 18" xfId="37109"/>
    <cellStyle name="Heading 2 4 19" xfId="37553"/>
    <cellStyle name="Heading 2 4 2" xfId="2058"/>
    <cellStyle name="Heading 2 4 20" xfId="38421"/>
    <cellStyle name="Heading 2 4 3" xfId="2255"/>
    <cellStyle name="Heading 2 4 4" xfId="3263"/>
    <cellStyle name="Heading 2 4 5" xfId="34025"/>
    <cellStyle name="Heading 2 4 6" xfId="34498"/>
    <cellStyle name="Heading 2 4 7" xfId="34725"/>
    <cellStyle name="Heading 2 4 8" xfId="34952"/>
    <cellStyle name="Heading 2 4 9" xfId="35179"/>
    <cellStyle name="Heading 2 5" xfId="1518"/>
    <cellStyle name="Heading 2 5 10" xfId="35407"/>
    <cellStyle name="Heading 2 5 11" xfId="35634"/>
    <cellStyle name="Heading 2 5 12" xfId="35861"/>
    <cellStyle name="Heading 2 5 13" xfId="36088"/>
    <cellStyle name="Heading 2 5 14" xfId="36315"/>
    <cellStyle name="Heading 2 5 15" xfId="36542"/>
    <cellStyle name="Heading 2 5 16" xfId="36766"/>
    <cellStyle name="Heading 2 5 17" xfId="36985"/>
    <cellStyle name="Heading 2 5 18" xfId="37110"/>
    <cellStyle name="Heading 2 5 19" xfId="37554"/>
    <cellStyle name="Heading 2 5 2" xfId="2059"/>
    <cellStyle name="Heading 2 5 20" xfId="38422"/>
    <cellStyle name="Heading 2 5 3" xfId="2256"/>
    <cellStyle name="Heading 2 5 4" xfId="3205"/>
    <cellStyle name="Heading 2 5 5" xfId="34026"/>
    <cellStyle name="Heading 2 5 6" xfId="34499"/>
    <cellStyle name="Heading 2 5 7" xfId="34726"/>
    <cellStyle name="Heading 2 5 8" xfId="34953"/>
    <cellStyle name="Heading 2 5 9" xfId="35180"/>
    <cellStyle name="Heading 3" xfId="847" builtinId="18" customBuiltin="1"/>
    <cellStyle name="Heading 3 2" xfId="1519"/>
    <cellStyle name="Heading 3 2 10" xfId="35409"/>
    <cellStyle name="Heading 3 2 11" xfId="35636"/>
    <cellStyle name="Heading 3 2 12" xfId="35863"/>
    <cellStyle name="Heading 3 2 13" xfId="36090"/>
    <cellStyle name="Heading 3 2 14" xfId="36317"/>
    <cellStyle name="Heading 3 2 15" xfId="36544"/>
    <cellStyle name="Heading 3 2 16" xfId="36768"/>
    <cellStyle name="Heading 3 2 17" xfId="36987"/>
    <cellStyle name="Heading 3 2 18" xfId="37115"/>
    <cellStyle name="Heading 3 2 19" xfId="37555"/>
    <cellStyle name="Heading 3 2 2" xfId="2061"/>
    <cellStyle name="Heading 3 2 20" xfId="38423"/>
    <cellStyle name="Heading 3 2 3" xfId="2257"/>
    <cellStyle name="Heading 3 2 4" xfId="3199"/>
    <cellStyle name="Heading 3 2 5" xfId="34027"/>
    <cellStyle name="Heading 3 2 6" xfId="34501"/>
    <cellStyle name="Heading 3 2 7" xfId="34728"/>
    <cellStyle name="Heading 3 2 8" xfId="34955"/>
    <cellStyle name="Heading 3 2 9" xfId="35182"/>
    <cellStyle name="Heading 3 3" xfId="1520"/>
    <cellStyle name="Heading 3 3 10" xfId="35410"/>
    <cellStyle name="Heading 3 3 11" xfId="35637"/>
    <cellStyle name="Heading 3 3 12" xfId="35864"/>
    <cellStyle name="Heading 3 3 13" xfId="36091"/>
    <cellStyle name="Heading 3 3 14" xfId="36318"/>
    <cellStyle name="Heading 3 3 15" xfId="36545"/>
    <cellStyle name="Heading 3 3 16" xfId="36769"/>
    <cellStyle name="Heading 3 3 17" xfId="36988"/>
    <cellStyle name="Heading 3 3 18" xfId="37120"/>
    <cellStyle name="Heading 3 3 19" xfId="37556"/>
    <cellStyle name="Heading 3 3 2" xfId="2062"/>
    <cellStyle name="Heading 3 3 20" xfId="38424"/>
    <cellStyle name="Heading 3 3 3" xfId="2258"/>
    <cellStyle name="Heading 3 3 4" xfId="3188"/>
    <cellStyle name="Heading 3 3 5" xfId="34028"/>
    <cellStyle name="Heading 3 3 6" xfId="34502"/>
    <cellStyle name="Heading 3 3 7" xfId="34729"/>
    <cellStyle name="Heading 3 3 8" xfId="34956"/>
    <cellStyle name="Heading 3 3 9" xfId="35183"/>
    <cellStyle name="Heading 3 4" xfId="1521"/>
    <cellStyle name="Heading 3 4 10" xfId="35411"/>
    <cellStyle name="Heading 3 4 11" xfId="35638"/>
    <cellStyle name="Heading 3 4 12" xfId="35865"/>
    <cellStyle name="Heading 3 4 13" xfId="36092"/>
    <cellStyle name="Heading 3 4 14" xfId="36319"/>
    <cellStyle name="Heading 3 4 15" xfId="36546"/>
    <cellStyle name="Heading 3 4 16" xfId="36770"/>
    <cellStyle name="Heading 3 4 17" xfId="36989"/>
    <cellStyle name="Heading 3 4 18" xfId="37121"/>
    <cellStyle name="Heading 3 4 19" xfId="37557"/>
    <cellStyle name="Heading 3 4 2" xfId="2063"/>
    <cellStyle name="Heading 3 4 20" xfId="38425"/>
    <cellStyle name="Heading 3 4 3" xfId="2259"/>
    <cellStyle name="Heading 3 4 4" xfId="2847"/>
    <cellStyle name="Heading 3 4 5" xfId="34029"/>
    <cellStyle name="Heading 3 4 6" xfId="34503"/>
    <cellStyle name="Heading 3 4 7" xfId="34730"/>
    <cellStyle name="Heading 3 4 8" xfId="34957"/>
    <cellStyle name="Heading 3 4 9" xfId="35184"/>
    <cellStyle name="Heading 3 5" xfId="1522"/>
    <cellStyle name="Heading 3 5 10" xfId="35412"/>
    <cellStyle name="Heading 3 5 11" xfId="35639"/>
    <cellStyle name="Heading 3 5 12" xfId="35866"/>
    <cellStyle name="Heading 3 5 13" xfId="36093"/>
    <cellStyle name="Heading 3 5 14" xfId="36320"/>
    <cellStyle name="Heading 3 5 15" xfId="36547"/>
    <cellStyle name="Heading 3 5 16" xfId="36771"/>
    <cellStyle name="Heading 3 5 17" xfId="36990"/>
    <cellStyle name="Heading 3 5 18" xfId="37122"/>
    <cellStyle name="Heading 3 5 19" xfId="37558"/>
    <cellStyle name="Heading 3 5 2" xfId="2064"/>
    <cellStyle name="Heading 3 5 20" xfId="38426"/>
    <cellStyle name="Heading 3 5 3" xfId="2260"/>
    <cellStyle name="Heading 3 5 4" xfId="2799"/>
    <cellStyle name="Heading 3 5 5" xfId="34030"/>
    <cellStyle name="Heading 3 5 6" xfId="34504"/>
    <cellStyle name="Heading 3 5 7" xfId="34731"/>
    <cellStyle name="Heading 3 5 8" xfId="34958"/>
    <cellStyle name="Heading 3 5 9" xfId="35185"/>
    <cellStyle name="Heading 4" xfId="848" builtinId="19" customBuiltin="1"/>
    <cellStyle name="Heading 4 2" xfId="1523"/>
    <cellStyle name="Heading 4 2 10" xfId="35414"/>
    <cellStyle name="Heading 4 2 11" xfId="35641"/>
    <cellStyle name="Heading 4 2 12" xfId="35868"/>
    <cellStyle name="Heading 4 2 13" xfId="36095"/>
    <cellStyle name="Heading 4 2 14" xfId="36322"/>
    <cellStyle name="Heading 4 2 15" xfId="36549"/>
    <cellStyle name="Heading 4 2 16" xfId="36773"/>
    <cellStyle name="Heading 4 2 17" xfId="36992"/>
    <cellStyle name="Heading 4 2 18" xfId="37124"/>
    <cellStyle name="Heading 4 2 19" xfId="37559"/>
    <cellStyle name="Heading 4 2 2" xfId="2066"/>
    <cellStyle name="Heading 4 2 20" xfId="38427"/>
    <cellStyle name="Heading 4 2 3" xfId="2261"/>
    <cellStyle name="Heading 4 2 4" xfId="3183"/>
    <cellStyle name="Heading 4 2 5" xfId="34031"/>
    <cellStyle name="Heading 4 2 6" xfId="34506"/>
    <cellStyle name="Heading 4 2 7" xfId="34733"/>
    <cellStyle name="Heading 4 2 8" xfId="34960"/>
    <cellStyle name="Heading 4 2 9" xfId="35187"/>
    <cellStyle name="Heading 4 3" xfId="1524"/>
    <cellStyle name="Heading 4 3 10" xfId="35415"/>
    <cellStyle name="Heading 4 3 11" xfId="35642"/>
    <cellStyle name="Heading 4 3 12" xfId="35869"/>
    <cellStyle name="Heading 4 3 13" xfId="36096"/>
    <cellStyle name="Heading 4 3 14" xfId="36323"/>
    <cellStyle name="Heading 4 3 15" xfId="36550"/>
    <cellStyle name="Heading 4 3 16" xfId="36774"/>
    <cellStyle name="Heading 4 3 17" xfId="36993"/>
    <cellStyle name="Heading 4 3 18" xfId="37125"/>
    <cellStyle name="Heading 4 3 19" xfId="37560"/>
    <cellStyle name="Heading 4 3 2" xfId="2067"/>
    <cellStyle name="Heading 4 3 20" xfId="38428"/>
    <cellStyle name="Heading 4 3 3" xfId="2262"/>
    <cellStyle name="Heading 4 3 4" xfId="3190"/>
    <cellStyle name="Heading 4 3 5" xfId="34032"/>
    <cellStyle name="Heading 4 3 6" xfId="34507"/>
    <cellStyle name="Heading 4 3 7" xfId="34734"/>
    <cellStyle name="Heading 4 3 8" xfId="34961"/>
    <cellStyle name="Heading 4 3 9" xfId="35188"/>
    <cellStyle name="Heading 4 4" xfId="1525"/>
    <cellStyle name="Heading 4 4 10" xfId="35416"/>
    <cellStyle name="Heading 4 4 11" xfId="35643"/>
    <cellStyle name="Heading 4 4 12" xfId="35870"/>
    <cellStyle name="Heading 4 4 13" xfId="36097"/>
    <cellStyle name="Heading 4 4 14" xfId="36324"/>
    <cellStyle name="Heading 4 4 15" xfId="36551"/>
    <cellStyle name="Heading 4 4 16" xfId="36775"/>
    <cellStyle name="Heading 4 4 17" xfId="36994"/>
    <cellStyle name="Heading 4 4 18" xfId="37211"/>
    <cellStyle name="Heading 4 4 19" xfId="37561"/>
    <cellStyle name="Heading 4 4 2" xfId="2068"/>
    <cellStyle name="Heading 4 4 20" xfId="38429"/>
    <cellStyle name="Heading 4 4 3" xfId="2263"/>
    <cellStyle name="Heading 4 4 4" xfId="3253"/>
    <cellStyle name="Heading 4 4 5" xfId="34033"/>
    <cellStyle name="Heading 4 4 6" xfId="34508"/>
    <cellStyle name="Heading 4 4 7" xfId="34735"/>
    <cellStyle name="Heading 4 4 8" xfId="34962"/>
    <cellStyle name="Heading 4 4 9" xfId="35189"/>
    <cellStyle name="Heading 4 5" xfId="1526"/>
    <cellStyle name="Heading 4 5 10" xfId="35417"/>
    <cellStyle name="Heading 4 5 11" xfId="35644"/>
    <cellStyle name="Heading 4 5 12" xfId="35871"/>
    <cellStyle name="Heading 4 5 13" xfId="36098"/>
    <cellStyle name="Heading 4 5 14" xfId="36325"/>
    <cellStyle name="Heading 4 5 15" xfId="36552"/>
    <cellStyle name="Heading 4 5 16" xfId="36776"/>
    <cellStyle name="Heading 4 5 17" xfId="36995"/>
    <cellStyle name="Heading 4 5 18" xfId="37212"/>
    <cellStyle name="Heading 4 5 19" xfId="37562"/>
    <cellStyle name="Heading 4 5 2" xfId="2069"/>
    <cellStyle name="Heading 4 5 20" xfId="38430"/>
    <cellStyle name="Heading 4 5 3" xfId="2264"/>
    <cellStyle name="Heading 4 5 4" xfId="3250"/>
    <cellStyle name="Heading 4 5 5" xfId="34034"/>
    <cellStyle name="Heading 4 5 6" xfId="34509"/>
    <cellStyle name="Heading 4 5 7" xfId="34736"/>
    <cellStyle name="Heading 4 5 8" xfId="34963"/>
    <cellStyle name="Heading 4 5 9" xfId="35190"/>
    <cellStyle name="Hyperlink" xfId="26" builtinId="8"/>
    <cellStyle name="Indian Comma" xfId="27"/>
    <cellStyle name="Indian Comma 10" xfId="28"/>
    <cellStyle name="Indian Comma 100" xfId="28741"/>
    <cellStyle name="Indian Comma 101" xfId="29970"/>
    <cellStyle name="Indian Comma 102" xfId="30828"/>
    <cellStyle name="Indian Comma 103" xfId="32644"/>
    <cellStyle name="Indian Comma 104" xfId="33393"/>
    <cellStyle name="Indian Comma 105" xfId="34132"/>
    <cellStyle name="Indian Comma 106" xfId="34133"/>
    <cellStyle name="Indian Comma 107" xfId="34134"/>
    <cellStyle name="Indian Comma 108" xfId="34135"/>
    <cellStyle name="Indian Comma 11" xfId="1114"/>
    <cellStyle name="Indian Comma 11 10" xfId="5837"/>
    <cellStyle name="Indian Comma 11 11" xfId="6078"/>
    <cellStyle name="Indian Comma 11 12" xfId="6319"/>
    <cellStyle name="Indian Comma 11 13" xfId="6555"/>
    <cellStyle name="Indian Comma 11 14" xfId="6792"/>
    <cellStyle name="Indian Comma 11 15" xfId="7032"/>
    <cellStyle name="Indian Comma 11 16" xfId="7264"/>
    <cellStyle name="Indian Comma 11 17" xfId="7493"/>
    <cellStyle name="Indian Comma 11 18" xfId="7725"/>
    <cellStyle name="Indian Comma 11 19" xfId="7961"/>
    <cellStyle name="Indian Comma 11 2" xfId="2427"/>
    <cellStyle name="Indian Comma 11 2 2" xfId="3249"/>
    <cellStyle name="Indian Comma 11 20" xfId="8176"/>
    <cellStyle name="Indian Comma 11 21" xfId="8429"/>
    <cellStyle name="Indian Comma 11 22" xfId="8654"/>
    <cellStyle name="Indian Comma 11 23" xfId="8864"/>
    <cellStyle name="Indian Comma 11 24" xfId="9066"/>
    <cellStyle name="Indian Comma 11 25" xfId="9265"/>
    <cellStyle name="Indian Comma 11 26" xfId="9441"/>
    <cellStyle name="Indian Comma 11 27" xfId="9597"/>
    <cellStyle name="Indian Comma 11 28" xfId="9736"/>
    <cellStyle name="Indian Comma 11 29" xfId="9819"/>
    <cellStyle name="Indian Comma 11 3" xfId="4158"/>
    <cellStyle name="Indian Comma 11 30" xfId="9853"/>
    <cellStyle name="Indian Comma 11 31" xfId="10890"/>
    <cellStyle name="Indian Comma 11 32" xfId="11430"/>
    <cellStyle name="Indian Comma 11 33" xfId="11959"/>
    <cellStyle name="Indian Comma 11 34" xfId="12487"/>
    <cellStyle name="Indian Comma 11 35" xfId="13029"/>
    <cellStyle name="Indian Comma 11 36" xfId="13571"/>
    <cellStyle name="Indian Comma 11 37" xfId="14113"/>
    <cellStyle name="Indian Comma 11 38" xfId="14653"/>
    <cellStyle name="Indian Comma 11 39" xfId="15192"/>
    <cellStyle name="Indian Comma 11 4" xfId="4404"/>
    <cellStyle name="Indian Comma 11 40" xfId="15736"/>
    <cellStyle name="Indian Comma 11 41" xfId="16277"/>
    <cellStyle name="Indian Comma 11 42" xfId="16817"/>
    <cellStyle name="Indian Comma 11 43" xfId="17358"/>
    <cellStyle name="Indian Comma 11 44" xfId="17899"/>
    <cellStyle name="Indian Comma 11 45" xfId="18440"/>
    <cellStyle name="Indian Comma 11 46" xfId="18977"/>
    <cellStyle name="Indian Comma 11 47" xfId="19516"/>
    <cellStyle name="Indian Comma 11 48" xfId="20050"/>
    <cellStyle name="Indian Comma 11 49" xfId="20567"/>
    <cellStyle name="Indian Comma 11 5" xfId="4642"/>
    <cellStyle name="Indian Comma 11 50" xfId="21055"/>
    <cellStyle name="Indian Comma 11 51" xfId="21459"/>
    <cellStyle name="Indian Comma 11 52" xfId="21665"/>
    <cellStyle name="Indian Comma 11 53" xfId="22739"/>
    <cellStyle name="Indian Comma 11 54" xfId="23319"/>
    <cellStyle name="Indian Comma 11 55" xfId="23854"/>
    <cellStyle name="Indian Comma 11 56" xfId="24388"/>
    <cellStyle name="Indian Comma 11 57" xfId="24903"/>
    <cellStyle name="Indian Comma 11 58" xfId="25379"/>
    <cellStyle name="Indian Comma 11 59" xfId="25786"/>
    <cellStyle name="Indian Comma 11 6" xfId="4879"/>
    <cellStyle name="Indian Comma 11 60" xfId="26564"/>
    <cellStyle name="Indian Comma 11 61" xfId="27097"/>
    <cellStyle name="Indian Comma 11 62" xfId="27618"/>
    <cellStyle name="Indian Comma 11 63" xfId="28091"/>
    <cellStyle name="Indian Comma 11 64" xfId="28491"/>
    <cellStyle name="Indian Comma 11 65" xfId="28709"/>
    <cellStyle name="Indian Comma 11 66" xfId="29574"/>
    <cellStyle name="Indian Comma 11 67" xfId="30347"/>
    <cellStyle name="Indian Comma 11 68" xfId="31739"/>
    <cellStyle name="Indian Comma 11 69" xfId="32663"/>
    <cellStyle name="Indian Comma 11 7" xfId="5119"/>
    <cellStyle name="Indian Comma 11 70" xfId="33255"/>
    <cellStyle name="Indian Comma 11 8" xfId="5359"/>
    <cellStyle name="Indian Comma 11 9" xfId="5597"/>
    <cellStyle name="Indian Comma 12" xfId="2359"/>
    <cellStyle name="Indian Comma 12 2" xfId="2384"/>
    <cellStyle name="Indian Comma 13" xfId="29"/>
    <cellStyle name="Indian Comma 13 2" xfId="1051"/>
    <cellStyle name="Indian Comma 13 3" xfId="1073"/>
    <cellStyle name="Indian Comma 13 4" xfId="1091"/>
    <cellStyle name="Indian Comma 13 5" xfId="1107"/>
    <cellStyle name="Indian Comma 14" xfId="2449"/>
    <cellStyle name="Indian Comma 15" xfId="2385"/>
    <cellStyle name="Indian Comma 16" xfId="2457"/>
    <cellStyle name="Indian Comma 17" xfId="2390"/>
    <cellStyle name="Indian Comma 18" xfId="2472"/>
    <cellStyle name="Indian Comma 19" xfId="2399"/>
    <cellStyle name="Indian Comma 2" xfId="842"/>
    <cellStyle name="Indian Comma 2 10" xfId="5406"/>
    <cellStyle name="Indian Comma 2 11" xfId="5565"/>
    <cellStyle name="Indian Comma 2 12" xfId="5863"/>
    <cellStyle name="Indian Comma 2 13" xfId="6105"/>
    <cellStyle name="Indian Comma 2 14" xfId="6345"/>
    <cellStyle name="Indian Comma 2 15" xfId="6582"/>
    <cellStyle name="Indian Comma 2 16" xfId="6819"/>
    <cellStyle name="Indian Comma 2 17" xfId="7058"/>
    <cellStyle name="Indian Comma 2 18" xfId="7290"/>
    <cellStyle name="Indian Comma 2 19" xfId="7539"/>
    <cellStyle name="Indian Comma 2 2" xfId="2396"/>
    <cellStyle name="Indian Comma 2 2 2" xfId="3145"/>
    <cellStyle name="Indian Comma 2 20" xfId="7694"/>
    <cellStyle name="Indian Comma 2 21" xfId="5878"/>
    <cellStyle name="Indian Comma 2 22" xfId="8032"/>
    <cellStyle name="Indian Comma 2 23" xfId="8455"/>
    <cellStyle name="Indian Comma 2 24" xfId="8677"/>
    <cellStyle name="Indian Comma 2 25" xfId="8887"/>
    <cellStyle name="Indian Comma 2 26" xfId="9088"/>
    <cellStyle name="Indian Comma 2 27" xfId="9286"/>
    <cellStyle name="Indian Comma 2 28" xfId="9459"/>
    <cellStyle name="Indian Comma 2 29" xfId="9625"/>
    <cellStyle name="Indian Comma 2 3" xfId="3907"/>
    <cellStyle name="Indian Comma 2 30" xfId="9713"/>
    <cellStyle name="Indian Comma 2 31" xfId="10642"/>
    <cellStyle name="Indian Comma 2 32" xfId="11175"/>
    <cellStyle name="Indian Comma 2 33" xfId="11702"/>
    <cellStyle name="Indian Comma 2 34" xfId="12231"/>
    <cellStyle name="Indian Comma 2 35" xfId="12763"/>
    <cellStyle name="Indian Comma 2 36" xfId="13304"/>
    <cellStyle name="Indian Comma 2 37" xfId="13845"/>
    <cellStyle name="Indian Comma 2 38" xfId="14388"/>
    <cellStyle name="Indian Comma 2 39" xfId="14927"/>
    <cellStyle name="Indian Comma 2 4" xfId="4112"/>
    <cellStyle name="Indian Comma 2 40" xfId="15468"/>
    <cellStyle name="Indian Comma 2 41" xfId="16009"/>
    <cellStyle name="Indian Comma 2 42" xfId="16549"/>
    <cellStyle name="Indian Comma 2 43" xfId="17090"/>
    <cellStyle name="Indian Comma 2 44" xfId="17631"/>
    <cellStyle name="Indian Comma 2 45" xfId="18172"/>
    <cellStyle name="Indian Comma 2 46" xfId="18710"/>
    <cellStyle name="Indian Comma 2 47" xfId="19250"/>
    <cellStyle name="Indian Comma 2 48" xfId="19787"/>
    <cellStyle name="Indian Comma 2 49" xfId="20316"/>
    <cellStyle name="Indian Comma 2 5" xfId="4275"/>
    <cellStyle name="Indian Comma 2 50" xfId="20822"/>
    <cellStyle name="Indian Comma 2 51" xfId="21278"/>
    <cellStyle name="Indian Comma 2 52" xfId="21605"/>
    <cellStyle name="Indian Comma 2 53" xfId="22484"/>
    <cellStyle name="Indian Comma 2 54" xfId="23049"/>
    <cellStyle name="Indian Comma 2 55" xfId="23586"/>
    <cellStyle name="Indian Comma 2 56" xfId="24120"/>
    <cellStyle name="Indian Comma 2 57" xfId="24653"/>
    <cellStyle name="Indian Comma 2 58" xfId="25153"/>
    <cellStyle name="Indian Comma 2 59" xfId="25596"/>
    <cellStyle name="Indian Comma 2 6" xfId="4441"/>
    <cellStyle name="Indian Comma 2 60" xfId="26297"/>
    <cellStyle name="Indian Comma 2 61" xfId="26833"/>
    <cellStyle name="Indian Comma 2 62" xfId="27359"/>
    <cellStyle name="Indian Comma 2 63" xfId="27862"/>
    <cellStyle name="Indian Comma 2 64" xfId="28315"/>
    <cellStyle name="Indian Comma 2 65" xfId="28649"/>
    <cellStyle name="Indian Comma 2 66" xfId="29408"/>
    <cellStyle name="Indian Comma 2 67" xfId="30287"/>
    <cellStyle name="Indian Comma 2 68" xfId="31536"/>
    <cellStyle name="Indian Comma 2 69" xfId="31542"/>
    <cellStyle name="Indian Comma 2 7" xfId="4668"/>
    <cellStyle name="Indian Comma 2 70" xfId="33285"/>
    <cellStyle name="Indian Comma 2 8" xfId="4906"/>
    <cellStyle name="Indian Comma 2 9" xfId="5144"/>
    <cellStyle name="Indian Comma 20" xfId="2476"/>
    <cellStyle name="Indian Comma 21" xfId="2581"/>
    <cellStyle name="Indian Comma 22" xfId="2561"/>
    <cellStyle name="Indian Comma 23" xfId="2600"/>
    <cellStyle name="Indian Comma 24" xfId="2500"/>
    <cellStyle name="Indian Comma 25" xfId="2601"/>
    <cellStyle name="Indian Comma 26" xfId="2413"/>
    <cellStyle name="Indian Comma 27" xfId="2603"/>
    <cellStyle name="Indian Comma 28" xfId="2431"/>
    <cellStyle name="Indian Comma 29" xfId="2607"/>
    <cellStyle name="Indian Comma 3" xfId="30"/>
    <cellStyle name="Indian Comma 30" xfId="2484"/>
    <cellStyle name="Indian Comma 31" xfId="2612"/>
    <cellStyle name="Indian Comma 32" xfId="2626"/>
    <cellStyle name="Indian Comma 33" xfId="2641"/>
    <cellStyle name="Indian Comma 34" xfId="2655"/>
    <cellStyle name="Indian Comma 35" xfId="2784"/>
    <cellStyle name="Indian Comma 36" xfId="2833"/>
    <cellStyle name="Indian Comma 37" xfId="2956"/>
    <cellStyle name="Indian Comma 38" xfId="4190"/>
    <cellStyle name="Indian Comma 39" xfId="4244"/>
    <cellStyle name="Indian Comma 4" xfId="31"/>
    <cellStyle name="Indian Comma 40" xfId="4509"/>
    <cellStyle name="Indian Comma 41" xfId="4743"/>
    <cellStyle name="Indian Comma 42" xfId="4986"/>
    <cellStyle name="Indian Comma 43" xfId="5223"/>
    <cellStyle name="Indian Comma 44" xfId="5508"/>
    <cellStyle name="Indian Comma 45" xfId="5702"/>
    <cellStyle name="Indian Comma 46" xfId="5942"/>
    <cellStyle name="Indian Comma 47" xfId="6184"/>
    <cellStyle name="Indian Comma 48" xfId="6420"/>
    <cellStyle name="Indian Comma 49" xfId="6662"/>
    <cellStyle name="Indian Comma 5" xfId="843"/>
    <cellStyle name="Indian Comma 5 10" xfId="5467"/>
    <cellStyle name="Indian Comma 5 11" xfId="5644"/>
    <cellStyle name="Indian Comma 5 12" xfId="5884"/>
    <cellStyle name="Indian Comma 5 13" xfId="6126"/>
    <cellStyle name="Indian Comma 5 14" xfId="6364"/>
    <cellStyle name="Indian Comma 5 15" xfId="6603"/>
    <cellStyle name="Indian Comma 5 16" xfId="6840"/>
    <cellStyle name="Indian Comma 5 17" xfId="7079"/>
    <cellStyle name="Indian Comma 5 18" xfId="7311"/>
    <cellStyle name="Indian Comma 5 19" xfId="7596"/>
    <cellStyle name="Indian Comma 5 2" xfId="2387"/>
    <cellStyle name="Indian Comma 5 2 2" xfId="3146"/>
    <cellStyle name="Indian Comma 5 20" xfId="7771"/>
    <cellStyle name="Indian Comma 5 21" xfId="7868"/>
    <cellStyle name="Indian Comma 5 22" xfId="8246"/>
    <cellStyle name="Indian Comma 5 23" xfId="8475"/>
    <cellStyle name="Indian Comma 5 24" xfId="8696"/>
    <cellStyle name="Indian Comma 5 25" xfId="8905"/>
    <cellStyle name="Indian Comma 5 26" xfId="9106"/>
    <cellStyle name="Indian Comma 5 27" xfId="9304"/>
    <cellStyle name="Indian Comma 5 28" xfId="9474"/>
    <cellStyle name="Indian Comma 5 29" xfId="9651"/>
    <cellStyle name="Indian Comma 5 3" xfId="3908"/>
    <cellStyle name="Indian Comma 5 30" xfId="9757"/>
    <cellStyle name="Indian Comma 5 31" xfId="10643"/>
    <cellStyle name="Indian Comma 5 32" xfId="11176"/>
    <cellStyle name="Indian Comma 5 33" xfId="11703"/>
    <cellStyle name="Indian Comma 5 34" xfId="12232"/>
    <cellStyle name="Indian Comma 5 35" xfId="12764"/>
    <cellStyle name="Indian Comma 5 36" xfId="13305"/>
    <cellStyle name="Indian Comma 5 37" xfId="13846"/>
    <cellStyle name="Indian Comma 5 38" xfId="14389"/>
    <cellStyle name="Indian Comma 5 39" xfId="14928"/>
    <cellStyle name="Indian Comma 5 4" xfId="3945"/>
    <cellStyle name="Indian Comma 5 40" xfId="15469"/>
    <cellStyle name="Indian Comma 5 41" xfId="16010"/>
    <cellStyle name="Indian Comma 5 42" xfId="16550"/>
    <cellStyle name="Indian Comma 5 43" xfId="17091"/>
    <cellStyle name="Indian Comma 5 44" xfId="17632"/>
    <cellStyle name="Indian Comma 5 45" xfId="18173"/>
    <cellStyle name="Indian Comma 5 46" xfId="18711"/>
    <cellStyle name="Indian Comma 5 47" xfId="19251"/>
    <cellStyle name="Indian Comma 5 48" xfId="19788"/>
    <cellStyle name="Indian Comma 5 49" xfId="20317"/>
    <cellStyle name="Indian Comma 5 5" xfId="4208"/>
    <cellStyle name="Indian Comma 5 50" xfId="20823"/>
    <cellStyle name="Indian Comma 5 51" xfId="21279"/>
    <cellStyle name="Indian Comma 5 52" xfId="21606"/>
    <cellStyle name="Indian Comma 5 53" xfId="22485"/>
    <cellStyle name="Indian Comma 5 54" xfId="23050"/>
    <cellStyle name="Indian Comma 5 55" xfId="23587"/>
    <cellStyle name="Indian Comma 5 56" xfId="24121"/>
    <cellStyle name="Indian Comma 5 57" xfId="24654"/>
    <cellStyle name="Indian Comma 5 58" xfId="25154"/>
    <cellStyle name="Indian Comma 5 59" xfId="25597"/>
    <cellStyle name="Indian Comma 5 6" xfId="4451"/>
    <cellStyle name="Indian Comma 5 60" xfId="26298"/>
    <cellStyle name="Indian Comma 5 61" xfId="26834"/>
    <cellStyle name="Indian Comma 5 62" xfId="27360"/>
    <cellStyle name="Indian Comma 5 63" xfId="27863"/>
    <cellStyle name="Indian Comma 5 64" xfId="28316"/>
    <cellStyle name="Indian Comma 5 65" xfId="28650"/>
    <cellStyle name="Indian Comma 5 66" xfId="29409"/>
    <cellStyle name="Indian Comma 5 67" xfId="30288"/>
    <cellStyle name="Indian Comma 5 68" xfId="31537"/>
    <cellStyle name="Indian Comma 5 69" xfId="32678"/>
    <cellStyle name="Indian Comma 5 7" xfId="4686"/>
    <cellStyle name="Indian Comma 5 70" xfId="32920"/>
    <cellStyle name="Indian Comma 5 8" xfId="4926"/>
    <cellStyle name="Indian Comma 5 9" xfId="5165"/>
    <cellStyle name="Indian Comma 50" xfId="6899"/>
    <cellStyle name="Indian Comma 51" xfId="7133"/>
    <cellStyle name="Indian Comma 52" xfId="7364"/>
    <cellStyle name="Indian Comma 53" xfId="7638"/>
    <cellStyle name="Indian Comma 54" xfId="7832"/>
    <cellStyle name="Indian Comma 55" xfId="7542"/>
    <cellStyle name="Indian Comma 56" xfId="8302"/>
    <cellStyle name="Indian Comma 57" xfId="8530"/>
    <cellStyle name="Indian Comma 58" xfId="8745"/>
    <cellStyle name="Indian Comma 59" xfId="8956"/>
    <cellStyle name="Indian Comma 6" xfId="1043"/>
    <cellStyle name="Indian Comma 6 10" xfId="5767"/>
    <cellStyle name="Indian Comma 6 11" xfId="6009"/>
    <cellStyle name="Indian Comma 6 12" xfId="6249"/>
    <cellStyle name="Indian Comma 6 13" xfId="6486"/>
    <cellStyle name="Indian Comma 6 14" xfId="6724"/>
    <cellStyle name="Indian Comma 6 15" xfId="6965"/>
    <cellStyle name="Indian Comma 6 16" xfId="7196"/>
    <cellStyle name="Indian Comma 6 17" xfId="7429"/>
    <cellStyle name="Indian Comma 6 18" xfId="7659"/>
    <cellStyle name="Indian Comma 6 19" xfId="7894"/>
    <cellStyle name="Indian Comma 6 2" xfId="2393"/>
    <cellStyle name="Indian Comma 6 2 2" xfId="3224"/>
    <cellStyle name="Indian Comma 6 20" xfId="8112"/>
    <cellStyle name="Indian Comma 6 21" xfId="8364"/>
    <cellStyle name="Indian Comma 6 22" xfId="8588"/>
    <cellStyle name="Indian Comma 6 23" xfId="8799"/>
    <cellStyle name="Indian Comma 6 24" xfId="9006"/>
    <cellStyle name="Indian Comma 6 25" xfId="9202"/>
    <cellStyle name="Indian Comma 6 26" xfId="9387"/>
    <cellStyle name="Indian Comma 6 27" xfId="9554"/>
    <cellStyle name="Indian Comma 6 28" xfId="9690"/>
    <cellStyle name="Indian Comma 6 29" xfId="9787"/>
    <cellStyle name="Indian Comma 6 3" xfId="4088"/>
    <cellStyle name="Indian Comma 6 30" xfId="9837"/>
    <cellStyle name="Indian Comma 6 31" xfId="10819"/>
    <cellStyle name="Indian Comma 6 32" xfId="11359"/>
    <cellStyle name="Indian Comma 6 33" xfId="11888"/>
    <cellStyle name="Indian Comma 6 34" xfId="12416"/>
    <cellStyle name="Indian Comma 6 35" xfId="12958"/>
    <cellStyle name="Indian Comma 6 36" xfId="13501"/>
    <cellStyle name="Indian Comma 6 37" xfId="14042"/>
    <cellStyle name="Indian Comma 6 38" xfId="14582"/>
    <cellStyle name="Indian Comma 6 39" xfId="15121"/>
    <cellStyle name="Indian Comma 6 4" xfId="4337"/>
    <cellStyle name="Indian Comma 6 40" xfId="15665"/>
    <cellStyle name="Indian Comma 6 41" xfId="16206"/>
    <cellStyle name="Indian Comma 6 42" xfId="16746"/>
    <cellStyle name="Indian Comma 6 43" xfId="17287"/>
    <cellStyle name="Indian Comma 6 44" xfId="17828"/>
    <cellStyle name="Indian Comma 6 45" xfId="18369"/>
    <cellStyle name="Indian Comma 6 46" xfId="18906"/>
    <cellStyle name="Indian Comma 6 47" xfId="19446"/>
    <cellStyle name="Indian Comma 6 48" xfId="19979"/>
    <cellStyle name="Indian Comma 6 49" xfId="20497"/>
    <cellStyle name="Indian Comma 6 5" xfId="4572"/>
    <cellStyle name="Indian Comma 6 50" xfId="20990"/>
    <cellStyle name="Indian Comma 6 51" xfId="21398"/>
    <cellStyle name="Indian Comma 6 52" xfId="21628"/>
    <cellStyle name="Indian Comma 6 53" xfId="22669"/>
    <cellStyle name="Indian Comma 6 54" xfId="23248"/>
    <cellStyle name="Indian Comma 6 55" xfId="23783"/>
    <cellStyle name="Indian Comma 6 56" xfId="24317"/>
    <cellStyle name="Indian Comma 6 57" xfId="24834"/>
    <cellStyle name="Indian Comma 6 58" xfId="25317"/>
    <cellStyle name="Indian Comma 6 59" xfId="25728"/>
    <cellStyle name="Indian Comma 6 6" xfId="4809"/>
    <cellStyle name="Indian Comma 6 60" xfId="26493"/>
    <cellStyle name="Indian Comma 6 61" xfId="27028"/>
    <cellStyle name="Indian Comma 6 62" xfId="27548"/>
    <cellStyle name="Indian Comma 6 63" xfId="28025"/>
    <cellStyle name="Indian Comma 6 64" xfId="28434"/>
    <cellStyle name="Indian Comma 6 65" xfId="28672"/>
    <cellStyle name="Indian Comma 6 66" xfId="29518"/>
    <cellStyle name="Indian Comma 6 67" xfId="30310"/>
    <cellStyle name="Indian Comma 6 68" xfId="31681"/>
    <cellStyle name="Indian Comma 6 69" xfId="31440"/>
    <cellStyle name="Indian Comma 6 7" xfId="5050"/>
    <cellStyle name="Indian Comma 6 70" xfId="31257"/>
    <cellStyle name="Indian Comma 6 8" xfId="5289"/>
    <cellStyle name="Indian Comma 6 9" xfId="5529"/>
    <cellStyle name="Indian Comma 60" xfId="9152"/>
    <cellStyle name="Indian Comma 61" xfId="9345"/>
    <cellStyle name="Indian Comma 62" xfId="9512"/>
    <cellStyle name="Indian Comma 63" xfId="9675"/>
    <cellStyle name="Indian Comma 64" xfId="9770"/>
    <cellStyle name="Indian Comma 65" xfId="9876"/>
    <cellStyle name="Indian Comma 66" xfId="9992"/>
    <cellStyle name="Indian Comma 67" xfId="11346"/>
    <cellStyle name="Indian Comma 68" xfId="11875"/>
    <cellStyle name="Indian Comma 69" xfId="12403"/>
    <cellStyle name="Indian Comma 7" xfId="32"/>
    <cellStyle name="Indian Comma 70" xfId="12818"/>
    <cellStyle name="Indian Comma 71" xfId="13488"/>
    <cellStyle name="Indian Comma 72" xfId="14029"/>
    <cellStyle name="Indian Comma 73" xfId="14569"/>
    <cellStyle name="Indian Comma 74" xfId="14888"/>
    <cellStyle name="Indian Comma 75" xfId="15652"/>
    <cellStyle name="Indian Comma 76" xfId="16193"/>
    <cellStyle name="Indian Comma 77" xfId="16733"/>
    <cellStyle name="Indian Comma 78" xfId="17274"/>
    <cellStyle name="Indian Comma 79" xfId="17815"/>
    <cellStyle name="Indian Comma 8" xfId="1079"/>
    <cellStyle name="Indian Comma 8 10" xfId="5802"/>
    <cellStyle name="Indian Comma 8 11" xfId="6044"/>
    <cellStyle name="Indian Comma 8 12" xfId="6284"/>
    <cellStyle name="Indian Comma 8 13" xfId="6520"/>
    <cellStyle name="Indian Comma 8 14" xfId="6758"/>
    <cellStyle name="Indian Comma 8 15" xfId="6997"/>
    <cellStyle name="Indian Comma 8 16" xfId="7230"/>
    <cellStyle name="Indian Comma 8 17" xfId="7462"/>
    <cellStyle name="Indian Comma 8 18" xfId="7692"/>
    <cellStyle name="Indian Comma 8 19" xfId="7927"/>
    <cellStyle name="Indian Comma 8 2" xfId="2381"/>
    <cellStyle name="Indian Comma 8 2 2" xfId="3233"/>
    <cellStyle name="Indian Comma 8 20" xfId="8144"/>
    <cellStyle name="Indian Comma 8 21" xfId="8396"/>
    <cellStyle name="Indian Comma 8 22" xfId="8621"/>
    <cellStyle name="Indian Comma 8 23" xfId="8830"/>
    <cellStyle name="Indian Comma 8 24" xfId="9036"/>
    <cellStyle name="Indian Comma 8 25" xfId="9232"/>
    <cellStyle name="Indian Comma 8 26" xfId="9412"/>
    <cellStyle name="Indian Comma 8 27" xfId="9575"/>
    <cellStyle name="Indian Comma 8 28" xfId="9711"/>
    <cellStyle name="Indian Comma 8 29" xfId="9801"/>
    <cellStyle name="Indian Comma 8 3" xfId="4124"/>
    <cellStyle name="Indian Comma 8 30" xfId="9842"/>
    <cellStyle name="Indian Comma 8 31" xfId="10855"/>
    <cellStyle name="Indian Comma 8 32" xfId="11395"/>
    <cellStyle name="Indian Comma 8 33" xfId="11924"/>
    <cellStyle name="Indian Comma 8 34" xfId="12452"/>
    <cellStyle name="Indian Comma 8 35" xfId="12994"/>
    <cellStyle name="Indian Comma 8 36" xfId="13536"/>
    <cellStyle name="Indian Comma 8 37" xfId="14078"/>
    <cellStyle name="Indian Comma 8 38" xfId="14618"/>
    <cellStyle name="Indian Comma 8 39" xfId="15157"/>
    <cellStyle name="Indian Comma 8 4" xfId="4369"/>
    <cellStyle name="Indian Comma 8 40" xfId="15701"/>
    <cellStyle name="Indian Comma 8 41" xfId="16242"/>
    <cellStyle name="Indian Comma 8 42" xfId="16782"/>
    <cellStyle name="Indian Comma 8 43" xfId="17323"/>
    <cellStyle name="Indian Comma 8 44" xfId="17864"/>
    <cellStyle name="Indian Comma 8 45" xfId="18405"/>
    <cellStyle name="Indian Comma 8 46" xfId="18942"/>
    <cellStyle name="Indian Comma 8 47" xfId="19481"/>
    <cellStyle name="Indian Comma 8 48" xfId="20015"/>
    <cellStyle name="Indian Comma 8 49" xfId="20532"/>
    <cellStyle name="Indian Comma 8 5" xfId="4607"/>
    <cellStyle name="Indian Comma 8 50" xfId="21023"/>
    <cellStyle name="Indian Comma 8 51" xfId="21425"/>
    <cellStyle name="Indian Comma 8 52" xfId="21637"/>
    <cellStyle name="Indian Comma 8 53" xfId="22705"/>
    <cellStyle name="Indian Comma 8 54" xfId="23284"/>
    <cellStyle name="Indian Comma 8 55" xfId="23819"/>
    <cellStyle name="Indian Comma 8 56" xfId="24353"/>
    <cellStyle name="Indian Comma 8 57" xfId="24868"/>
    <cellStyle name="Indian Comma 8 58" xfId="25344"/>
    <cellStyle name="Indian Comma 8 59" xfId="25756"/>
    <cellStyle name="Indian Comma 8 6" xfId="4844"/>
    <cellStyle name="Indian Comma 8 60" xfId="26529"/>
    <cellStyle name="Indian Comma 8 61" xfId="27062"/>
    <cellStyle name="Indian Comma 8 62" xfId="27583"/>
    <cellStyle name="Indian Comma 8 63" xfId="28056"/>
    <cellStyle name="Indian Comma 8 64" xfId="28456"/>
    <cellStyle name="Indian Comma 8 65" xfId="28681"/>
    <cellStyle name="Indian Comma 8 66" xfId="29542"/>
    <cellStyle name="Indian Comma 8 67" xfId="30319"/>
    <cellStyle name="Indian Comma 8 68" xfId="31705"/>
    <cellStyle name="Indian Comma 8 69" xfId="32487"/>
    <cellStyle name="Indian Comma 8 7" xfId="5084"/>
    <cellStyle name="Indian Comma 8 70" xfId="33268"/>
    <cellStyle name="Indian Comma 8 8" xfId="5325"/>
    <cellStyle name="Indian Comma 8 9" xfId="5563"/>
    <cellStyle name="Indian Comma 80" xfId="18356"/>
    <cellStyle name="Indian Comma 81" xfId="18893"/>
    <cellStyle name="Indian Comma 82" xfId="19433"/>
    <cellStyle name="Indian Comma 83" xfId="19966"/>
    <cellStyle name="Indian Comma 84" xfId="20484"/>
    <cellStyle name="Indian Comma 85" xfId="20787"/>
    <cellStyle name="Indian Comma 86" xfId="21387"/>
    <cellStyle name="Indian Comma 87" xfId="21704"/>
    <cellStyle name="Indian Comma 88" xfId="22619"/>
    <cellStyle name="Indian Comma 89" xfId="23347"/>
    <cellStyle name="Indian Comma 9" xfId="1098"/>
    <cellStyle name="Indian Comma 9 10" xfId="5821"/>
    <cellStyle name="Indian Comma 9 11" xfId="6062"/>
    <cellStyle name="Indian Comma 9 12" xfId="6303"/>
    <cellStyle name="Indian Comma 9 13" xfId="6539"/>
    <cellStyle name="Indian Comma 9 14" xfId="6777"/>
    <cellStyle name="Indian Comma 9 15" xfId="7016"/>
    <cellStyle name="Indian Comma 9 16" xfId="7248"/>
    <cellStyle name="Indian Comma 9 17" xfId="7478"/>
    <cellStyle name="Indian Comma 9 18" xfId="7709"/>
    <cellStyle name="Indian Comma 9 19" xfId="7945"/>
    <cellStyle name="Indian Comma 9 2" xfId="2397"/>
    <cellStyle name="Indian Comma 9 2 2" xfId="3242"/>
    <cellStyle name="Indian Comma 9 20" xfId="8161"/>
    <cellStyle name="Indian Comma 9 21" xfId="8414"/>
    <cellStyle name="Indian Comma 9 22" xfId="8639"/>
    <cellStyle name="Indian Comma 9 23" xfId="8848"/>
    <cellStyle name="Indian Comma 9 24" xfId="9054"/>
    <cellStyle name="Indian Comma 9 25" xfId="9250"/>
    <cellStyle name="Indian Comma 9 26" xfId="9429"/>
    <cellStyle name="Indian Comma 9 27" xfId="9587"/>
    <cellStyle name="Indian Comma 9 28" xfId="9724"/>
    <cellStyle name="Indian Comma 9 29" xfId="9811"/>
    <cellStyle name="Indian Comma 9 3" xfId="4143"/>
    <cellStyle name="Indian Comma 9 30" xfId="9848"/>
    <cellStyle name="Indian Comma 9 31" xfId="10874"/>
    <cellStyle name="Indian Comma 9 32" xfId="11414"/>
    <cellStyle name="Indian Comma 9 33" xfId="11943"/>
    <cellStyle name="Indian Comma 9 34" xfId="12471"/>
    <cellStyle name="Indian Comma 9 35" xfId="13013"/>
    <cellStyle name="Indian Comma 9 36" xfId="13555"/>
    <cellStyle name="Indian Comma 9 37" xfId="14097"/>
    <cellStyle name="Indian Comma 9 38" xfId="14637"/>
    <cellStyle name="Indian Comma 9 39" xfId="15176"/>
    <cellStyle name="Indian Comma 9 4" xfId="4388"/>
    <cellStyle name="Indian Comma 9 40" xfId="15720"/>
    <cellStyle name="Indian Comma 9 41" xfId="16261"/>
    <cellStyle name="Indian Comma 9 42" xfId="16801"/>
    <cellStyle name="Indian Comma 9 43" xfId="17342"/>
    <cellStyle name="Indian Comma 9 44" xfId="17883"/>
    <cellStyle name="Indian Comma 9 45" xfId="18424"/>
    <cellStyle name="Indian Comma 9 46" xfId="18961"/>
    <cellStyle name="Indian Comma 9 47" xfId="19500"/>
    <cellStyle name="Indian Comma 9 48" xfId="20034"/>
    <cellStyle name="Indian Comma 9 49" xfId="20551"/>
    <cellStyle name="Indian Comma 9 5" xfId="4626"/>
    <cellStyle name="Indian Comma 9 50" xfId="21040"/>
    <cellStyle name="Indian Comma 9 51" xfId="21443"/>
    <cellStyle name="Indian Comma 9 52" xfId="21653"/>
    <cellStyle name="Indian Comma 9 53" xfId="22723"/>
    <cellStyle name="Indian Comma 9 54" xfId="23303"/>
    <cellStyle name="Indian Comma 9 55" xfId="23838"/>
    <cellStyle name="Indian Comma 9 56" xfId="24372"/>
    <cellStyle name="Indian Comma 9 57" xfId="24887"/>
    <cellStyle name="Indian Comma 9 58" xfId="25363"/>
    <cellStyle name="Indian Comma 9 59" xfId="25773"/>
    <cellStyle name="Indian Comma 9 6" xfId="4863"/>
    <cellStyle name="Indian Comma 9 60" xfId="26548"/>
    <cellStyle name="Indian Comma 9 61" xfId="27081"/>
    <cellStyle name="Indian Comma 9 62" xfId="27602"/>
    <cellStyle name="Indian Comma 9 63" xfId="28075"/>
    <cellStyle name="Indian Comma 9 64" xfId="28475"/>
    <cellStyle name="Indian Comma 9 65" xfId="28697"/>
    <cellStyle name="Indian Comma 9 66" xfId="29559"/>
    <cellStyle name="Indian Comma 9 67" xfId="30335"/>
    <cellStyle name="Indian Comma 9 68" xfId="31724"/>
    <cellStyle name="Indian Comma 9 69" xfId="32668"/>
    <cellStyle name="Indian Comma 9 7" xfId="5103"/>
    <cellStyle name="Indian Comma 9 70" xfId="33261"/>
    <cellStyle name="Indian Comma 9 8" xfId="5343"/>
    <cellStyle name="Indian Comma 9 9" xfId="5582"/>
    <cellStyle name="Indian Comma 90" xfId="23882"/>
    <cellStyle name="Indian Comma 91" xfId="24416"/>
    <cellStyle name="Indian Comma 92" xfId="24929"/>
    <cellStyle name="Indian Comma 93" xfId="25407"/>
    <cellStyle name="Indian Comma 94" xfId="25044"/>
    <cellStyle name="Indian Comma 95" xfId="26592"/>
    <cellStyle name="Indian Comma 96" xfId="27125"/>
    <cellStyle name="Indian Comma 97" xfId="27483"/>
    <cellStyle name="Indian Comma 98" xfId="28117"/>
    <cellStyle name="Indian Comma 99" xfId="28517"/>
    <cellStyle name="Indian Comma_tables-oct" xfId="33"/>
    <cellStyle name="Input" xfId="852" builtinId="20" customBuiltin="1"/>
    <cellStyle name="Input 2" xfId="1531"/>
    <cellStyle name="Input 2 10" xfId="35423"/>
    <cellStyle name="Input 2 11" xfId="35650"/>
    <cellStyle name="Input 2 12" xfId="35877"/>
    <cellStyle name="Input 2 13" xfId="36104"/>
    <cellStyle name="Input 2 14" xfId="36331"/>
    <cellStyle name="Input 2 15" xfId="36558"/>
    <cellStyle name="Input 2 16" xfId="36782"/>
    <cellStyle name="Input 2 17" xfId="37000"/>
    <cellStyle name="Input 2 18" xfId="37216"/>
    <cellStyle name="Input 2 19" xfId="37563"/>
    <cellStyle name="Input 2 2" xfId="2074"/>
    <cellStyle name="Input 2 20" xfId="38431"/>
    <cellStyle name="Input 2 3" xfId="2265"/>
    <cellStyle name="Input 2 4" xfId="3208"/>
    <cellStyle name="Input 2 5" xfId="34035"/>
    <cellStyle name="Input 2 6" xfId="34515"/>
    <cellStyle name="Input 2 7" xfId="34742"/>
    <cellStyle name="Input 2 8" xfId="34969"/>
    <cellStyle name="Input 2 9" xfId="35196"/>
    <cellStyle name="Input 3" xfId="1532"/>
    <cellStyle name="Input 3 10" xfId="35424"/>
    <cellStyle name="Input 3 11" xfId="35651"/>
    <cellStyle name="Input 3 12" xfId="35878"/>
    <cellStyle name="Input 3 13" xfId="36105"/>
    <cellStyle name="Input 3 14" xfId="36332"/>
    <cellStyle name="Input 3 15" xfId="36559"/>
    <cellStyle name="Input 3 16" xfId="36783"/>
    <cellStyle name="Input 3 17" xfId="37001"/>
    <cellStyle name="Input 3 18" xfId="37217"/>
    <cellStyle name="Input 3 19" xfId="37564"/>
    <cellStyle name="Input 3 2" xfId="2075"/>
    <cellStyle name="Input 3 20" xfId="38432"/>
    <cellStyle name="Input 3 3" xfId="2266"/>
    <cellStyle name="Input 3 4" xfId="3251"/>
    <cellStyle name="Input 3 5" xfId="34036"/>
    <cellStyle name="Input 3 6" xfId="34516"/>
    <cellStyle name="Input 3 7" xfId="34743"/>
    <cellStyle name="Input 3 8" xfId="34970"/>
    <cellStyle name="Input 3 9" xfId="35197"/>
    <cellStyle name="Input 4" xfId="1533"/>
    <cellStyle name="Input 4 10" xfId="35425"/>
    <cellStyle name="Input 4 11" xfId="35652"/>
    <cellStyle name="Input 4 12" xfId="35879"/>
    <cellStyle name="Input 4 13" xfId="36106"/>
    <cellStyle name="Input 4 14" xfId="36333"/>
    <cellStyle name="Input 4 15" xfId="36560"/>
    <cellStyle name="Input 4 16" xfId="36784"/>
    <cellStyle name="Input 4 17" xfId="37002"/>
    <cellStyle name="Input 4 18" xfId="37218"/>
    <cellStyle name="Input 4 19" xfId="37565"/>
    <cellStyle name="Input 4 2" xfId="2076"/>
    <cellStyle name="Input 4 20" xfId="38433"/>
    <cellStyle name="Input 4 3" xfId="2267"/>
    <cellStyle name="Input 4 4" xfId="3259"/>
    <cellStyle name="Input 4 5" xfId="34037"/>
    <cellStyle name="Input 4 6" xfId="34517"/>
    <cellStyle name="Input 4 7" xfId="34744"/>
    <cellStyle name="Input 4 8" xfId="34971"/>
    <cellStyle name="Input 4 9" xfId="35198"/>
    <cellStyle name="Input 5" xfId="1534"/>
    <cellStyle name="Input 5 10" xfId="35426"/>
    <cellStyle name="Input 5 11" xfId="35653"/>
    <cellStyle name="Input 5 12" xfId="35880"/>
    <cellStyle name="Input 5 13" xfId="36107"/>
    <cellStyle name="Input 5 14" xfId="36334"/>
    <cellStyle name="Input 5 15" xfId="36561"/>
    <cellStyle name="Input 5 16" xfId="36785"/>
    <cellStyle name="Input 5 17" xfId="37003"/>
    <cellStyle name="Input 5 18" xfId="37219"/>
    <cellStyle name="Input 5 19" xfId="37566"/>
    <cellStyle name="Input 5 2" xfId="2077"/>
    <cellStyle name="Input 5 20" xfId="38434"/>
    <cellStyle name="Input 5 3" xfId="2268"/>
    <cellStyle name="Input 5 4" xfId="3234"/>
    <cellStyle name="Input 5 5" xfId="34038"/>
    <cellStyle name="Input 5 6" xfId="34518"/>
    <cellStyle name="Input 5 7" xfId="34745"/>
    <cellStyle name="Input 5 8" xfId="34972"/>
    <cellStyle name="Input 5 9" xfId="35199"/>
    <cellStyle name="Linked Cell" xfId="855" builtinId="24" customBuiltin="1"/>
    <cellStyle name="Linked Cell 2" xfId="1535"/>
    <cellStyle name="Linked Cell 2 10" xfId="35428"/>
    <cellStyle name="Linked Cell 2 11" xfId="35655"/>
    <cellStyle name="Linked Cell 2 12" xfId="35882"/>
    <cellStyle name="Linked Cell 2 13" xfId="36109"/>
    <cellStyle name="Linked Cell 2 14" xfId="36336"/>
    <cellStyle name="Linked Cell 2 15" xfId="36563"/>
    <cellStyle name="Linked Cell 2 16" xfId="36786"/>
    <cellStyle name="Linked Cell 2 17" xfId="37004"/>
    <cellStyle name="Linked Cell 2 18" xfId="37220"/>
    <cellStyle name="Linked Cell 2 19" xfId="37567"/>
    <cellStyle name="Linked Cell 2 2" xfId="2079"/>
    <cellStyle name="Linked Cell 2 20" xfId="38435"/>
    <cellStyle name="Linked Cell 2 3" xfId="2269"/>
    <cellStyle name="Linked Cell 2 4" xfId="3213"/>
    <cellStyle name="Linked Cell 2 5" xfId="34039"/>
    <cellStyle name="Linked Cell 2 6" xfId="34520"/>
    <cellStyle name="Linked Cell 2 7" xfId="34747"/>
    <cellStyle name="Linked Cell 2 8" xfId="34974"/>
    <cellStyle name="Linked Cell 2 9" xfId="35201"/>
    <cellStyle name="Linked Cell 3" xfId="1536"/>
    <cellStyle name="Linked Cell 3 10" xfId="35429"/>
    <cellStyle name="Linked Cell 3 11" xfId="35656"/>
    <cellStyle name="Linked Cell 3 12" xfId="35883"/>
    <cellStyle name="Linked Cell 3 13" xfId="36110"/>
    <cellStyle name="Linked Cell 3 14" xfId="36337"/>
    <cellStyle name="Linked Cell 3 15" xfId="36564"/>
    <cellStyle name="Linked Cell 3 16" xfId="36787"/>
    <cellStyle name="Linked Cell 3 17" xfId="37005"/>
    <cellStyle name="Linked Cell 3 18" xfId="37221"/>
    <cellStyle name="Linked Cell 3 19" xfId="37568"/>
    <cellStyle name="Linked Cell 3 2" xfId="2080"/>
    <cellStyle name="Linked Cell 3 20" xfId="38436"/>
    <cellStyle name="Linked Cell 3 3" xfId="2270"/>
    <cellStyle name="Linked Cell 3 4" xfId="3201"/>
    <cellStyle name="Linked Cell 3 5" xfId="34040"/>
    <cellStyle name="Linked Cell 3 6" xfId="34521"/>
    <cellStyle name="Linked Cell 3 7" xfId="34748"/>
    <cellStyle name="Linked Cell 3 8" xfId="34975"/>
    <cellStyle name="Linked Cell 3 9" xfId="35202"/>
    <cellStyle name="Linked Cell 4" xfId="1537"/>
    <cellStyle name="Linked Cell 4 10" xfId="35430"/>
    <cellStyle name="Linked Cell 4 11" xfId="35657"/>
    <cellStyle name="Linked Cell 4 12" xfId="35884"/>
    <cellStyle name="Linked Cell 4 13" xfId="36111"/>
    <cellStyle name="Linked Cell 4 14" xfId="36338"/>
    <cellStyle name="Linked Cell 4 15" xfId="36565"/>
    <cellStyle name="Linked Cell 4 16" xfId="36788"/>
    <cellStyle name="Linked Cell 4 17" xfId="37006"/>
    <cellStyle name="Linked Cell 4 18" xfId="37222"/>
    <cellStyle name="Linked Cell 4 19" xfId="37569"/>
    <cellStyle name="Linked Cell 4 2" xfId="2081"/>
    <cellStyle name="Linked Cell 4 20" xfId="38437"/>
    <cellStyle name="Linked Cell 4 3" xfId="2271"/>
    <cellStyle name="Linked Cell 4 4" xfId="3225"/>
    <cellStyle name="Linked Cell 4 5" xfId="34041"/>
    <cellStyle name="Linked Cell 4 6" xfId="34522"/>
    <cellStyle name="Linked Cell 4 7" xfId="34749"/>
    <cellStyle name="Linked Cell 4 8" xfId="34976"/>
    <cellStyle name="Linked Cell 4 9" xfId="35203"/>
    <cellStyle name="Linked Cell 5" xfId="1538"/>
    <cellStyle name="Linked Cell 5 10" xfId="35431"/>
    <cellStyle name="Linked Cell 5 11" xfId="35658"/>
    <cellStyle name="Linked Cell 5 12" xfId="35885"/>
    <cellStyle name="Linked Cell 5 13" xfId="36112"/>
    <cellStyle name="Linked Cell 5 14" xfId="36339"/>
    <cellStyle name="Linked Cell 5 15" xfId="36566"/>
    <cellStyle name="Linked Cell 5 16" xfId="36789"/>
    <cellStyle name="Linked Cell 5 17" xfId="37007"/>
    <cellStyle name="Linked Cell 5 18" xfId="37223"/>
    <cellStyle name="Linked Cell 5 19" xfId="37570"/>
    <cellStyle name="Linked Cell 5 2" xfId="2082"/>
    <cellStyle name="Linked Cell 5 20" xfId="38438"/>
    <cellStyle name="Linked Cell 5 3" xfId="2272"/>
    <cellStyle name="Linked Cell 5 4" xfId="3218"/>
    <cellStyle name="Linked Cell 5 5" xfId="34042"/>
    <cellStyle name="Linked Cell 5 6" xfId="34523"/>
    <cellStyle name="Linked Cell 5 7" xfId="34750"/>
    <cellStyle name="Linked Cell 5 8" xfId="34977"/>
    <cellStyle name="Linked Cell 5 9" xfId="35204"/>
    <cellStyle name="Neutral" xfId="851" builtinId="28" customBuiltin="1"/>
    <cellStyle name="Neutral 2" xfId="1539"/>
    <cellStyle name="Neutral 2 10" xfId="35433"/>
    <cellStyle name="Neutral 2 11" xfId="35660"/>
    <cellStyle name="Neutral 2 12" xfId="35887"/>
    <cellStyle name="Neutral 2 13" xfId="36114"/>
    <cellStyle name="Neutral 2 14" xfId="36341"/>
    <cellStyle name="Neutral 2 15" xfId="36568"/>
    <cellStyle name="Neutral 2 16" xfId="36791"/>
    <cellStyle name="Neutral 2 17" xfId="37009"/>
    <cellStyle name="Neutral 2 18" xfId="37224"/>
    <cellStyle name="Neutral 2 19" xfId="37571"/>
    <cellStyle name="Neutral 2 2" xfId="2083"/>
    <cellStyle name="Neutral 2 20" xfId="38439"/>
    <cellStyle name="Neutral 2 3" xfId="2273"/>
    <cellStyle name="Neutral 2 4" xfId="3222"/>
    <cellStyle name="Neutral 2 5" xfId="34043"/>
    <cellStyle name="Neutral 2 6" xfId="34525"/>
    <cellStyle name="Neutral 2 7" xfId="34752"/>
    <cellStyle name="Neutral 2 8" xfId="34979"/>
    <cellStyle name="Neutral 2 9" xfId="35206"/>
    <cellStyle name="Neutral 3" xfId="1540"/>
    <cellStyle name="Neutral 3 10" xfId="35434"/>
    <cellStyle name="Neutral 3 11" xfId="35661"/>
    <cellStyle name="Neutral 3 12" xfId="35888"/>
    <cellStyle name="Neutral 3 13" xfId="36115"/>
    <cellStyle name="Neutral 3 14" xfId="36342"/>
    <cellStyle name="Neutral 3 15" xfId="36569"/>
    <cellStyle name="Neutral 3 16" xfId="36792"/>
    <cellStyle name="Neutral 3 17" xfId="37010"/>
    <cellStyle name="Neutral 3 18" xfId="37225"/>
    <cellStyle name="Neutral 3 19" xfId="37572"/>
    <cellStyle name="Neutral 3 2" xfId="2084"/>
    <cellStyle name="Neutral 3 20" xfId="38440"/>
    <cellStyle name="Neutral 3 3" xfId="2274"/>
    <cellStyle name="Neutral 3 4" xfId="3262"/>
    <cellStyle name="Neutral 3 5" xfId="34044"/>
    <cellStyle name="Neutral 3 6" xfId="34526"/>
    <cellStyle name="Neutral 3 7" xfId="34753"/>
    <cellStyle name="Neutral 3 8" xfId="34980"/>
    <cellStyle name="Neutral 3 9" xfId="35207"/>
    <cellStyle name="Neutral 4" xfId="1541"/>
    <cellStyle name="Neutral 4 10" xfId="35435"/>
    <cellStyle name="Neutral 4 11" xfId="35662"/>
    <cellStyle name="Neutral 4 12" xfId="35889"/>
    <cellStyle name="Neutral 4 13" xfId="36116"/>
    <cellStyle name="Neutral 4 14" xfId="36343"/>
    <cellStyle name="Neutral 4 15" xfId="36570"/>
    <cellStyle name="Neutral 4 16" xfId="36793"/>
    <cellStyle name="Neutral 4 17" xfId="37011"/>
    <cellStyle name="Neutral 4 18" xfId="37226"/>
    <cellStyle name="Neutral 4 19" xfId="37573"/>
    <cellStyle name="Neutral 4 2" xfId="2085"/>
    <cellStyle name="Neutral 4 20" xfId="38441"/>
    <cellStyle name="Neutral 4 3" xfId="2275"/>
    <cellStyle name="Neutral 4 4" xfId="3216"/>
    <cellStyle name="Neutral 4 5" xfId="34045"/>
    <cellStyle name="Neutral 4 6" xfId="34527"/>
    <cellStyle name="Neutral 4 7" xfId="34754"/>
    <cellStyle name="Neutral 4 8" xfId="34981"/>
    <cellStyle name="Neutral 4 9" xfId="35208"/>
    <cellStyle name="Neutral 5" xfId="1542"/>
    <cellStyle name="Neutral 5 10" xfId="35436"/>
    <cellStyle name="Neutral 5 11" xfId="35663"/>
    <cellStyle name="Neutral 5 12" xfId="35890"/>
    <cellStyle name="Neutral 5 13" xfId="36117"/>
    <cellStyle name="Neutral 5 14" xfId="36344"/>
    <cellStyle name="Neutral 5 15" xfId="36571"/>
    <cellStyle name="Neutral 5 16" xfId="36794"/>
    <cellStyle name="Neutral 5 17" xfId="37012"/>
    <cellStyle name="Neutral 5 18" xfId="37227"/>
    <cellStyle name="Neutral 5 19" xfId="37574"/>
    <cellStyle name="Neutral 5 2" xfId="2086"/>
    <cellStyle name="Neutral 5 20" xfId="38442"/>
    <cellStyle name="Neutral 5 3" xfId="2276"/>
    <cellStyle name="Neutral 5 4" xfId="3214"/>
    <cellStyle name="Neutral 5 5" xfId="34046"/>
    <cellStyle name="Neutral 5 6" xfId="34528"/>
    <cellStyle name="Neutral 5 7" xfId="34755"/>
    <cellStyle name="Neutral 5 8" xfId="34982"/>
    <cellStyle name="Neutral 5 9" xfId="35209"/>
    <cellStyle name="Normal" xfId="0" builtinId="0"/>
    <cellStyle name="Normal 10" xfId="34"/>
    <cellStyle name="Normal 10 2" xfId="119"/>
    <cellStyle name="Normal 10 2 2" xfId="37765"/>
    <cellStyle name="Normal 10 3" xfId="120"/>
    <cellStyle name="Normal 10 3 2" xfId="37766"/>
    <cellStyle name="Normal 10 4" xfId="121"/>
    <cellStyle name="Normal 10 4 2" xfId="37767"/>
    <cellStyle name="Normal 10 5" xfId="122"/>
    <cellStyle name="Normal 10 5 2" xfId="37768"/>
    <cellStyle name="Normal 10 6" xfId="37764"/>
    <cellStyle name="Normal 11" xfId="1211"/>
    <cellStyle name="Normal 11 10" xfId="32461"/>
    <cellStyle name="Normal 11 11" xfId="33243"/>
    <cellStyle name="Normal 11 12" xfId="3024"/>
    <cellStyle name="Normal 11 13" xfId="34047"/>
    <cellStyle name="Normal 11 14" xfId="34534"/>
    <cellStyle name="Normal 11 15" xfId="34761"/>
    <cellStyle name="Normal 11 16" xfId="34988"/>
    <cellStyle name="Normal 11 17" xfId="35215"/>
    <cellStyle name="Normal 11 18" xfId="35442"/>
    <cellStyle name="Normal 11 19" xfId="35669"/>
    <cellStyle name="Normal 11 2" xfId="1080"/>
    <cellStyle name="Normal 11 2 10" xfId="15158"/>
    <cellStyle name="Normal 11 2 11" xfId="15702"/>
    <cellStyle name="Normal 11 2 12" xfId="16243"/>
    <cellStyle name="Normal 11 2 13" xfId="16783"/>
    <cellStyle name="Normal 11 2 14" xfId="17324"/>
    <cellStyle name="Normal 11 2 15" xfId="17865"/>
    <cellStyle name="Normal 11 2 16" xfId="18406"/>
    <cellStyle name="Normal 11 2 17" xfId="18943"/>
    <cellStyle name="Normal 11 2 18" xfId="19482"/>
    <cellStyle name="Normal 11 2 19" xfId="20016"/>
    <cellStyle name="Normal 11 2 2" xfId="10856"/>
    <cellStyle name="Normal 11 2 20" xfId="20533"/>
    <cellStyle name="Normal 11 2 21" xfId="21024"/>
    <cellStyle name="Normal 11 2 22" xfId="21426"/>
    <cellStyle name="Normal 11 2 23" xfId="21638"/>
    <cellStyle name="Normal 11 2 24" xfId="22706"/>
    <cellStyle name="Normal 11 2 25" xfId="23285"/>
    <cellStyle name="Normal 11 2 26" xfId="23820"/>
    <cellStyle name="Normal 11 2 27" xfId="24354"/>
    <cellStyle name="Normal 11 2 28" xfId="24869"/>
    <cellStyle name="Normal 11 2 29" xfId="25345"/>
    <cellStyle name="Normal 11 2 3" xfId="11396"/>
    <cellStyle name="Normal 11 2 30" xfId="25757"/>
    <cellStyle name="Normal 11 2 31" xfId="26530"/>
    <cellStyle name="Normal 11 2 32" xfId="27063"/>
    <cellStyle name="Normal 11 2 33" xfId="27584"/>
    <cellStyle name="Normal 11 2 34" xfId="28057"/>
    <cellStyle name="Normal 11 2 35" xfId="28457"/>
    <cellStyle name="Normal 11 2 36" xfId="28682"/>
    <cellStyle name="Normal 11 2 37" xfId="29543"/>
    <cellStyle name="Normal 11 2 38" xfId="30320"/>
    <cellStyle name="Normal 11 2 39" xfId="31706"/>
    <cellStyle name="Normal 11 2 4" xfId="11925"/>
    <cellStyle name="Normal 11 2 40" xfId="32058"/>
    <cellStyle name="Normal 11 2 41" xfId="32915"/>
    <cellStyle name="Normal 11 2 42" xfId="38043"/>
    <cellStyle name="Normal 11 2 5" xfId="12453"/>
    <cellStyle name="Normal 11 2 6" xfId="12995"/>
    <cellStyle name="Normal 11 2 7" xfId="13537"/>
    <cellStyle name="Normal 11 2 8" xfId="14079"/>
    <cellStyle name="Normal 11 2 9" xfId="14619"/>
    <cellStyle name="Normal 11 20" xfId="35896"/>
    <cellStyle name="Normal 11 21" xfId="36123"/>
    <cellStyle name="Normal 11 22" xfId="36350"/>
    <cellStyle name="Normal 11 23" xfId="36577"/>
    <cellStyle name="Normal 11 24" xfId="36800"/>
    <cellStyle name="Normal 11 25" xfId="37016"/>
    <cellStyle name="Normal 11 26" xfId="37228"/>
    <cellStyle name="Normal 11 27" xfId="37575"/>
    <cellStyle name="Normal 11 28" xfId="37943"/>
    <cellStyle name="Normal 11 29" xfId="38443"/>
    <cellStyle name="Normal 11 3" xfId="1097"/>
    <cellStyle name="Normal 11 3 10" xfId="15175"/>
    <cellStyle name="Normal 11 3 11" xfId="15719"/>
    <cellStyle name="Normal 11 3 12" xfId="16260"/>
    <cellStyle name="Normal 11 3 13" xfId="16800"/>
    <cellStyle name="Normal 11 3 14" xfId="17341"/>
    <cellStyle name="Normal 11 3 15" xfId="17882"/>
    <cellStyle name="Normal 11 3 16" xfId="18423"/>
    <cellStyle name="Normal 11 3 17" xfId="18960"/>
    <cellStyle name="Normal 11 3 18" xfId="19499"/>
    <cellStyle name="Normal 11 3 19" xfId="20033"/>
    <cellStyle name="Normal 11 3 2" xfId="10873"/>
    <cellStyle name="Normal 11 3 20" xfId="20550"/>
    <cellStyle name="Normal 11 3 21" xfId="21039"/>
    <cellStyle name="Normal 11 3 22" xfId="21442"/>
    <cellStyle name="Normal 11 3 23" xfId="21652"/>
    <cellStyle name="Normal 11 3 24" xfId="22722"/>
    <cellStyle name="Normal 11 3 25" xfId="23302"/>
    <cellStyle name="Normal 11 3 26" xfId="23837"/>
    <cellStyle name="Normal 11 3 27" xfId="24371"/>
    <cellStyle name="Normal 11 3 28" xfId="24886"/>
    <cellStyle name="Normal 11 3 29" xfId="25362"/>
    <cellStyle name="Normal 11 3 3" xfId="11413"/>
    <cellStyle name="Normal 11 3 30" xfId="25772"/>
    <cellStyle name="Normal 11 3 31" xfId="26547"/>
    <cellStyle name="Normal 11 3 32" xfId="27080"/>
    <cellStyle name="Normal 11 3 33" xfId="27601"/>
    <cellStyle name="Normal 11 3 34" xfId="28074"/>
    <cellStyle name="Normal 11 3 35" xfId="28474"/>
    <cellStyle name="Normal 11 3 36" xfId="28696"/>
    <cellStyle name="Normal 11 3 37" xfId="29558"/>
    <cellStyle name="Normal 11 3 38" xfId="30334"/>
    <cellStyle name="Normal 11 3 39" xfId="31723"/>
    <cellStyle name="Normal 11 3 4" xfId="11942"/>
    <cellStyle name="Normal 11 3 40" xfId="31546"/>
    <cellStyle name="Normal 11 3 41" xfId="33402"/>
    <cellStyle name="Normal 11 3 5" xfId="12470"/>
    <cellStyle name="Normal 11 3 6" xfId="13012"/>
    <cellStyle name="Normal 11 3 7" xfId="13554"/>
    <cellStyle name="Normal 11 3 8" xfId="14096"/>
    <cellStyle name="Normal 11 3 9" xfId="14636"/>
    <cellStyle name="Normal 11 4" xfId="1113"/>
    <cellStyle name="Normal 11 4 10" xfId="15191"/>
    <cellStyle name="Normal 11 4 11" xfId="15735"/>
    <cellStyle name="Normal 11 4 12" xfId="16276"/>
    <cellStyle name="Normal 11 4 13" xfId="16816"/>
    <cellStyle name="Normal 11 4 14" xfId="17357"/>
    <cellStyle name="Normal 11 4 15" xfId="17898"/>
    <cellStyle name="Normal 11 4 16" xfId="18439"/>
    <cellStyle name="Normal 11 4 17" xfId="18976"/>
    <cellStyle name="Normal 11 4 18" xfId="19515"/>
    <cellStyle name="Normal 11 4 19" xfId="20049"/>
    <cellStyle name="Normal 11 4 2" xfId="10889"/>
    <cellStyle name="Normal 11 4 20" xfId="20566"/>
    <cellStyle name="Normal 11 4 21" xfId="21054"/>
    <cellStyle name="Normal 11 4 22" xfId="21458"/>
    <cellStyle name="Normal 11 4 23" xfId="21664"/>
    <cellStyle name="Normal 11 4 24" xfId="22738"/>
    <cellStyle name="Normal 11 4 25" xfId="23318"/>
    <cellStyle name="Normal 11 4 26" xfId="23853"/>
    <cellStyle name="Normal 11 4 27" xfId="24387"/>
    <cellStyle name="Normal 11 4 28" xfId="24902"/>
    <cellStyle name="Normal 11 4 29" xfId="25378"/>
    <cellStyle name="Normal 11 4 3" xfId="11429"/>
    <cellStyle name="Normal 11 4 30" xfId="25785"/>
    <cellStyle name="Normal 11 4 31" xfId="26563"/>
    <cellStyle name="Normal 11 4 32" xfId="27096"/>
    <cellStyle name="Normal 11 4 33" xfId="27617"/>
    <cellStyle name="Normal 11 4 34" xfId="28090"/>
    <cellStyle name="Normal 11 4 35" xfId="28490"/>
    <cellStyle name="Normal 11 4 36" xfId="28708"/>
    <cellStyle name="Normal 11 4 37" xfId="29573"/>
    <cellStyle name="Normal 11 4 38" xfId="30346"/>
    <cellStyle name="Normal 11 4 39" xfId="31738"/>
    <cellStyle name="Normal 11 4 4" xfId="11958"/>
    <cellStyle name="Normal 11 4 40" xfId="32048"/>
    <cellStyle name="Normal 11 4 41" xfId="33400"/>
    <cellStyle name="Normal 11 4 5" xfId="12486"/>
    <cellStyle name="Normal 11 4 6" xfId="13028"/>
    <cellStyle name="Normal 11 4 7" xfId="13570"/>
    <cellStyle name="Normal 11 4 8" xfId="14112"/>
    <cellStyle name="Normal 11 4 9" xfId="14652"/>
    <cellStyle name="Normal 11 5" xfId="1120"/>
    <cellStyle name="Normal 11 5 10" xfId="15198"/>
    <cellStyle name="Normal 11 5 11" xfId="15742"/>
    <cellStyle name="Normal 11 5 12" xfId="16283"/>
    <cellStyle name="Normal 11 5 13" xfId="16823"/>
    <cellStyle name="Normal 11 5 14" xfId="17364"/>
    <cellStyle name="Normal 11 5 15" xfId="17905"/>
    <cellStyle name="Normal 11 5 16" xfId="18446"/>
    <cellStyle name="Normal 11 5 17" xfId="18983"/>
    <cellStyle name="Normal 11 5 18" xfId="19522"/>
    <cellStyle name="Normal 11 5 19" xfId="20056"/>
    <cellStyle name="Normal 11 5 2" xfId="10896"/>
    <cellStyle name="Normal 11 5 20" xfId="20573"/>
    <cellStyle name="Normal 11 5 21" xfId="21061"/>
    <cellStyle name="Normal 11 5 22" xfId="21465"/>
    <cellStyle name="Normal 11 5 23" xfId="21670"/>
    <cellStyle name="Normal 11 5 24" xfId="22745"/>
    <cellStyle name="Normal 11 5 25" xfId="23325"/>
    <cellStyle name="Normal 11 5 26" xfId="23860"/>
    <cellStyle name="Normal 11 5 27" xfId="24394"/>
    <cellStyle name="Normal 11 5 28" xfId="24909"/>
    <cellStyle name="Normal 11 5 29" xfId="25385"/>
    <cellStyle name="Normal 11 5 3" xfId="11436"/>
    <cellStyle name="Normal 11 5 30" xfId="25791"/>
    <cellStyle name="Normal 11 5 31" xfId="26570"/>
    <cellStyle name="Normal 11 5 32" xfId="27103"/>
    <cellStyle name="Normal 11 5 33" xfId="27624"/>
    <cellStyle name="Normal 11 5 34" xfId="28097"/>
    <cellStyle name="Normal 11 5 35" xfId="28497"/>
    <cellStyle name="Normal 11 5 36" xfId="28714"/>
    <cellStyle name="Normal 11 5 37" xfId="29579"/>
    <cellStyle name="Normal 11 5 38" xfId="30352"/>
    <cellStyle name="Normal 11 5 39" xfId="31744"/>
    <cellStyle name="Normal 11 5 4" xfId="11965"/>
    <cellStyle name="Normal 11 5 40" xfId="32661"/>
    <cellStyle name="Normal 11 5 41" xfId="33398"/>
    <cellStyle name="Normal 11 5 5" xfId="12493"/>
    <cellStyle name="Normal 11 5 6" xfId="13035"/>
    <cellStyle name="Normal 11 5 7" xfId="13577"/>
    <cellStyle name="Normal 11 5 8" xfId="14119"/>
    <cellStyle name="Normal 11 5 9" xfId="14659"/>
    <cellStyle name="Normal 11 6" xfId="2091"/>
    <cellStyle name="Normal 11 6 2" xfId="29632"/>
    <cellStyle name="Normal 11 6 2 2" xfId="30093"/>
    <cellStyle name="Normal 11 6 3" xfId="30710"/>
    <cellStyle name="Normal 11 6 4" xfId="32543"/>
    <cellStyle name="Normal 11 6 5" xfId="33306"/>
    <cellStyle name="Normal 11 6 6" xfId="33786"/>
    <cellStyle name="Normal 11 7" xfId="2277"/>
    <cellStyle name="Normal 11 8" xfId="30361"/>
    <cellStyle name="Normal 11 9" xfId="31809"/>
    <cellStyle name="Normal 12" xfId="34311"/>
    <cellStyle name="Normal 12 2" xfId="1083"/>
    <cellStyle name="Normal 12 2 10" xfId="15161"/>
    <cellStyle name="Normal 12 2 11" xfId="15705"/>
    <cellStyle name="Normal 12 2 12" xfId="16246"/>
    <cellStyle name="Normal 12 2 13" xfId="16786"/>
    <cellStyle name="Normal 12 2 14" xfId="17327"/>
    <cellStyle name="Normal 12 2 15" xfId="17868"/>
    <cellStyle name="Normal 12 2 16" xfId="18409"/>
    <cellStyle name="Normal 12 2 17" xfId="18946"/>
    <cellStyle name="Normal 12 2 18" xfId="19485"/>
    <cellStyle name="Normal 12 2 19" xfId="20019"/>
    <cellStyle name="Normal 12 2 2" xfId="10859"/>
    <cellStyle name="Normal 12 2 20" xfId="20536"/>
    <cellStyle name="Normal 12 2 21" xfId="21026"/>
    <cellStyle name="Normal 12 2 22" xfId="21429"/>
    <cellStyle name="Normal 12 2 23" xfId="21640"/>
    <cellStyle name="Normal 12 2 24" xfId="22708"/>
    <cellStyle name="Normal 12 2 25" xfId="23288"/>
    <cellStyle name="Normal 12 2 26" xfId="23823"/>
    <cellStyle name="Normal 12 2 27" xfId="24357"/>
    <cellStyle name="Normal 12 2 28" xfId="24872"/>
    <cellStyle name="Normal 12 2 29" xfId="25348"/>
    <cellStyle name="Normal 12 2 3" xfId="11399"/>
    <cellStyle name="Normal 12 2 30" xfId="25759"/>
    <cellStyle name="Normal 12 2 31" xfId="26533"/>
    <cellStyle name="Normal 12 2 32" xfId="27066"/>
    <cellStyle name="Normal 12 2 33" xfId="27587"/>
    <cellStyle name="Normal 12 2 34" xfId="28060"/>
    <cellStyle name="Normal 12 2 35" xfId="28460"/>
    <cellStyle name="Normal 12 2 36" xfId="28684"/>
    <cellStyle name="Normal 12 2 37" xfId="29545"/>
    <cellStyle name="Normal 12 2 38" xfId="30322"/>
    <cellStyle name="Normal 12 2 39" xfId="31709"/>
    <cellStyle name="Normal 12 2 4" xfId="11928"/>
    <cellStyle name="Normal 12 2 40" xfId="32057"/>
    <cellStyle name="Normal 12 2 41" xfId="32914"/>
    <cellStyle name="Normal 12 2 5" xfId="12456"/>
    <cellStyle name="Normal 12 2 6" xfId="12998"/>
    <cellStyle name="Normal 12 2 7" xfId="13540"/>
    <cellStyle name="Normal 12 2 8" xfId="14082"/>
    <cellStyle name="Normal 12 2 9" xfId="14622"/>
    <cellStyle name="Normal 12 3" xfId="1101"/>
    <cellStyle name="Normal 12 3 10" xfId="15179"/>
    <cellStyle name="Normal 12 3 11" xfId="15723"/>
    <cellStyle name="Normal 12 3 12" xfId="16264"/>
    <cellStyle name="Normal 12 3 13" xfId="16804"/>
    <cellStyle name="Normal 12 3 14" xfId="17345"/>
    <cellStyle name="Normal 12 3 15" xfId="17886"/>
    <cellStyle name="Normal 12 3 16" xfId="18427"/>
    <cellStyle name="Normal 12 3 17" xfId="18964"/>
    <cellStyle name="Normal 12 3 18" xfId="19503"/>
    <cellStyle name="Normal 12 3 19" xfId="20037"/>
    <cellStyle name="Normal 12 3 2" xfId="10877"/>
    <cellStyle name="Normal 12 3 20" xfId="20554"/>
    <cellStyle name="Normal 12 3 21" xfId="21043"/>
    <cellStyle name="Normal 12 3 22" xfId="21446"/>
    <cellStyle name="Normal 12 3 23" xfId="21655"/>
    <cellStyle name="Normal 12 3 24" xfId="22726"/>
    <cellStyle name="Normal 12 3 25" xfId="23306"/>
    <cellStyle name="Normal 12 3 26" xfId="23841"/>
    <cellStyle name="Normal 12 3 27" xfId="24375"/>
    <cellStyle name="Normal 12 3 28" xfId="24890"/>
    <cellStyle name="Normal 12 3 29" xfId="25366"/>
    <cellStyle name="Normal 12 3 3" xfId="11417"/>
    <cellStyle name="Normal 12 3 30" xfId="25775"/>
    <cellStyle name="Normal 12 3 31" xfId="26551"/>
    <cellStyle name="Normal 12 3 32" xfId="27084"/>
    <cellStyle name="Normal 12 3 33" xfId="27605"/>
    <cellStyle name="Normal 12 3 34" xfId="28078"/>
    <cellStyle name="Normal 12 3 35" xfId="28478"/>
    <cellStyle name="Normal 12 3 36" xfId="28699"/>
    <cellStyle name="Normal 12 3 37" xfId="29562"/>
    <cellStyle name="Normal 12 3 38" xfId="30337"/>
    <cellStyle name="Normal 12 3 39" xfId="31727"/>
    <cellStyle name="Normal 12 3 4" xfId="11946"/>
    <cellStyle name="Normal 12 3 40" xfId="32667"/>
    <cellStyle name="Normal 12 3 41" xfId="33260"/>
    <cellStyle name="Normal 12 3 5" xfId="12474"/>
    <cellStyle name="Normal 12 3 6" xfId="13016"/>
    <cellStyle name="Normal 12 3 7" xfId="13558"/>
    <cellStyle name="Normal 12 3 8" xfId="14100"/>
    <cellStyle name="Normal 12 3 9" xfId="14640"/>
    <cellStyle name="Normal 12 4" xfId="1117"/>
    <cellStyle name="Normal 12 4 10" xfId="15195"/>
    <cellStyle name="Normal 12 4 11" xfId="15739"/>
    <cellStyle name="Normal 12 4 12" xfId="16280"/>
    <cellStyle name="Normal 12 4 13" xfId="16820"/>
    <cellStyle name="Normal 12 4 14" xfId="17361"/>
    <cellStyle name="Normal 12 4 15" xfId="17902"/>
    <cellStyle name="Normal 12 4 16" xfId="18443"/>
    <cellStyle name="Normal 12 4 17" xfId="18980"/>
    <cellStyle name="Normal 12 4 18" xfId="19519"/>
    <cellStyle name="Normal 12 4 19" xfId="20053"/>
    <cellStyle name="Normal 12 4 2" xfId="10893"/>
    <cellStyle name="Normal 12 4 20" xfId="20570"/>
    <cellStyle name="Normal 12 4 21" xfId="21058"/>
    <cellStyle name="Normal 12 4 22" xfId="21462"/>
    <cellStyle name="Normal 12 4 23" xfId="21667"/>
    <cellStyle name="Normal 12 4 24" xfId="22742"/>
    <cellStyle name="Normal 12 4 25" xfId="23322"/>
    <cellStyle name="Normal 12 4 26" xfId="23857"/>
    <cellStyle name="Normal 12 4 27" xfId="24391"/>
    <cellStyle name="Normal 12 4 28" xfId="24906"/>
    <cellStyle name="Normal 12 4 29" xfId="25382"/>
    <cellStyle name="Normal 12 4 3" xfId="11433"/>
    <cellStyle name="Normal 12 4 30" xfId="25788"/>
    <cellStyle name="Normal 12 4 31" xfId="26567"/>
    <cellStyle name="Normal 12 4 32" xfId="27100"/>
    <cellStyle name="Normal 12 4 33" xfId="27621"/>
    <cellStyle name="Normal 12 4 34" xfId="28094"/>
    <cellStyle name="Normal 12 4 35" xfId="28494"/>
    <cellStyle name="Normal 12 4 36" xfId="28711"/>
    <cellStyle name="Normal 12 4 37" xfId="29576"/>
    <cellStyle name="Normal 12 4 38" xfId="30349"/>
    <cellStyle name="Normal 12 4 39" xfId="31741"/>
    <cellStyle name="Normal 12 4 4" xfId="11962"/>
    <cellStyle name="Normal 12 4 40" xfId="32662"/>
    <cellStyle name="Normal 12 4 41" xfId="33399"/>
    <cellStyle name="Normal 12 4 5" xfId="12490"/>
    <cellStyle name="Normal 12 4 6" xfId="13032"/>
    <cellStyle name="Normal 12 4 7" xfId="13574"/>
    <cellStyle name="Normal 12 4 8" xfId="14116"/>
    <cellStyle name="Normal 12 4 9" xfId="14656"/>
    <cellStyle name="Normal 12 5" xfId="1123"/>
    <cellStyle name="Normal 12 5 10" xfId="15201"/>
    <cellStyle name="Normal 12 5 11" xfId="15745"/>
    <cellStyle name="Normal 12 5 12" xfId="16286"/>
    <cellStyle name="Normal 12 5 13" xfId="16826"/>
    <cellStyle name="Normal 12 5 14" xfId="17367"/>
    <cellStyle name="Normal 12 5 15" xfId="17908"/>
    <cellStyle name="Normal 12 5 16" xfId="18449"/>
    <cellStyle name="Normal 12 5 17" xfId="18986"/>
    <cellStyle name="Normal 12 5 18" xfId="19525"/>
    <cellStyle name="Normal 12 5 19" xfId="20059"/>
    <cellStyle name="Normal 12 5 2" xfId="10899"/>
    <cellStyle name="Normal 12 5 20" xfId="20576"/>
    <cellStyle name="Normal 12 5 21" xfId="21064"/>
    <cellStyle name="Normal 12 5 22" xfId="21467"/>
    <cellStyle name="Normal 12 5 23" xfId="21672"/>
    <cellStyle name="Normal 12 5 24" xfId="22748"/>
    <cellStyle name="Normal 12 5 25" xfId="23328"/>
    <cellStyle name="Normal 12 5 26" xfId="23863"/>
    <cellStyle name="Normal 12 5 27" xfId="24397"/>
    <cellStyle name="Normal 12 5 28" xfId="24912"/>
    <cellStyle name="Normal 12 5 29" xfId="25388"/>
    <cellStyle name="Normal 12 5 3" xfId="11439"/>
    <cellStyle name="Normal 12 5 30" xfId="25793"/>
    <cellStyle name="Normal 12 5 31" xfId="26573"/>
    <cellStyle name="Normal 12 5 32" xfId="27106"/>
    <cellStyle name="Normal 12 5 33" xfId="27627"/>
    <cellStyle name="Normal 12 5 34" xfId="28100"/>
    <cellStyle name="Normal 12 5 35" xfId="28500"/>
    <cellStyle name="Normal 12 5 36" xfId="28716"/>
    <cellStyle name="Normal 12 5 37" xfId="29582"/>
    <cellStyle name="Normal 12 5 38" xfId="30354"/>
    <cellStyle name="Normal 12 5 39" xfId="31747"/>
    <cellStyle name="Normal 12 5 4" xfId="11968"/>
    <cellStyle name="Normal 12 5 40" xfId="31564"/>
    <cellStyle name="Normal 12 5 41" xfId="33397"/>
    <cellStyle name="Normal 12 5 5" xfId="12496"/>
    <cellStyle name="Normal 12 5 6" xfId="13038"/>
    <cellStyle name="Normal 12 5 7" xfId="13580"/>
    <cellStyle name="Normal 12 5 8" xfId="14122"/>
    <cellStyle name="Normal 12 5 9" xfId="14662"/>
    <cellStyle name="Normal 13" xfId="1245"/>
    <cellStyle name="Normal 13 10" xfId="519"/>
    <cellStyle name="Normal 13 10 10" xfId="13859"/>
    <cellStyle name="Normal 13 10 11" xfId="13755"/>
    <cellStyle name="Normal 13 10 12" xfId="14962"/>
    <cellStyle name="Normal 13 10 13" xfId="15482"/>
    <cellStyle name="Normal 13 10 14" xfId="16023"/>
    <cellStyle name="Normal 13 10 15" xfId="16563"/>
    <cellStyle name="Normal 13 10 16" xfId="17104"/>
    <cellStyle name="Normal 13 10 17" xfId="17645"/>
    <cellStyle name="Normal 13 10 18" xfId="18186"/>
    <cellStyle name="Normal 13 10 19" xfId="18724"/>
    <cellStyle name="Normal 13 10 2" xfId="10327"/>
    <cellStyle name="Normal 13 10 20" xfId="19264"/>
    <cellStyle name="Normal 13 10 21" xfId="19801"/>
    <cellStyle name="Normal 13 10 22" xfId="19699"/>
    <cellStyle name="Normal 13 10 23" xfId="20855"/>
    <cellStyle name="Normal 13 10 24" xfId="22170"/>
    <cellStyle name="Normal 13 10 25" xfId="22023"/>
    <cellStyle name="Normal 13 10 26" xfId="23227"/>
    <cellStyle name="Normal 13 10 27" xfId="23762"/>
    <cellStyle name="Normal 13 10 28" xfId="24296"/>
    <cellStyle name="Normal 13 10 29" xfId="24814"/>
    <cellStyle name="Normal 13 10 3" xfId="10474"/>
    <cellStyle name="Normal 13 10 30" xfId="25300"/>
    <cellStyle name="Normal 13 10 31" xfId="25984"/>
    <cellStyle name="Normal 13 10 32" xfId="26473"/>
    <cellStyle name="Normal 13 10 33" xfId="27008"/>
    <cellStyle name="Normal 13 10 34" xfId="27432"/>
    <cellStyle name="Normal 13 10 35" xfId="28006"/>
    <cellStyle name="Normal 13 10 36" xfId="28419"/>
    <cellStyle name="Normal 13 10 37" xfId="29149"/>
    <cellStyle name="Normal 13 10 38" xfId="29102"/>
    <cellStyle name="Normal 13 10 39" xfId="31265"/>
    <cellStyle name="Normal 13 10 4" xfId="10658"/>
    <cellStyle name="Normal 13 10 40" xfId="32308"/>
    <cellStyle name="Normal 13 10 41" xfId="32758"/>
    <cellStyle name="Normal 13 10 5" xfId="11189"/>
    <cellStyle name="Normal 13 10 6" xfId="11716"/>
    <cellStyle name="Normal 13 10 7" xfId="12443"/>
    <cellStyle name="Normal 13 10 8" xfId="12770"/>
    <cellStyle name="Normal 13 10 9" xfId="13318"/>
    <cellStyle name="Normal 13 11" xfId="365"/>
    <cellStyle name="Normal 13 11 10" xfId="14532"/>
    <cellStyle name="Normal 13 11 11" xfId="15085"/>
    <cellStyle name="Normal 13 11 12" xfId="15615"/>
    <cellStyle name="Normal 13 11 13" xfId="16156"/>
    <cellStyle name="Normal 13 11 14" xfId="16696"/>
    <cellStyle name="Normal 13 11 15" xfId="17237"/>
    <cellStyle name="Normal 13 11 16" xfId="17778"/>
    <cellStyle name="Normal 13 11 17" xfId="18319"/>
    <cellStyle name="Normal 13 11 18" xfId="18857"/>
    <cellStyle name="Normal 13 11 19" xfId="19396"/>
    <cellStyle name="Normal 13 11 2" xfId="10175"/>
    <cellStyle name="Normal 13 11 20" xfId="19930"/>
    <cellStyle name="Normal 13 11 21" xfId="20449"/>
    <cellStyle name="Normal 13 11 22" xfId="20959"/>
    <cellStyle name="Normal 13 11 23" xfId="21364"/>
    <cellStyle name="Normal 13 11 24" xfId="22021"/>
    <cellStyle name="Normal 13 11 25" xfId="22472"/>
    <cellStyle name="Normal 13 11 26" xfId="22479"/>
    <cellStyle name="Normal 13 11 27" xfId="22049"/>
    <cellStyle name="Normal 13 11 28" xfId="21978"/>
    <cellStyle name="Normal 13 11 29" xfId="23135"/>
    <cellStyle name="Normal 13 11 3" xfId="10737"/>
    <cellStyle name="Normal 13 11 30" xfId="23672"/>
    <cellStyle name="Normal 13 11 31" xfId="25631"/>
    <cellStyle name="Normal 13 11 32" xfId="26001"/>
    <cellStyle name="Normal 13 11 33" xfId="25727"/>
    <cellStyle name="Normal 13 11 34" xfId="27114"/>
    <cellStyle name="Normal 13 11 35" xfId="27488"/>
    <cellStyle name="Normal 13 11 36" xfId="26700"/>
    <cellStyle name="Normal 13 11 37" xfId="29022"/>
    <cellStyle name="Normal 13 11 38" xfId="29194"/>
    <cellStyle name="Normal 13 11 39" xfId="31136"/>
    <cellStyle name="Normal 13 11 4" xfId="11309"/>
    <cellStyle name="Normal 13 11 40" xfId="31137"/>
    <cellStyle name="Normal 13 11 41" xfId="32097"/>
    <cellStyle name="Normal 13 11 5" xfId="11838"/>
    <cellStyle name="Normal 13 11 6" xfId="12366"/>
    <cellStyle name="Normal 13 11 7" xfId="12917"/>
    <cellStyle name="Normal 13 11 8" xfId="13451"/>
    <cellStyle name="Normal 13 11 9" xfId="13992"/>
    <cellStyle name="Normal 13 12" xfId="513"/>
    <cellStyle name="Normal 13 12 10" xfId="14051"/>
    <cellStyle name="Normal 13 12 11" xfId="14203"/>
    <cellStyle name="Normal 13 12 12" xfId="14271"/>
    <cellStyle name="Normal 13 12 13" xfId="15674"/>
    <cellStyle name="Normal 13 12 14" xfId="16215"/>
    <cellStyle name="Normal 13 12 15" xfId="16755"/>
    <cellStyle name="Normal 13 12 16" xfId="17296"/>
    <cellStyle name="Normal 13 12 17" xfId="17837"/>
    <cellStyle name="Normal 13 12 18" xfId="18378"/>
    <cellStyle name="Normal 13 12 19" xfId="18915"/>
    <cellStyle name="Normal 13 12 2" xfId="10322"/>
    <cellStyle name="Normal 13 12 20" xfId="19455"/>
    <cellStyle name="Normal 13 12 21" xfId="19988"/>
    <cellStyle name="Normal 13 12 22" xfId="20136"/>
    <cellStyle name="Normal 13 12 23" xfId="20202"/>
    <cellStyle name="Normal 13 12 24" xfId="22164"/>
    <cellStyle name="Normal 13 12 25" xfId="22523"/>
    <cellStyle name="Normal 13 12 26" xfId="23382"/>
    <cellStyle name="Normal 13 12 27" xfId="23916"/>
    <cellStyle name="Normal 13 12 28" xfId="24450"/>
    <cellStyle name="Normal 13 12 29" xfId="24962"/>
    <cellStyle name="Normal 13 12 3" xfId="10608"/>
    <cellStyle name="Normal 13 12 30" xfId="25438"/>
    <cellStyle name="Normal 13 12 31" xfId="25978"/>
    <cellStyle name="Normal 13 12 32" xfId="26628"/>
    <cellStyle name="Normal 13 12 33" xfId="27161"/>
    <cellStyle name="Normal 13 12 34" xfId="27661"/>
    <cellStyle name="Normal 13 12 35" xfId="28148"/>
    <cellStyle name="Normal 13 12 36" xfId="28541"/>
    <cellStyle name="Normal 13 12 37" xfId="29143"/>
    <cellStyle name="Normal 13 12 38" xfId="29126"/>
    <cellStyle name="Normal 13 12 39" xfId="31259"/>
    <cellStyle name="Normal 13 12 4" xfId="9867"/>
    <cellStyle name="Normal 13 12 40" xfId="31282"/>
    <cellStyle name="Normal 13 12 41" xfId="31781"/>
    <cellStyle name="Normal 13 12 5" xfId="11368"/>
    <cellStyle name="Normal 13 12 6" xfId="11897"/>
    <cellStyle name="Normal 13 12 7" xfId="10167"/>
    <cellStyle name="Normal 13 12 8" xfId="12805"/>
    <cellStyle name="Normal 13 12 9" xfId="13510"/>
    <cellStyle name="Normal 13 13" xfId="514"/>
    <cellStyle name="Normal 13 13 10" xfId="13313"/>
    <cellStyle name="Normal 13 13 11" xfId="14069"/>
    <cellStyle name="Normal 13 13 12" xfId="14844"/>
    <cellStyle name="Normal 13 13 13" xfId="14181"/>
    <cellStyle name="Normal 13 13 14" xfId="15477"/>
    <cellStyle name="Normal 13 13 15" xfId="16018"/>
    <cellStyle name="Normal 13 13 16" xfId="16558"/>
    <cellStyle name="Normal 13 13 17" xfId="17099"/>
    <cellStyle name="Normal 13 13 18" xfId="17640"/>
    <cellStyle name="Normal 13 13 19" xfId="18181"/>
    <cellStyle name="Normal 13 13 2" xfId="10323"/>
    <cellStyle name="Normal 13 13 20" xfId="18719"/>
    <cellStyle name="Normal 13 13 21" xfId="19259"/>
    <cellStyle name="Normal 13 13 22" xfId="20006"/>
    <cellStyle name="Normal 13 13 23" xfId="20745"/>
    <cellStyle name="Normal 13 13 24" xfId="22165"/>
    <cellStyle name="Normal 13 13 25" xfId="22184"/>
    <cellStyle name="Normal 13 13 26" xfId="23369"/>
    <cellStyle name="Normal 13 13 27" xfId="23903"/>
    <cellStyle name="Normal 13 13 28" xfId="24438"/>
    <cellStyle name="Normal 13 13 29" xfId="24950"/>
    <cellStyle name="Normal 13 13 3" xfId="10592"/>
    <cellStyle name="Normal 13 13 30" xfId="25426"/>
    <cellStyle name="Normal 13 13 31" xfId="25979"/>
    <cellStyle name="Normal 13 13 32" xfId="26615"/>
    <cellStyle name="Normal 13 13 33" xfId="27148"/>
    <cellStyle name="Normal 13 13 34" xfId="27638"/>
    <cellStyle name="Normal 13 13 35" xfId="28137"/>
    <cellStyle name="Normal 13 13 36" xfId="28532"/>
    <cellStyle name="Normal 13 13 37" xfId="29144"/>
    <cellStyle name="Normal 13 13 38" xfId="29056"/>
    <cellStyle name="Normal 13 13 39" xfId="31260"/>
    <cellStyle name="Normal 13 13 4" xfId="9918"/>
    <cellStyle name="Normal 13 13 40" xfId="30851"/>
    <cellStyle name="Normal 13 13 41" xfId="32333"/>
    <cellStyle name="Normal 13 13 5" xfId="10647"/>
    <cellStyle name="Normal 13 13 6" xfId="11184"/>
    <cellStyle name="Normal 13 13 7" xfId="12048"/>
    <cellStyle name="Normal 13 13 8" xfId="12069"/>
    <cellStyle name="Normal 13 13 9" xfId="12772"/>
    <cellStyle name="Normal 13 14" xfId="170"/>
    <cellStyle name="Normal 13 14 10" xfId="13120"/>
    <cellStyle name="Normal 13 14 11" xfId="15182"/>
    <cellStyle name="Normal 13 14 12" xfId="14401"/>
    <cellStyle name="Normal 13 14 13" xfId="14549"/>
    <cellStyle name="Normal 13 14 14" xfId="15284"/>
    <cellStyle name="Normal 13 14 15" xfId="15825"/>
    <cellStyle name="Normal 13 14 16" xfId="16365"/>
    <cellStyle name="Normal 13 14 17" xfId="16906"/>
    <cellStyle name="Normal 13 14 18" xfId="17447"/>
    <cellStyle name="Normal 13 14 19" xfId="17988"/>
    <cellStyle name="Normal 13 14 2" xfId="9998"/>
    <cellStyle name="Normal 13 14 20" xfId="18527"/>
    <cellStyle name="Normal 13 14 21" xfId="19066"/>
    <cellStyle name="Normal 13 14 22" xfId="21046"/>
    <cellStyle name="Normal 13 14 23" xfId="20327"/>
    <cellStyle name="Normal 13 14 24" xfId="21829"/>
    <cellStyle name="Normal 13 14 25" xfId="22434"/>
    <cellStyle name="Normal 13 14 26" xfId="22897"/>
    <cellStyle name="Normal 13 14 27" xfId="23437"/>
    <cellStyle name="Normal 13 14 28" xfId="23971"/>
    <cellStyle name="Normal 13 14 29" xfId="24505"/>
    <cellStyle name="Normal 13 14 3" xfId="10795"/>
    <cellStyle name="Normal 13 14 30" xfId="25012"/>
    <cellStyle name="Normal 13 14 31" xfId="25606"/>
    <cellStyle name="Normal 13 14 32" xfId="26147"/>
    <cellStyle name="Normal 13 14 33" xfId="26684"/>
    <cellStyle name="Normal 13 14 34" xfId="26299"/>
    <cellStyle name="Normal 13 14 35" xfId="27726"/>
    <cellStyle name="Normal 13 14 36" xfId="28191"/>
    <cellStyle name="Normal 13 14 37" xfId="28843"/>
    <cellStyle name="Normal 13 14 38" xfId="29505"/>
    <cellStyle name="Normal 13 14 39" xfId="30949"/>
    <cellStyle name="Normal 13 14 4" xfId="10409"/>
    <cellStyle name="Normal 13 14 40" xfId="31773"/>
    <cellStyle name="Normal 13 14 41" xfId="31431"/>
    <cellStyle name="Normal 13 14 5" xfId="10241"/>
    <cellStyle name="Normal 13 14 6" xfId="10994"/>
    <cellStyle name="Normal 13 14 7" xfId="12399"/>
    <cellStyle name="Normal 13 14 8" xfId="10979"/>
    <cellStyle name="Normal 13 14 9" xfId="12700"/>
    <cellStyle name="Normal 13 15" xfId="453"/>
    <cellStyle name="Normal 13 15 10" xfId="14027"/>
    <cellStyle name="Normal 13 15 11" xfId="15093"/>
    <cellStyle name="Normal 13 15 12" xfId="15237"/>
    <cellStyle name="Normal 13 15 13" xfId="15650"/>
    <cellStyle name="Normal 13 15 14" xfId="16191"/>
    <cellStyle name="Normal 13 15 15" xfId="16731"/>
    <cellStyle name="Normal 13 15 16" xfId="17272"/>
    <cellStyle name="Normal 13 15 17" xfId="17813"/>
    <cellStyle name="Normal 13 15 18" xfId="18354"/>
    <cellStyle name="Normal 13 15 19" xfId="18891"/>
    <cellStyle name="Normal 13 15 2" xfId="10262"/>
    <cellStyle name="Normal 13 15 20" xfId="19431"/>
    <cellStyle name="Normal 13 15 21" xfId="19964"/>
    <cellStyle name="Normal 13 15 22" xfId="20967"/>
    <cellStyle name="Normal 13 15 23" xfId="21090"/>
    <cellStyle name="Normal 13 15 24" xfId="22106"/>
    <cellStyle name="Normal 13 15 25" xfId="22604"/>
    <cellStyle name="Normal 13 15 26" xfId="22380"/>
    <cellStyle name="Normal 13 15 27" xfId="22889"/>
    <cellStyle name="Normal 13 15 28" xfId="23430"/>
    <cellStyle name="Normal 13 15 29" xfId="23963"/>
    <cellStyle name="Normal 13 15 3" xfId="10809"/>
    <cellStyle name="Normal 13 15 30" xfId="24497"/>
    <cellStyle name="Normal 13 15 31" xfId="25921"/>
    <cellStyle name="Normal 13 15 32" xfId="25642"/>
    <cellStyle name="Normal 13 15 33" xfId="26140"/>
    <cellStyle name="Normal 13 15 34" xfId="26697"/>
    <cellStyle name="Normal 13 15 35" xfId="26849"/>
    <cellStyle name="Normal 13 15 36" xfId="27719"/>
    <cellStyle name="Normal 13 15 37" xfId="29097"/>
    <cellStyle name="Normal 13 15 38" xfId="29911"/>
    <cellStyle name="Normal 13 15 39" xfId="31211"/>
    <cellStyle name="Normal 13 15 4" xfId="10552"/>
    <cellStyle name="Normal 13 15 40" xfId="31401"/>
    <cellStyle name="Normal 13 15 41" xfId="31544"/>
    <cellStyle name="Normal 13 15 5" xfId="11344"/>
    <cellStyle name="Normal 13 15 6" xfId="11873"/>
    <cellStyle name="Normal 13 15 7" xfId="12901"/>
    <cellStyle name="Normal 13 15 8" xfId="13062"/>
    <cellStyle name="Normal 13 15 9" xfId="13486"/>
    <cellStyle name="Normal 13 16" xfId="343"/>
    <cellStyle name="Normal 13 16 10" xfId="14319"/>
    <cellStyle name="Normal 13 16 11" xfId="14580"/>
    <cellStyle name="Normal 13 16 12" xfId="15400"/>
    <cellStyle name="Normal 13 16 13" xfId="15941"/>
    <cellStyle name="Normal 13 16 14" xfId="16481"/>
    <cellStyle name="Normal 13 16 15" xfId="17022"/>
    <cellStyle name="Normal 13 16 16" xfId="17563"/>
    <cellStyle name="Normal 13 16 17" xfId="18104"/>
    <cellStyle name="Normal 13 16 18" xfId="18642"/>
    <cellStyle name="Normal 13 16 19" xfId="19182"/>
    <cellStyle name="Normal 13 16 2" xfId="10155"/>
    <cellStyle name="Normal 13 16 20" xfId="19720"/>
    <cellStyle name="Normal 13 16 21" xfId="20248"/>
    <cellStyle name="Normal 13 16 22" xfId="20495"/>
    <cellStyle name="Normal 13 16 23" xfId="21226"/>
    <cellStyle name="Normal 13 16 24" xfId="22002"/>
    <cellStyle name="Normal 13 16 25" xfId="22662"/>
    <cellStyle name="Normal 13 16 26" xfId="21693"/>
    <cellStyle name="Normal 13 16 27" xfId="22613"/>
    <cellStyle name="Normal 13 16 28" xfId="23200"/>
    <cellStyle name="Normal 13 16 29" xfId="23736"/>
    <cellStyle name="Normal 13 16 3" xfId="10246"/>
    <cellStyle name="Normal 13 16 30" xfId="24269"/>
    <cellStyle name="Normal 13 16 31" xfId="25713"/>
    <cellStyle name="Normal 13 16 32" xfId="26014"/>
    <cellStyle name="Normal 13 16 33" xfId="25134"/>
    <cellStyle name="Normal 13 16 34" xfId="27344"/>
    <cellStyle name="Normal 13 16 35" xfId="27302"/>
    <cellStyle name="Normal 13 16 36" xfId="27542"/>
    <cellStyle name="Normal 13 16 37" xfId="29007"/>
    <cellStyle name="Normal 13 16 38" xfId="29590"/>
    <cellStyle name="Normal 13 16 39" xfId="31118"/>
    <cellStyle name="Normal 13 16 4" xfId="11108"/>
    <cellStyle name="Normal 13 16 40" xfId="31665"/>
    <cellStyle name="Normal 13 16 41" xfId="32657"/>
    <cellStyle name="Normal 13 16 5" xfId="11633"/>
    <cellStyle name="Normal 13 16 6" xfId="12162"/>
    <cellStyle name="Normal 13 16 7" xfId="11758"/>
    <cellStyle name="Normal 13 16 8" xfId="13236"/>
    <cellStyle name="Normal 13 16 9" xfId="13776"/>
    <cellStyle name="Normal 13 17" xfId="557"/>
    <cellStyle name="Normal 13 17 10" xfId="14454"/>
    <cellStyle name="Normal 13 17 11" xfId="15147"/>
    <cellStyle name="Normal 13 17 12" xfId="15537"/>
    <cellStyle name="Normal 13 17 13" xfId="16078"/>
    <cellStyle name="Normal 13 17 14" xfId="16618"/>
    <cellStyle name="Normal 13 17 15" xfId="17159"/>
    <cellStyle name="Normal 13 17 16" xfId="17700"/>
    <cellStyle name="Normal 13 17 17" xfId="18241"/>
    <cellStyle name="Normal 13 17 18" xfId="18779"/>
    <cellStyle name="Normal 13 17 19" xfId="19318"/>
    <cellStyle name="Normal 13 17 2" xfId="10365"/>
    <cellStyle name="Normal 13 17 20" xfId="19855"/>
    <cellStyle name="Normal 13 17 21" xfId="20378"/>
    <cellStyle name="Normal 13 17 22" xfId="21013"/>
    <cellStyle name="Normal 13 17 23" xfId="21318"/>
    <cellStyle name="Normal 13 17 24" xfId="22207"/>
    <cellStyle name="Normal 13 17 25" xfId="21692"/>
    <cellStyle name="Normal 13 17 26" xfId="22642"/>
    <cellStyle name="Normal 13 17 27" xfId="21985"/>
    <cellStyle name="Normal 13 17 28" xfId="22082"/>
    <cellStyle name="Normal 13 17 29" xfId="22853"/>
    <cellStyle name="Normal 13 17 3" xfId="10553"/>
    <cellStyle name="Normal 13 17 30" xfId="22399"/>
    <cellStyle name="Normal 13 17 31" xfId="26021"/>
    <cellStyle name="Normal 13 17 32" xfId="25986"/>
    <cellStyle name="Normal 13 17 33" xfId="24310"/>
    <cellStyle name="Normal 13 17 34" xfId="26340"/>
    <cellStyle name="Normal 13 17 35" xfId="26736"/>
    <cellStyle name="Normal 13 17 36" xfId="26926"/>
    <cellStyle name="Normal 13 17 37" xfId="29181"/>
    <cellStyle name="Normal 13 17 38" xfId="28739"/>
    <cellStyle name="Normal 13 17 39" xfId="31296"/>
    <cellStyle name="Normal 13 17 4" xfId="11231"/>
    <cellStyle name="Normal 13 17 40" xfId="31604"/>
    <cellStyle name="Normal 13 17 41" xfId="31786"/>
    <cellStyle name="Normal 13 17 5" xfId="11759"/>
    <cellStyle name="Normal 13 17 6" xfId="12288"/>
    <cellStyle name="Normal 13 17 7" xfId="12824"/>
    <cellStyle name="Normal 13 17 8" xfId="13373"/>
    <cellStyle name="Normal 13 17 9" xfId="13914"/>
    <cellStyle name="Normal 13 18" xfId="730"/>
    <cellStyle name="Normal 13 18 10" xfId="14815"/>
    <cellStyle name="Normal 13 18 11" xfId="15358"/>
    <cellStyle name="Normal 13 18 12" xfId="15899"/>
    <cellStyle name="Normal 13 18 13" xfId="16439"/>
    <cellStyle name="Normal 13 18 14" xfId="16980"/>
    <cellStyle name="Normal 13 18 15" xfId="17521"/>
    <cellStyle name="Normal 13 18 16" xfId="18062"/>
    <cellStyle name="Normal 13 18 17" xfId="18601"/>
    <cellStyle name="Normal 13 18 18" xfId="19140"/>
    <cellStyle name="Normal 13 18 19" xfId="19678"/>
    <cellStyle name="Normal 13 18 2" xfId="10530"/>
    <cellStyle name="Normal 13 18 20" xfId="20208"/>
    <cellStyle name="Normal 13 18 21" xfId="20720"/>
    <cellStyle name="Normal 13 18 22" xfId="21192"/>
    <cellStyle name="Normal 13 18 23" xfId="21549"/>
    <cellStyle name="Normal 13 18 24" xfId="22376"/>
    <cellStyle name="Normal 13 18 25" xfId="22939"/>
    <cellStyle name="Normal 13 18 26" xfId="23479"/>
    <cellStyle name="Normal 13 18 27" xfId="24012"/>
    <cellStyle name="Normal 13 18 28" xfId="24546"/>
    <cellStyle name="Normal 13 18 29" xfId="25054"/>
    <cellStyle name="Normal 13 18 3" xfId="11068"/>
    <cellStyle name="Normal 13 18 30" xfId="25516"/>
    <cellStyle name="Normal 13 18 31" xfId="26188"/>
    <cellStyle name="Normal 13 18 32" xfId="26725"/>
    <cellStyle name="Normal 13 18 33" xfId="27256"/>
    <cellStyle name="Normal 13 18 34" xfId="27764"/>
    <cellStyle name="Normal 13 18 35" xfId="28226"/>
    <cellStyle name="Normal 13 18 36" xfId="28593"/>
    <cellStyle name="Normal 13 18 37" xfId="29317"/>
    <cellStyle name="Normal 13 18 38" xfId="29414"/>
    <cellStyle name="Normal 13 18 39" xfId="31441"/>
    <cellStyle name="Normal 13 18 4" xfId="11593"/>
    <cellStyle name="Normal 13 18 40" xfId="32540"/>
    <cellStyle name="Normal 13 18 41" xfId="31512"/>
    <cellStyle name="Normal 13 18 5" xfId="12120"/>
    <cellStyle name="Normal 13 18 6" xfId="12651"/>
    <cellStyle name="Normal 13 18 7" xfId="13194"/>
    <cellStyle name="Normal 13 18 8" xfId="13734"/>
    <cellStyle name="Normal 13 18 9" xfId="14277"/>
    <cellStyle name="Normal 13 19" xfId="761"/>
    <cellStyle name="Normal 13 19 10" xfId="14846"/>
    <cellStyle name="Normal 13 19 11" xfId="15388"/>
    <cellStyle name="Normal 13 19 12" xfId="15929"/>
    <cellStyle name="Normal 13 19 13" xfId="16469"/>
    <cellStyle name="Normal 13 19 14" xfId="17010"/>
    <cellStyle name="Normal 13 19 15" xfId="17551"/>
    <cellStyle name="Normal 13 19 16" xfId="18092"/>
    <cellStyle name="Normal 13 19 17" xfId="18630"/>
    <cellStyle name="Normal 13 19 18" xfId="19170"/>
    <cellStyle name="Normal 13 19 19" xfId="19708"/>
    <cellStyle name="Normal 13 19 2" xfId="10561"/>
    <cellStyle name="Normal 13 19 20" xfId="20236"/>
    <cellStyle name="Normal 13 19 21" xfId="20747"/>
    <cellStyle name="Normal 13 19 22" xfId="21215"/>
    <cellStyle name="Normal 13 19 23" xfId="21563"/>
    <cellStyle name="Normal 13 19 24" xfId="22406"/>
    <cellStyle name="Normal 13 19 25" xfId="22969"/>
    <cellStyle name="Normal 13 19 26" xfId="23508"/>
    <cellStyle name="Normal 13 19 27" xfId="24042"/>
    <cellStyle name="Normal 13 19 28" xfId="24574"/>
    <cellStyle name="Normal 13 19 29" xfId="25080"/>
    <cellStyle name="Normal 13 19 3" xfId="11097"/>
    <cellStyle name="Normal 13 19 30" xfId="25539"/>
    <cellStyle name="Normal 13 19 31" xfId="26218"/>
    <cellStyle name="Normal 13 19 32" xfId="26753"/>
    <cellStyle name="Normal 13 19 33" xfId="27284"/>
    <cellStyle name="Normal 13 19 34" xfId="27789"/>
    <cellStyle name="Normal 13 19 35" xfId="28250"/>
    <cellStyle name="Normal 13 19 36" xfId="28607"/>
    <cellStyle name="Normal 13 19 37" xfId="29342"/>
    <cellStyle name="Normal 13 19 38" xfId="30245"/>
    <cellStyle name="Normal 13 19 39" xfId="31470"/>
    <cellStyle name="Normal 13 19 4" xfId="11621"/>
    <cellStyle name="Normal 13 19 40" xfId="32696"/>
    <cellStyle name="Normal 13 19 41" xfId="32932"/>
    <cellStyle name="Normal 13 19 5" xfId="12150"/>
    <cellStyle name="Normal 13 19 6" xfId="12682"/>
    <cellStyle name="Normal 13 19 7" xfId="13224"/>
    <cellStyle name="Normal 13 19 8" xfId="13764"/>
    <cellStyle name="Normal 13 19 9" xfId="14307"/>
    <cellStyle name="Normal 13 2" xfId="94"/>
    <cellStyle name="Normal 13 2 10" xfId="14153"/>
    <cellStyle name="Normal 13 2 11" xfId="14692"/>
    <cellStyle name="Normal 13 2 12" xfId="14980"/>
    <cellStyle name="Normal 13 2 13" xfId="15775"/>
    <cellStyle name="Normal 13 2 14" xfId="16315"/>
    <cellStyle name="Normal 13 2 15" xfId="16856"/>
    <cellStyle name="Normal 13 2 16" xfId="17397"/>
    <cellStyle name="Normal 13 2 17" xfId="17938"/>
    <cellStyle name="Normal 13 2 18" xfId="18478"/>
    <cellStyle name="Normal 13 2 19" xfId="19016"/>
    <cellStyle name="Normal 13 2 2" xfId="257"/>
    <cellStyle name="Normal 13 2 2 10" xfId="14357"/>
    <cellStyle name="Normal 13 2 2 11" xfId="14852"/>
    <cellStyle name="Normal 13 2 2 12" xfId="15437"/>
    <cellStyle name="Normal 13 2 2 13" xfId="15978"/>
    <cellStyle name="Normal 13 2 2 14" xfId="16518"/>
    <cellStyle name="Normal 13 2 2 15" xfId="17059"/>
    <cellStyle name="Normal 13 2 2 16" xfId="17600"/>
    <cellStyle name="Normal 13 2 2 17" xfId="18141"/>
    <cellStyle name="Normal 13 2 2 18" xfId="18679"/>
    <cellStyle name="Normal 13 2 2 19" xfId="19219"/>
    <cellStyle name="Normal 13 2 2 2" xfId="10069"/>
    <cellStyle name="Normal 13 2 2 2 2" xfId="38091"/>
    <cellStyle name="Normal 13 2 2 20" xfId="19757"/>
    <cellStyle name="Normal 13 2 2 21" xfId="20285"/>
    <cellStyle name="Normal 13 2 2 22" xfId="20753"/>
    <cellStyle name="Normal 13 2 2 23" xfId="21256"/>
    <cellStyle name="Normal 13 2 2 24" xfId="21916"/>
    <cellStyle name="Normal 13 2 2 25" xfId="22430"/>
    <cellStyle name="Normal 13 2 2 26" xfId="23397"/>
    <cellStyle name="Normal 13 2 2 27" xfId="23930"/>
    <cellStyle name="Normal 13 2 2 28" xfId="24464"/>
    <cellStyle name="Normal 13 2 2 29" xfId="24975"/>
    <cellStyle name="Normal 13 2 2 3" xfId="10736"/>
    <cellStyle name="Normal 13 2 2 3 2" xfId="37771"/>
    <cellStyle name="Normal 13 2 2 30" xfId="25451"/>
    <cellStyle name="Normal 13 2 2 31" xfId="25744"/>
    <cellStyle name="Normal 13 2 2 32" xfId="26643"/>
    <cellStyle name="Normal 13 2 2 33" xfId="27175"/>
    <cellStyle name="Normal 13 2 2 34" xfId="27664"/>
    <cellStyle name="Normal 13 2 2 35" xfId="28159"/>
    <cellStyle name="Normal 13 2 2 36" xfId="28547"/>
    <cellStyle name="Normal 13 2 2 37" xfId="28927"/>
    <cellStyle name="Normal 13 2 2 38" xfId="28828"/>
    <cellStyle name="Normal 13 2 2 39" xfId="31033"/>
    <cellStyle name="Normal 13 2 2 4" xfId="11145"/>
    <cellStyle name="Normal 13 2 2 40" xfId="31347"/>
    <cellStyle name="Normal 13 2 2 41" xfId="31612"/>
    <cellStyle name="Normal 13 2 2 5" xfId="11671"/>
    <cellStyle name="Normal 13 2 2 6" xfId="12200"/>
    <cellStyle name="Normal 13 2 2 7" xfId="12721"/>
    <cellStyle name="Normal 13 2 2 8" xfId="13273"/>
    <cellStyle name="Normal 13 2 2 9" xfId="13814"/>
    <cellStyle name="Normal 13 2 20" xfId="19555"/>
    <cellStyle name="Normal 13 2 21" xfId="20087"/>
    <cellStyle name="Normal 13 2 22" xfId="20606"/>
    <cellStyle name="Normal 13 2 23" xfId="20872"/>
    <cellStyle name="Normal 13 2 24" xfId="21488"/>
    <cellStyle name="Normal 13 2 25" xfId="21758"/>
    <cellStyle name="Normal 13 2 26" xfId="22755"/>
    <cellStyle name="Normal 13 2 27" xfId="23286"/>
    <cellStyle name="Normal 13 2 28" xfId="23821"/>
    <cellStyle name="Normal 13 2 29" xfId="24355"/>
    <cellStyle name="Normal 13 2 3" xfId="1333"/>
    <cellStyle name="Normal 13 2 3 2" xfId="29723"/>
    <cellStyle name="Normal 13 2 3 2 2" xfId="38168"/>
    <cellStyle name="Normal 13 2 3 3" xfId="30444"/>
    <cellStyle name="Normal 13 2 3 3 2" xfId="37772"/>
    <cellStyle name="Normal 13 2 3 4" xfId="31922"/>
    <cellStyle name="Normal 13 2 3 5" xfId="32790"/>
    <cellStyle name="Normal 13 2 3 6" xfId="33495"/>
    <cellStyle name="Normal 13 2 30" xfId="24870"/>
    <cellStyle name="Normal 13 2 31" xfId="25346"/>
    <cellStyle name="Normal 13 2 32" xfId="25025"/>
    <cellStyle name="Normal 13 2 33" xfId="26531"/>
    <cellStyle name="Normal 13 2 34" xfId="27064"/>
    <cellStyle name="Normal 13 2 35" xfId="27653"/>
    <cellStyle name="Normal 13 2 36" xfId="28058"/>
    <cellStyle name="Normal 13 2 37" xfId="28458"/>
    <cellStyle name="Normal 13 2 38" xfId="28785"/>
    <cellStyle name="Normal 13 2 39" xfId="29607"/>
    <cellStyle name="Normal 13 2 4" xfId="10595"/>
    <cellStyle name="Normal 13 2 4 2" xfId="38056"/>
    <cellStyle name="Normal 13 2 40" xfId="30883"/>
    <cellStyle name="Normal 13 2 41" xfId="31777"/>
    <cellStyle name="Normal 13 2 42" xfId="32038"/>
    <cellStyle name="Normal 13 2 5" xfId="11469"/>
    <cellStyle name="Normal 13 2 5 2" xfId="37770"/>
    <cellStyle name="Normal 13 2 6" xfId="11998"/>
    <cellStyle name="Normal 13 2 7" xfId="12527"/>
    <cellStyle name="Normal 13 2 8" xfId="12929"/>
    <cellStyle name="Normal 13 2 9" xfId="13610"/>
    <cellStyle name="Normal 13 20" xfId="745"/>
    <cellStyle name="Normal 13 20 10" xfId="14830"/>
    <cellStyle name="Normal 13 20 11" xfId="15372"/>
    <cellStyle name="Normal 13 20 12" xfId="15913"/>
    <cellStyle name="Normal 13 20 13" xfId="16453"/>
    <cellStyle name="Normal 13 20 14" xfId="16994"/>
    <cellStyle name="Normal 13 20 15" xfId="17535"/>
    <cellStyle name="Normal 13 20 16" xfId="18076"/>
    <cellStyle name="Normal 13 20 17" xfId="18615"/>
    <cellStyle name="Normal 13 20 18" xfId="19154"/>
    <cellStyle name="Normal 13 20 19" xfId="19692"/>
    <cellStyle name="Normal 13 20 2" xfId="10545"/>
    <cellStyle name="Normal 13 20 20" xfId="20222"/>
    <cellStyle name="Normal 13 20 21" xfId="20733"/>
    <cellStyle name="Normal 13 20 22" xfId="21204"/>
    <cellStyle name="Normal 13 20 23" xfId="21558"/>
    <cellStyle name="Normal 13 20 24" xfId="22391"/>
    <cellStyle name="Normal 13 20 25" xfId="22953"/>
    <cellStyle name="Normal 13 20 26" xfId="23493"/>
    <cellStyle name="Normal 13 20 27" xfId="24026"/>
    <cellStyle name="Normal 13 20 28" xfId="24559"/>
    <cellStyle name="Normal 13 20 29" xfId="25068"/>
    <cellStyle name="Normal 13 20 3" xfId="11081"/>
    <cellStyle name="Normal 13 20 30" xfId="25527"/>
    <cellStyle name="Normal 13 20 31" xfId="26202"/>
    <cellStyle name="Normal 13 20 32" xfId="26739"/>
    <cellStyle name="Normal 13 20 33" xfId="27270"/>
    <cellStyle name="Normal 13 20 34" xfId="27777"/>
    <cellStyle name="Normal 13 20 35" xfId="28239"/>
    <cellStyle name="Normal 13 20 36" xfId="28602"/>
    <cellStyle name="Normal 13 20 37" xfId="29330"/>
    <cellStyle name="Normal 13 20 38" xfId="30240"/>
    <cellStyle name="Normal 13 20 39" xfId="31455"/>
    <cellStyle name="Normal 13 20 4" xfId="11606"/>
    <cellStyle name="Normal 13 20 40" xfId="32699"/>
    <cellStyle name="Normal 13 20 41" xfId="32070"/>
    <cellStyle name="Normal 13 20 5" xfId="12134"/>
    <cellStyle name="Normal 13 20 6" xfId="12666"/>
    <cellStyle name="Normal 13 20 7" xfId="13208"/>
    <cellStyle name="Normal 13 20 8" xfId="13748"/>
    <cellStyle name="Normal 13 20 9" xfId="14291"/>
    <cellStyle name="Normal 13 21" xfId="805"/>
    <cellStyle name="Normal 13 21 10" xfId="14890"/>
    <cellStyle name="Normal 13 21 11" xfId="15431"/>
    <cellStyle name="Normal 13 21 12" xfId="15972"/>
    <cellStyle name="Normal 13 21 13" xfId="16512"/>
    <cellStyle name="Normal 13 21 14" xfId="17053"/>
    <cellStyle name="Normal 13 21 15" xfId="17594"/>
    <cellStyle name="Normal 13 21 16" xfId="18135"/>
    <cellStyle name="Normal 13 21 17" xfId="18673"/>
    <cellStyle name="Normal 13 21 18" xfId="19213"/>
    <cellStyle name="Normal 13 21 19" xfId="19751"/>
    <cellStyle name="Normal 13 21 2" xfId="10605"/>
    <cellStyle name="Normal 13 21 20" xfId="20279"/>
    <cellStyle name="Normal 13 21 21" xfId="20789"/>
    <cellStyle name="Normal 13 21 22" xfId="21251"/>
    <cellStyle name="Normal 13 21 23" xfId="21586"/>
    <cellStyle name="Normal 13 21 24" xfId="22449"/>
    <cellStyle name="Normal 13 21 25" xfId="23013"/>
    <cellStyle name="Normal 13 21 26" xfId="23551"/>
    <cellStyle name="Normal 13 21 27" xfId="24085"/>
    <cellStyle name="Normal 13 21 28" xfId="24618"/>
    <cellStyle name="Normal 13 21 29" xfId="25119"/>
    <cellStyle name="Normal 13 21 3" xfId="11139"/>
    <cellStyle name="Normal 13 21 30" xfId="25568"/>
    <cellStyle name="Normal 13 21 31" xfId="26262"/>
    <cellStyle name="Normal 13 21 32" xfId="26797"/>
    <cellStyle name="Normal 13 21 33" xfId="27325"/>
    <cellStyle name="Normal 13 21 34" xfId="27830"/>
    <cellStyle name="Normal 13 21 35" xfId="28285"/>
    <cellStyle name="Normal 13 21 36" xfId="28630"/>
    <cellStyle name="Normal 13 21 37" xfId="29380"/>
    <cellStyle name="Normal 13 21 38" xfId="30268"/>
    <cellStyle name="Normal 13 21 39" xfId="31505"/>
    <cellStyle name="Normal 13 21 4" xfId="11665"/>
    <cellStyle name="Normal 13 21 40" xfId="32521"/>
    <cellStyle name="Normal 13 21 41" xfId="33413"/>
    <cellStyle name="Normal 13 21 5" xfId="12194"/>
    <cellStyle name="Normal 13 21 6" xfId="12726"/>
    <cellStyle name="Normal 13 21 7" xfId="13267"/>
    <cellStyle name="Normal 13 21 8" xfId="13808"/>
    <cellStyle name="Normal 13 21 9" xfId="14351"/>
    <cellStyle name="Normal 13 22" xfId="834"/>
    <cellStyle name="Normal 13 22 10" xfId="14919"/>
    <cellStyle name="Normal 13 22 11" xfId="15460"/>
    <cellStyle name="Normal 13 22 12" xfId="16001"/>
    <cellStyle name="Normal 13 22 13" xfId="16541"/>
    <cellStyle name="Normal 13 22 14" xfId="17082"/>
    <cellStyle name="Normal 13 22 15" xfId="17623"/>
    <cellStyle name="Normal 13 22 16" xfId="18164"/>
    <cellStyle name="Normal 13 22 17" xfId="18702"/>
    <cellStyle name="Normal 13 22 18" xfId="19242"/>
    <cellStyle name="Normal 13 22 19" xfId="19779"/>
    <cellStyle name="Normal 13 22 2" xfId="10634"/>
    <cellStyle name="Normal 13 22 20" xfId="20308"/>
    <cellStyle name="Normal 13 22 21" xfId="20815"/>
    <cellStyle name="Normal 13 22 22" xfId="21270"/>
    <cellStyle name="Normal 13 22 23" xfId="21600"/>
    <cellStyle name="Normal 13 22 24" xfId="22476"/>
    <cellStyle name="Normal 13 22 25" xfId="23041"/>
    <cellStyle name="Normal 13 22 26" xfId="23578"/>
    <cellStyle name="Normal 13 22 27" xfId="24112"/>
    <cellStyle name="Normal 13 22 28" xfId="24645"/>
    <cellStyle name="Normal 13 22 29" xfId="25145"/>
    <cellStyle name="Normal 13 22 3" xfId="11167"/>
    <cellStyle name="Normal 13 22 30" xfId="25588"/>
    <cellStyle name="Normal 13 22 31" xfId="26289"/>
    <cellStyle name="Normal 13 22 32" xfId="26825"/>
    <cellStyle name="Normal 13 22 33" xfId="27351"/>
    <cellStyle name="Normal 13 22 34" xfId="27854"/>
    <cellStyle name="Normal 13 22 35" xfId="28307"/>
    <cellStyle name="Normal 13 22 36" xfId="28644"/>
    <cellStyle name="Normal 13 22 37" xfId="29402"/>
    <cellStyle name="Normal 13 22 38" xfId="30282"/>
    <cellStyle name="Normal 13 22 39" xfId="31530"/>
    <cellStyle name="Normal 13 22 4" xfId="11694"/>
    <cellStyle name="Normal 13 22 40" xfId="32512"/>
    <cellStyle name="Normal 13 22 41" xfId="32071"/>
    <cellStyle name="Normal 13 22 5" xfId="12223"/>
    <cellStyle name="Normal 13 22 6" xfId="12755"/>
    <cellStyle name="Normal 13 22 7" xfId="13296"/>
    <cellStyle name="Normal 13 22 8" xfId="13837"/>
    <cellStyle name="Normal 13 22 9" xfId="14380"/>
    <cellStyle name="Normal 13 23" xfId="1085"/>
    <cellStyle name="Normal 13 23 10" xfId="15163"/>
    <cellStyle name="Normal 13 23 11" xfId="15707"/>
    <cellStyle name="Normal 13 23 12" xfId="16248"/>
    <cellStyle name="Normal 13 23 13" xfId="16788"/>
    <cellStyle name="Normal 13 23 14" xfId="17329"/>
    <cellStyle name="Normal 13 23 15" xfId="17870"/>
    <cellStyle name="Normal 13 23 16" xfId="18411"/>
    <cellStyle name="Normal 13 23 17" xfId="18948"/>
    <cellStyle name="Normal 13 23 18" xfId="19487"/>
    <cellStyle name="Normal 13 23 19" xfId="20021"/>
    <cellStyle name="Normal 13 23 2" xfId="10861"/>
    <cellStyle name="Normal 13 23 20" xfId="20538"/>
    <cellStyle name="Normal 13 23 21" xfId="21028"/>
    <cellStyle name="Normal 13 23 22" xfId="21431"/>
    <cellStyle name="Normal 13 23 23" xfId="21642"/>
    <cellStyle name="Normal 13 23 24" xfId="22710"/>
    <cellStyle name="Normal 13 23 25" xfId="23290"/>
    <cellStyle name="Normal 13 23 26" xfId="23825"/>
    <cellStyle name="Normal 13 23 27" xfId="24359"/>
    <cellStyle name="Normal 13 23 28" xfId="24874"/>
    <cellStyle name="Normal 13 23 29" xfId="25350"/>
    <cellStyle name="Normal 13 23 3" xfId="11401"/>
    <cellStyle name="Normal 13 23 30" xfId="25761"/>
    <cellStyle name="Normal 13 23 31" xfId="26535"/>
    <cellStyle name="Normal 13 23 32" xfId="27068"/>
    <cellStyle name="Normal 13 23 33" xfId="27589"/>
    <cellStyle name="Normal 13 23 34" xfId="28062"/>
    <cellStyle name="Normal 13 23 35" xfId="28462"/>
    <cellStyle name="Normal 13 23 36" xfId="28686"/>
    <cellStyle name="Normal 13 23 37" xfId="29547"/>
    <cellStyle name="Normal 13 23 38" xfId="30324"/>
    <cellStyle name="Normal 13 23 39" xfId="31711"/>
    <cellStyle name="Normal 13 23 4" xfId="11930"/>
    <cellStyle name="Normal 13 23 40" xfId="32671"/>
    <cellStyle name="Normal 13 23 41" xfId="33266"/>
    <cellStyle name="Normal 13 23 5" xfId="12458"/>
    <cellStyle name="Normal 13 23 6" xfId="13000"/>
    <cellStyle name="Normal 13 23 7" xfId="13542"/>
    <cellStyle name="Normal 13 23 8" xfId="14084"/>
    <cellStyle name="Normal 13 23 9" xfId="14624"/>
    <cellStyle name="Normal 13 24" xfId="1102"/>
    <cellStyle name="Normal 13 24 10" xfId="15180"/>
    <cellStyle name="Normal 13 24 11" xfId="15724"/>
    <cellStyle name="Normal 13 24 12" xfId="16265"/>
    <cellStyle name="Normal 13 24 13" xfId="16805"/>
    <cellStyle name="Normal 13 24 14" xfId="17346"/>
    <cellStyle name="Normal 13 24 15" xfId="17887"/>
    <cellStyle name="Normal 13 24 16" xfId="18428"/>
    <cellStyle name="Normal 13 24 17" xfId="18965"/>
    <cellStyle name="Normal 13 24 18" xfId="19504"/>
    <cellStyle name="Normal 13 24 19" xfId="20038"/>
    <cellStyle name="Normal 13 24 2" xfId="10878"/>
    <cellStyle name="Normal 13 24 20" xfId="20555"/>
    <cellStyle name="Normal 13 24 21" xfId="21044"/>
    <cellStyle name="Normal 13 24 22" xfId="21447"/>
    <cellStyle name="Normal 13 24 23" xfId="21656"/>
    <cellStyle name="Normal 13 24 24" xfId="22727"/>
    <cellStyle name="Normal 13 24 25" xfId="23307"/>
    <cellStyle name="Normal 13 24 26" xfId="23842"/>
    <cellStyle name="Normal 13 24 27" xfId="24376"/>
    <cellStyle name="Normal 13 24 28" xfId="24891"/>
    <cellStyle name="Normal 13 24 29" xfId="25367"/>
    <cellStyle name="Normal 13 24 3" xfId="11418"/>
    <cellStyle name="Normal 13 24 30" xfId="25776"/>
    <cellStyle name="Normal 13 24 31" xfId="26552"/>
    <cellStyle name="Normal 13 24 32" xfId="27085"/>
    <cellStyle name="Normal 13 24 33" xfId="27606"/>
    <cellStyle name="Normal 13 24 34" xfId="28079"/>
    <cellStyle name="Normal 13 24 35" xfId="28479"/>
    <cellStyle name="Normal 13 24 36" xfId="28700"/>
    <cellStyle name="Normal 13 24 37" xfId="29563"/>
    <cellStyle name="Normal 13 24 38" xfId="30338"/>
    <cellStyle name="Normal 13 24 39" xfId="31728"/>
    <cellStyle name="Normal 13 24 4" xfId="11947"/>
    <cellStyle name="Normal 13 24 40" xfId="32479"/>
    <cellStyle name="Normal 13 24 41" xfId="32909"/>
    <cellStyle name="Normal 13 24 5" xfId="12475"/>
    <cellStyle name="Normal 13 24 6" xfId="13017"/>
    <cellStyle name="Normal 13 24 7" xfId="13559"/>
    <cellStyle name="Normal 13 24 8" xfId="14101"/>
    <cellStyle name="Normal 13 24 9" xfId="14641"/>
    <cellStyle name="Normal 13 25" xfId="1118"/>
    <cellStyle name="Normal 13 25 10" xfId="15196"/>
    <cellStyle name="Normal 13 25 11" xfId="15740"/>
    <cellStyle name="Normal 13 25 12" xfId="16281"/>
    <cellStyle name="Normal 13 25 13" xfId="16821"/>
    <cellStyle name="Normal 13 25 14" xfId="17362"/>
    <cellStyle name="Normal 13 25 15" xfId="17903"/>
    <cellStyle name="Normal 13 25 16" xfId="18444"/>
    <cellStyle name="Normal 13 25 17" xfId="18981"/>
    <cellStyle name="Normal 13 25 18" xfId="19520"/>
    <cellStyle name="Normal 13 25 19" xfId="20054"/>
    <cellStyle name="Normal 13 25 2" xfId="10894"/>
    <cellStyle name="Normal 13 25 20" xfId="20571"/>
    <cellStyle name="Normal 13 25 21" xfId="21059"/>
    <cellStyle name="Normal 13 25 22" xfId="21463"/>
    <cellStyle name="Normal 13 25 23" xfId="21668"/>
    <cellStyle name="Normal 13 25 24" xfId="22743"/>
    <cellStyle name="Normal 13 25 25" xfId="23323"/>
    <cellStyle name="Normal 13 25 26" xfId="23858"/>
    <cellStyle name="Normal 13 25 27" xfId="24392"/>
    <cellStyle name="Normal 13 25 28" xfId="24907"/>
    <cellStyle name="Normal 13 25 29" xfId="25383"/>
    <cellStyle name="Normal 13 25 3" xfId="11434"/>
    <cellStyle name="Normal 13 25 30" xfId="25789"/>
    <cellStyle name="Normal 13 25 31" xfId="26568"/>
    <cellStyle name="Normal 13 25 32" xfId="27101"/>
    <cellStyle name="Normal 13 25 33" xfId="27622"/>
    <cellStyle name="Normal 13 25 34" xfId="28095"/>
    <cellStyle name="Normal 13 25 35" xfId="28495"/>
    <cellStyle name="Normal 13 25 36" xfId="28712"/>
    <cellStyle name="Normal 13 25 37" xfId="29577"/>
    <cellStyle name="Normal 13 25 38" xfId="30350"/>
    <cellStyle name="Normal 13 25 39" xfId="31742"/>
    <cellStyle name="Normal 13 25 4" xfId="11963"/>
    <cellStyle name="Normal 13 25 40" xfId="32475"/>
    <cellStyle name="Normal 13 25 41" xfId="33254"/>
    <cellStyle name="Normal 13 25 5" xfId="12491"/>
    <cellStyle name="Normal 13 25 6" xfId="13033"/>
    <cellStyle name="Normal 13 25 7" xfId="13575"/>
    <cellStyle name="Normal 13 25 8" xfId="14117"/>
    <cellStyle name="Normal 13 25 9" xfId="14657"/>
    <cellStyle name="Normal 13 26" xfId="1124"/>
    <cellStyle name="Normal 13 26 10" xfId="15202"/>
    <cellStyle name="Normal 13 26 11" xfId="15746"/>
    <cellStyle name="Normal 13 26 12" xfId="16287"/>
    <cellStyle name="Normal 13 26 13" xfId="16827"/>
    <cellStyle name="Normal 13 26 14" xfId="17368"/>
    <cellStyle name="Normal 13 26 15" xfId="17909"/>
    <cellStyle name="Normal 13 26 16" xfId="18450"/>
    <cellStyle name="Normal 13 26 17" xfId="18987"/>
    <cellStyle name="Normal 13 26 18" xfId="19526"/>
    <cellStyle name="Normal 13 26 19" xfId="20060"/>
    <cellStyle name="Normal 13 26 2" xfId="10900"/>
    <cellStyle name="Normal 13 26 20" xfId="20577"/>
    <cellStyle name="Normal 13 26 21" xfId="21065"/>
    <cellStyle name="Normal 13 26 22" xfId="21468"/>
    <cellStyle name="Normal 13 26 23" xfId="21673"/>
    <cellStyle name="Normal 13 26 24" xfId="22749"/>
    <cellStyle name="Normal 13 26 25" xfId="23329"/>
    <cellStyle name="Normal 13 26 26" xfId="23864"/>
    <cellStyle name="Normal 13 26 27" xfId="24398"/>
    <cellStyle name="Normal 13 26 28" xfId="24913"/>
    <cellStyle name="Normal 13 26 29" xfId="25389"/>
    <cellStyle name="Normal 13 26 3" xfId="11440"/>
    <cellStyle name="Normal 13 26 30" xfId="25794"/>
    <cellStyle name="Normal 13 26 31" xfId="26574"/>
    <cellStyle name="Normal 13 26 32" xfId="27107"/>
    <cellStyle name="Normal 13 26 33" xfId="27628"/>
    <cellStyle name="Normal 13 26 34" xfId="28101"/>
    <cellStyle name="Normal 13 26 35" xfId="28501"/>
    <cellStyle name="Normal 13 26 36" xfId="28717"/>
    <cellStyle name="Normal 13 26 37" xfId="29583"/>
    <cellStyle name="Normal 13 26 38" xfId="30355"/>
    <cellStyle name="Normal 13 26 39" xfId="31748"/>
    <cellStyle name="Normal 13 26 4" xfId="11969"/>
    <cellStyle name="Normal 13 26 40" xfId="32660"/>
    <cellStyle name="Normal 13 26 41" xfId="33253"/>
    <cellStyle name="Normal 13 26 5" xfId="12497"/>
    <cellStyle name="Normal 13 26 6" xfId="13039"/>
    <cellStyle name="Normal 13 26 7" xfId="13581"/>
    <cellStyle name="Normal 13 26 8" xfId="14123"/>
    <cellStyle name="Normal 13 26 9" xfId="14663"/>
    <cellStyle name="Normal 13 27" xfId="21679"/>
    <cellStyle name="Normal 13 27 2" xfId="29662"/>
    <cellStyle name="Normal 13 28" xfId="30391"/>
    <cellStyle name="Normal 13 29" xfId="31843"/>
    <cellStyle name="Normal 13 3" xfId="194"/>
    <cellStyle name="Normal 13 3 10" xfId="13989"/>
    <cellStyle name="Normal 13 3 11" xfId="14529"/>
    <cellStyle name="Normal 13 3 12" xfId="15049"/>
    <cellStyle name="Normal 13 3 13" xfId="15612"/>
    <cellStyle name="Normal 13 3 14" xfId="16153"/>
    <cellStyle name="Normal 13 3 15" xfId="16693"/>
    <cellStyle name="Normal 13 3 16" xfId="17234"/>
    <cellStyle name="Normal 13 3 17" xfId="17775"/>
    <cellStyle name="Normal 13 3 18" xfId="18316"/>
    <cellStyle name="Normal 13 3 19" xfId="18854"/>
    <cellStyle name="Normal 13 3 2" xfId="278"/>
    <cellStyle name="Normal 13 3 2 10" xfId="13604"/>
    <cellStyle name="Normal 13 3 2 11" xfId="14536"/>
    <cellStyle name="Normal 13 3 2 12" xfId="14788"/>
    <cellStyle name="Normal 13 3 2 13" xfId="15055"/>
    <cellStyle name="Normal 13 3 2 14" xfId="15769"/>
    <cellStyle name="Normal 13 3 2 15" xfId="16309"/>
    <cellStyle name="Normal 13 3 2 16" xfId="16850"/>
    <cellStyle name="Normal 13 3 2 17" xfId="17391"/>
    <cellStyle name="Normal 13 3 2 18" xfId="17932"/>
    <cellStyle name="Normal 13 3 2 19" xfId="18472"/>
    <cellStyle name="Normal 13 3 2 2" xfId="10090"/>
    <cellStyle name="Normal 13 3 2 2 2" xfId="38112"/>
    <cellStyle name="Normal 13 3 2 20" xfId="19010"/>
    <cellStyle name="Normal 13 3 2 21" xfId="19549"/>
    <cellStyle name="Normal 13 3 2 22" xfId="20453"/>
    <cellStyle name="Normal 13 3 2 23" xfId="20695"/>
    <cellStyle name="Normal 13 3 2 24" xfId="21937"/>
    <cellStyle name="Normal 13 3 2 25" xfId="22632"/>
    <cellStyle name="Normal 13 3 2 26" xfId="23022"/>
    <cellStyle name="Normal 13 3 2 27" xfId="23560"/>
    <cellStyle name="Normal 13 3 2 28" xfId="24093"/>
    <cellStyle name="Normal 13 3 2 29" xfId="24627"/>
    <cellStyle name="Normal 13 3 2 3" xfId="10451"/>
    <cellStyle name="Normal 13 3 2 3 2" xfId="37774"/>
    <cellStyle name="Normal 13 3 2 30" xfId="25127"/>
    <cellStyle name="Normal 13 3 2 31" xfId="25576"/>
    <cellStyle name="Normal 13 3 2 32" xfId="26270"/>
    <cellStyle name="Normal 13 3 2 33" xfId="26806"/>
    <cellStyle name="Normal 13 3 2 34" xfId="27320"/>
    <cellStyle name="Normal 13 3 2 35" xfId="27838"/>
    <cellStyle name="Normal 13 3 2 36" xfId="28292"/>
    <cellStyle name="Normal 13 3 2 37" xfId="28948"/>
    <cellStyle name="Normal 13 3 2 38" xfId="29081"/>
    <cellStyle name="Normal 13 3 2 39" xfId="31054"/>
    <cellStyle name="Normal 13 3 2 4" xfId="10716"/>
    <cellStyle name="Normal 13 3 2 40" xfId="31420"/>
    <cellStyle name="Normal 13 3 2 41" xfId="32080"/>
    <cellStyle name="Normal 13 3 2 5" xfId="10411"/>
    <cellStyle name="Normal 13 3 2 6" xfId="11463"/>
    <cellStyle name="Normal 13 3 2 7" xfId="11241"/>
    <cellStyle name="Normal 13 3 2 8" xfId="12401"/>
    <cellStyle name="Normal 13 3 2 9" xfId="13056"/>
    <cellStyle name="Normal 13 3 20" xfId="19393"/>
    <cellStyle name="Normal 13 3 21" xfId="19928"/>
    <cellStyle name="Normal 13 3 22" xfId="20448"/>
    <cellStyle name="Normal 13 3 23" xfId="20931"/>
    <cellStyle name="Normal 13 3 24" xfId="21363"/>
    <cellStyle name="Normal 13 3 25" xfId="21853"/>
    <cellStyle name="Normal 13 3 26" xfId="22347"/>
    <cellStyle name="Normal 13 3 27" xfId="23381"/>
    <cellStyle name="Normal 13 3 28" xfId="23915"/>
    <cellStyle name="Normal 13 3 29" xfId="24449"/>
    <cellStyle name="Normal 13 3 3" xfId="1354"/>
    <cellStyle name="Normal 13 3 3 2" xfId="29744"/>
    <cellStyle name="Normal 13 3 3 2 2" xfId="38189"/>
    <cellStyle name="Normal 13 3 3 3" xfId="30465"/>
    <cellStyle name="Normal 13 3 3 3 2" xfId="37775"/>
    <cellStyle name="Normal 13 3 3 4" xfId="31943"/>
    <cellStyle name="Normal 13 3 3 5" xfId="32811"/>
    <cellStyle name="Normal 13 3 3 6" xfId="33516"/>
    <cellStyle name="Normal 13 3 30" xfId="24961"/>
    <cellStyle name="Normal 13 3 31" xfId="25437"/>
    <cellStyle name="Normal 13 3 32" xfId="25498"/>
    <cellStyle name="Normal 13 3 33" xfId="26627"/>
    <cellStyle name="Normal 13 3 34" xfId="27160"/>
    <cellStyle name="Normal 13 3 35" xfId="27665"/>
    <cellStyle name="Normal 13 3 36" xfId="28147"/>
    <cellStyle name="Normal 13 3 37" xfId="28540"/>
    <cellStyle name="Normal 13 3 38" xfId="28864"/>
    <cellStyle name="Normal 13 3 39" xfId="29300"/>
    <cellStyle name="Normal 13 3 4" xfId="10531"/>
    <cellStyle name="Normal 13 3 4 2" xfId="38061"/>
    <cellStyle name="Normal 13 3 40" xfId="30970"/>
    <cellStyle name="Normal 13 3 41" xfId="31414"/>
    <cellStyle name="Normal 13 3 42" xfId="32524"/>
    <cellStyle name="Normal 13 3 5" xfId="11306"/>
    <cellStyle name="Normal 13 3 5 2" xfId="37773"/>
    <cellStyle name="Normal 13 3 6" xfId="11835"/>
    <cellStyle name="Normal 13 3 7" xfId="12363"/>
    <cellStyle name="Normal 13 3 8" xfId="12925"/>
    <cellStyle name="Normal 13 3 9" xfId="13448"/>
    <cellStyle name="Normal 13 30" xfId="32447"/>
    <cellStyle name="Normal 13 31" xfId="32892"/>
    <cellStyle name="Normal 13 4" xfId="215"/>
    <cellStyle name="Normal 13 4 10" xfId="11733"/>
    <cellStyle name="Normal 13 4 11" xfId="12909"/>
    <cellStyle name="Normal 13 4 12" xfId="14894"/>
    <cellStyle name="Normal 13 4 13" xfId="14447"/>
    <cellStyle name="Normal 13 4 14" xfId="14869"/>
    <cellStyle name="Normal 13 4 15" xfId="14987"/>
    <cellStyle name="Normal 13 4 16" xfId="15605"/>
    <cellStyle name="Normal 13 4 17" xfId="16146"/>
    <cellStyle name="Normal 13 4 18" xfId="16686"/>
    <cellStyle name="Normal 13 4 19" xfId="17227"/>
    <cellStyle name="Normal 13 4 2" xfId="299"/>
    <cellStyle name="Normal 13 4 2 10" xfId="13972"/>
    <cellStyle name="Normal 13 4 2 11" xfId="14157"/>
    <cellStyle name="Normal 13 4 2 12" xfId="13116"/>
    <cellStyle name="Normal 13 4 2 13" xfId="15595"/>
    <cellStyle name="Normal 13 4 2 14" xfId="16136"/>
    <cellStyle name="Normal 13 4 2 15" xfId="16676"/>
    <cellStyle name="Normal 13 4 2 16" xfId="17217"/>
    <cellStyle name="Normal 13 4 2 17" xfId="17758"/>
    <cellStyle name="Normal 13 4 2 18" xfId="18299"/>
    <cellStyle name="Normal 13 4 2 19" xfId="18837"/>
    <cellStyle name="Normal 13 4 2 2" xfId="10111"/>
    <cellStyle name="Normal 13 4 2 2 2" xfId="38133"/>
    <cellStyle name="Normal 13 4 2 20" xfId="19376"/>
    <cellStyle name="Normal 13 4 2 21" xfId="19911"/>
    <cellStyle name="Normal 13 4 2 22" xfId="20091"/>
    <cellStyle name="Normal 13 4 2 23" xfId="19062"/>
    <cellStyle name="Normal 13 4 2 24" xfId="21958"/>
    <cellStyle name="Normal 13 4 2 25" xfId="21776"/>
    <cellStyle name="Normal 13 4 2 26" xfId="22634"/>
    <cellStyle name="Normal 13 4 2 27" xfId="22175"/>
    <cellStyle name="Normal 13 4 2 28" xfId="23059"/>
    <cellStyle name="Normal 13 4 2 29" xfId="23596"/>
    <cellStyle name="Normal 13 4 2 3" xfId="10813"/>
    <cellStyle name="Normal 13 4 2 3 2" xfId="37777"/>
    <cellStyle name="Normal 13 4 2 30" xfId="24130"/>
    <cellStyle name="Normal 13 4 2 31" xfId="25229"/>
    <cellStyle name="Normal 13 4 2 32" xfId="25907"/>
    <cellStyle name="Normal 13 4 2 33" xfId="25926"/>
    <cellStyle name="Normal 13 4 2 34" xfId="26675"/>
    <cellStyle name="Normal 13 4 2 35" xfId="27178"/>
    <cellStyle name="Normal 13 4 2 36" xfId="26888"/>
    <cellStyle name="Normal 13 4 2 37" xfId="28969"/>
    <cellStyle name="Normal 13 4 2 38" xfId="29912"/>
    <cellStyle name="Normal 13 4 2 39" xfId="31075"/>
    <cellStyle name="Normal 13 4 2 4" xfId="10130"/>
    <cellStyle name="Normal 13 4 2 40" xfId="32617"/>
    <cellStyle name="Normal 13 4 2 41" xfId="30897"/>
    <cellStyle name="Normal 13 4 2 5" xfId="11289"/>
    <cellStyle name="Normal 13 4 2 6" xfId="11818"/>
    <cellStyle name="Normal 13 4 2 7" xfId="11993"/>
    <cellStyle name="Normal 13 4 2 8" xfId="12839"/>
    <cellStyle name="Normal 13 4 2 9" xfId="13431"/>
    <cellStyle name="Normal 13 4 20" xfId="17768"/>
    <cellStyle name="Normal 13 4 21" xfId="18309"/>
    <cellStyle name="Normal 13 4 22" xfId="18847"/>
    <cellStyle name="Normal 13 4 23" xfId="20792"/>
    <cellStyle name="Normal 13 4 24" xfId="20372"/>
    <cellStyle name="Normal 13 4 25" xfId="21874"/>
    <cellStyle name="Normal 13 4 26" xfId="22567"/>
    <cellStyle name="Normal 13 4 27" xfId="23345"/>
    <cellStyle name="Normal 13 4 28" xfId="23880"/>
    <cellStyle name="Normal 13 4 29" xfId="24414"/>
    <cellStyle name="Normal 13 4 3" xfId="10027"/>
    <cellStyle name="Normal 13 4 3 2" xfId="38066"/>
    <cellStyle name="Normal 13 4 30" xfId="24927"/>
    <cellStyle name="Normal 13 4 31" xfId="25405"/>
    <cellStyle name="Normal 13 4 32" xfId="25653"/>
    <cellStyle name="Normal 13 4 33" xfId="26590"/>
    <cellStyle name="Normal 13 4 34" xfId="27123"/>
    <cellStyle name="Normal 13 4 35" xfId="27635"/>
    <cellStyle name="Normal 13 4 36" xfId="28115"/>
    <cellStyle name="Normal 13 4 37" xfId="28515"/>
    <cellStyle name="Normal 13 4 38" xfId="28885"/>
    <cellStyle name="Normal 13 4 39" xfId="28831"/>
    <cellStyle name="Normal 13 4 4" xfId="10335"/>
    <cellStyle name="Normal 13 4 4 2" xfId="37776"/>
    <cellStyle name="Normal 13 4 40" xfId="30991"/>
    <cellStyle name="Normal 13 4 41" xfId="32322"/>
    <cellStyle name="Normal 13 4 42" xfId="33144"/>
    <cellStyle name="Normal 13 4 5" xfId="10778"/>
    <cellStyle name="Normal 13 4 6" xfId="10516"/>
    <cellStyle name="Normal 13 4 7" xfId="10817"/>
    <cellStyle name="Normal 13 4 8" xfId="12110"/>
    <cellStyle name="Normal 13 4 9" xfId="12446"/>
    <cellStyle name="Normal 13 5" xfId="236"/>
    <cellStyle name="Normal 13 5 10" xfId="12155"/>
    <cellStyle name="Normal 13 5 11" xfId="15217"/>
    <cellStyle name="Normal 13 5 12" xfId="14540"/>
    <cellStyle name="Normal 13 5 13" xfId="13946"/>
    <cellStyle name="Normal 13 5 14" xfId="15216"/>
    <cellStyle name="Normal 13 5 15" xfId="15568"/>
    <cellStyle name="Normal 13 5 16" xfId="16109"/>
    <cellStyle name="Normal 13 5 17" xfId="16649"/>
    <cellStyle name="Normal 13 5 18" xfId="17190"/>
    <cellStyle name="Normal 13 5 19" xfId="17731"/>
    <cellStyle name="Normal 13 5 2" xfId="10048"/>
    <cellStyle name="Normal 13 5 2 2" xfId="38073"/>
    <cellStyle name="Normal 13 5 2 2 2 2" xfId="38280"/>
    <cellStyle name="Normal 13 5 20" xfId="18272"/>
    <cellStyle name="Normal 13 5 21" xfId="18810"/>
    <cellStyle name="Normal 13 5 22" xfId="21076"/>
    <cellStyle name="Normal 13 5 23" xfId="20457"/>
    <cellStyle name="Normal 13 5 24" xfId="21895"/>
    <cellStyle name="Normal 13 5 25" xfId="22593"/>
    <cellStyle name="Normal 13 5 26" xfId="22884"/>
    <cellStyle name="Normal 13 5 27" xfId="23425"/>
    <cellStyle name="Normal 13 5 28" xfId="23958"/>
    <cellStyle name="Normal 13 5 29" xfId="24492"/>
    <cellStyle name="Normal 13 5 3" xfId="10437"/>
    <cellStyle name="Normal 13 5 3 2" xfId="37778"/>
    <cellStyle name="Normal 13 5 30" xfId="25001"/>
    <cellStyle name="Normal 13 5 31" xfId="25292"/>
    <cellStyle name="Normal 13 5 32" xfId="26135"/>
    <cellStyle name="Normal 13 5 33" xfId="26671"/>
    <cellStyle name="Normal 13 5 34" xfId="26398"/>
    <cellStyle name="Normal 13 5 35" xfId="27714"/>
    <cellStyle name="Normal 13 5 36" xfId="28182"/>
    <cellStyle name="Normal 13 5 37" xfId="28906"/>
    <cellStyle name="Normal 13 5 38" xfId="29438"/>
    <cellStyle name="Normal 13 5 39" xfId="31012"/>
    <cellStyle name="Normal 13 5 4" xfId="10690"/>
    <cellStyle name="Normal 13 5 40" xfId="30938"/>
    <cellStyle name="Normal 13 5 41" xfId="32444"/>
    <cellStyle name="Normal 13 5 5" xfId="9883"/>
    <cellStyle name="Normal 13 5 6" xfId="10436"/>
    <cellStyle name="Normal 13 5 7" xfId="12173"/>
    <cellStyle name="Normal 13 5 8" xfId="11836"/>
    <cellStyle name="Normal 13 5 9" xfId="12508"/>
    <cellStyle name="Normal 13 6" xfId="92"/>
    <cellStyle name="Normal 13 6 10" xfId="14697"/>
    <cellStyle name="Normal 13 6 11" xfId="15098"/>
    <cellStyle name="Normal 13 6 12" xfId="15780"/>
    <cellStyle name="Normal 13 6 13" xfId="16320"/>
    <cellStyle name="Normal 13 6 14" xfId="16861"/>
    <cellStyle name="Normal 13 6 15" xfId="17402"/>
    <cellStyle name="Normal 13 6 16" xfId="17943"/>
    <cellStyle name="Normal 13 6 17" xfId="18483"/>
    <cellStyle name="Normal 13 6 18" xfId="19021"/>
    <cellStyle name="Normal 13 6 19" xfId="19560"/>
    <cellStyle name="Normal 13 6 2" xfId="9926"/>
    <cellStyle name="Normal 13 6 2 2" xfId="38150"/>
    <cellStyle name="Normal 13 6 20" xfId="20092"/>
    <cellStyle name="Normal 13 6 21" xfId="20611"/>
    <cellStyle name="Normal 13 6 22" xfId="20972"/>
    <cellStyle name="Normal 13 6 23" xfId="21492"/>
    <cellStyle name="Normal 13 6 24" xfId="21756"/>
    <cellStyle name="Normal 13 6 25" xfId="22551"/>
    <cellStyle name="Normal 13 6 26" xfId="23332"/>
    <cellStyle name="Normal 13 6 27" xfId="23867"/>
    <cellStyle name="Normal 13 6 28" xfId="24401"/>
    <cellStyle name="Normal 13 6 29" xfId="24916"/>
    <cellStyle name="Normal 13 6 3" xfId="10499"/>
    <cellStyle name="Normal 13 6 3 2" xfId="37779"/>
    <cellStyle name="Normal 13 6 30" xfId="25392"/>
    <cellStyle name="Normal 13 6 31" xfId="24097"/>
    <cellStyle name="Normal 13 6 32" xfId="26577"/>
    <cellStyle name="Normal 13 6 33" xfId="27110"/>
    <cellStyle name="Normal 13 6 34" xfId="27643"/>
    <cellStyle name="Normal 13 6 35" xfId="28104"/>
    <cellStyle name="Normal 13 6 36" xfId="28504"/>
    <cellStyle name="Normal 13 6 37" xfId="28783"/>
    <cellStyle name="Normal 13 6 38" xfId="29624"/>
    <cellStyle name="Normal 13 6 39" xfId="30881"/>
    <cellStyle name="Normal 13 6 4" xfId="11474"/>
    <cellStyle name="Normal 13 6 40" xfId="31588"/>
    <cellStyle name="Normal 13 6 41" xfId="32036"/>
    <cellStyle name="Normal 13 6 5" xfId="12003"/>
    <cellStyle name="Normal 13 6 6" xfId="12532"/>
    <cellStyle name="Normal 13 6 7" xfId="13068"/>
    <cellStyle name="Normal 13 6 8" xfId="13615"/>
    <cellStyle name="Normal 13 6 9" xfId="14158"/>
    <cellStyle name="Normal 13 7" xfId="464"/>
    <cellStyle name="Normal 13 7 10" xfId="14472"/>
    <cellStyle name="Normal 13 7 11" xfId="15111"/>
    <cellStyle name="Normal 13 7 12" xfId="15555"/>
    <cellStyle name="Normal 13 7 13" xfId="16096"/>
    <cellStyle name="Normal 13 7 14" xfId="16636"/>
    <cellStyle name="Normal 13 7 15" xfId="17177"/>
    <cellStyle name="Normal 13 7 16" xfId="17718"/>
    <cellStyle name="Normal 13 7 17" xfId="18259"/>
    <cellStyle name="Normal 13 7 18" xfId="18797"/>
    <cellStyle name="Normal 13 7 19" xfId="19336"/>
    <cellStyle name="Normal 13 7 2" xfId="10273"/>
    <cellStyle name="Normal 13 7 20" xfId="19873"/>
    <cellStyle name="Normal 13 7 21" xfId="20395"/>
    <cellStyle name="Normal 13 7 22" xfId="20982"/>
    <cellStyle name="Normal 13 7 23" xfId="21327"/>
    <cellStyle name="Normal 13 7 24" xfId="22117"/>
    <cellStyle name="Normal 13 7 25" xfId="22676"/>
    <cellStyle name="Normal 13 7 26" xfId="23296"/>
    <cellStyle name="Normal 13 7 27" xfId="23831"/>
    <cellStyle name="Normal 13 7 28" xfId="24365"/>
    <cellStyle name="Normal 13 7 29" xfId="24880"/>
    <cellStyle name="Normal 13 7 3" xfId="10672"/>
    <cellStyle name="Normal 13 7 30" xfId="25356"/>
    <cellStyle name="Normal 13 7 31" xfId="25932"/>
    <cellStyle name="Normal 13 7 32" xfId="26541"/>
    <cellStyle name="Normal 13 7 33" xfId="27074"/>
    <cellStyle name="Normal 13 7 34" xfId="27577"/>
    <cellStyle name="Normal 13 7 35" xfId="28068"/>
    <cellStyle name="Normal 13 7 36" xfId="28468"/>
    <cellStyle name="Normal 13 7 37" xfId="29108"/>
    <cellStyle name="Normal 13 7 38" xfId="29619"/>
    <cellStyle name="Normal 13 7 39" xfId="31222"/>
    <cellStyle name="Normal 13 7 4" xfId="11249"/>
    <cellStyle name="Normal 13 7 40" xfId="31659"/>
    <cellStyle name="Normal 13 7 41" xfId="31793"/>
    <cellStyle name="Normal 13 7 5" xfId="11777"/>
    <cellStyle name="Normal 13 7 6" xfId="12305"/>
    <cellStyle name="Normal 13 7 7" xfId="12865"/>
    <cellStyle name="Normal 13 7 8" xfId="13391"/>
    <cellStyle name="Normal 13 7 9" xfId="13932"/>
    <cellStyle name="Normal 13 8" xfId="325"/>
    <cellStyle name="Normal 13 8 10" xfId="13892"/>
    <cellStyle name="Normal 13 8 11" xfId="14204"/>
    <cellStyle name="Normal 13 8 12" xfId="15221"/>
    <cellStyle name="Normal 13 8 13" xfId="15515"/>
    <cellStyle name="Normal 13 8 14" xfId="16056"/>
    <cellStyle name="Normal 13 8 15" xfId="16596"/>
    <cellStyle name="Normal 13 8 16" xfId="17137"/>
    <cellStyle name="Normal 13 8 17" xfId="17678"/>
    <cellStyle name="Normal 13 8 18" xfId="18219"/>
    <cellStyle name="Normal 13 8 19" xfId="18757"/>
    <cellStyle name="Normal 13 8 2" xfId="10137"/>
    <cellStyle name="Normal 13 8 2 2" xfId="38205"/>
    <cellStyle name="Normal 13 8 20" xfId="19296"/>
    <cellStyle name="Normal 13 8 21" xfId="19834"/>
    <cellStyle name="Normal 13 8 22" xfId="20137"/>
    <cellStyle name="Normal 13 8 23" xfId="21079"/>
    <cellStyle name="Normal 13 8 24" xfId="21984"/>
    <cellStyle name="Normal 13 8 25" xfId="22028"/>
    <cellStyle name="Normal 13 8 26" xfId="23372"/>
    <cellStyle name="Normal 13 8 27" xfId="23906"/>
    <cellStyle name="Normal 13 8 28" xfId="24441"/>
    <cellStyle name="Normal 13 8 29" xfId="24953"/>
    <cellStyle name="Normal 13 8 3" xfId="10422"/>
    <cellStyle name="Normal 13 8 30" xfId="25429"/>
    <cellStyle name="Normal 13 8 31" xfId="25562"/>
    <cellStyle name="Normal 13 8 32" xfId="26618"/>
    <cellStyle name="Normal 13 8 33" xfId="27151"/>
    <cellStyle name="Normal 13 8 34" xfId="27121"/>
    <cellStyle name="Normal 13 8 35" xfId="28140"/>
    <cellStyle name="Normal 13 8 36" xfId="28534"/>
    <cellStyle name="Normal 13 8 37" xfId="28992"/>
    <cellStyle name="Normal 13 8 38" xfId="29066"/>
    <cellStyle name="Normal 13 8 39" xfId="31100"/>
    <cellStyle name="Normal 13 8 4" xfId="10796"/>
    <cellStyle name="Normal 13 8 40" xfId="32107"/>
    <cellStyle name="Normal 13 8 41" xfId="33018"/>
    <cellStyle name="Normal 13 8 42" xfId="37769"/>
    <cellStyle name="Normal 13 8 5" xfId="11209"/>
    <cellStyle name="Normal 13 8 6" xfId="11737"/>
    <cellStyle name="Normal 13 8 7" xfId="12310"/>
    <cellStyle name="Normal 13 8 8" xfId="13042"/>
    <cellStyle name="Normal 13 8 9" xfId="13351"/>
    <cellStyle name="Normal 13 9" xfId="177"/>
    <cellStyle name="Normal 13 9 10" xfId="14043"/>
    <cellStyle name="Normal 13 9 11" xfId="15230"/>
    <cellStyle name="Normal 13 9 12" xfId="15110"/>
    <cellStyle name="Normal 13 9 13" xfId="15666"/>
    <cellStyle name="Normal 13 9 14" xfId="16207"/>
    <cellStyle name="Normal 13 9 15" xfId="16747"/>
    <cellStyle name="Normal 13 9 16" xfId="17288"/>
    <cellStyle name="Normal 13 9 17" xfId="17829"/>
    <cellStyle name="Normal 13 9 18" xfId="18370"/>
    <cellStyle name="Normal 13 9 19" xfId="18907"/>
    <cellStyle name="Normal 13 9 2" xfId="10005"/>
    <cellStyle name="Normal 13 9 20" xfId="19447"/>
    <cellStyle name="Normal 13 9 21" xfId="19980"/>
    <cellStyle name="Normal 13 9 22" xfId="21085"/>
    <cellStyle name="Normal 13 9 23" xfId="20981"/>
    <cellStyle name="Normal 13 9 24" xfId="21836"/>
    <cellStyle name="Normal 13 9 25" xfId="22119"/>
    <cellStyle name="Normal 13 9 26" xfId="22527"/>
    <cellStyle name="Normal 13 9 27" xfId="22062"/>
    <cellStyle name="Normal 13 9 28" xfId="23130"/>
    <cellStyle name="Normal 13 9 29" xfId="23667"/>
    <cellStyle name="Normal 13 9 3" xfId="10738"/>
    <cellStyle name="Normal 13 9 30" xfId="24199"/>
    <cellStyle name="Normal 13 9 31" xfId="25751"/>
    <cellStyle name="Normal 13 9 32" xfId="25901"/>
    <cellStyle name="Normal 13 9 33" xfId="25953"/>
    <cellStyle name="Normal 13 9 34" xfId="26935"/>
    <cellStyle name="Normal 13 9 35" xfId="26882"/>
    <cellStyle name="Normal 13 9 36" xfId="27566"/>
    <cellStyle name="Normal 13 9 37" xfId="28850"/>
    <cellStyle name="Normal 13 9 38" xfId="29391"/>
    <cellStyle name="Normal 13 9 39" xfId="30956"/>
    <cellStyle name="Normal 13 9 4" xfId="10193"/>
    <cellStyle name="Normal 13 9 40" xfId="31771"/>
    <cellStyle name="Normal 13 9 41" xfId="31462"/>
    <cellStyle name="Normal 13 9 5" xfId="11360"/>
    <cellStyle name="Normal 13 9 6" xfId="11889"/>
    <cellStyle name="Normal 13 9 7" xfId="12171"/>
    <cellStyle name="Normal 13 9 8" xfId="13073"/>
    <cellStyle name="Normal 13 9 9" xfId="13502"/>
    <cellStyle name="Normal 14" xfId="2436"/>
    <cellStyle name="Normal 14 2" xfId="1087"/>
    <cellStyle name="Normal 14 2 10" xfId="15165"/>
    <cellStyle name="Normal 14 2 11" xfId="15709"/>
    <cellStyle name="Normal 14 2 12" xfId="16250"/>
    <cellStyle name="Normal 14 2 13" xfId="16790"/>
    <cellStyle name="Normal 14 2 14" xfId="17331"/>
    <cellStyle name="Normal 14 2 15" xfId="17872"/>
    <cellStyle name="Normal 14 2 16" xfId="18413"/>
    <cellStyle name="Normal 14 2 17" xfId="18950"/>
    <cellStyle name="Normal 14 2 18" xfId="19489"/>
    <cellStyle name="Normal 14 2 19" xfId="20023"/>
    <cellStyle name="Normal 14 2 2" xfId="10863"/>
    <cellStyle name="Normal 14 2 20" xfId="20540"/>
    <cellStyle name="Normal 14 2 21" xfId="21030"/>
    <cellStyle name="Normal 14 2 22" xfId="21433"/>
    <cellStyle name="Normal 14 2 23" xfId="21644"/>
    <cellStyle name="Normal 14 2 24" xfId="22712"/>
    <cellStyle name="Normal 14 2 25" xfId="23292"/>
    <cellStyle name="Normal 14 2 26" xfId="23827"/>
    <cellStyle name="Normal 14 2 27" xfId="24361"/>
    <cellStyle name="Normal 14 2 28" xfId="24876"/>
    <cellStyle name="Normal 14 2 29" xfId="25352"/>
    <cellStyle name="Normal 14 2 3" xfId="11403"/>
    <cellStyle name="Normal 14 2 30" xfId="25763"/>
    <cellStyle name="Normal 14 2 31" xfId="26537"/>
    <cellStyle name="Normal 14 2 32" xfId="27070"/>
    <cellStyle name="Normal 14 2 33" xfId="27591"/>
    <cellStyle name="Normal 14 2 34" xfId="28064"/>
    <cellStyle name="Normal 14 2 35" xfId="28464"/>
    <cellStyle name="Normal 14 2 36" xfId="28688"/>
    <cellStyle name="Normal 14 2 37" xfId="29549"/>
    <cellStyle name="Normal 14 2 38" xfId="30326"/>
    <cellStyle name="Normal 14 2 39" xfId="31713"/>
    <cellStyle name="Normal 14 2 4" xfId="11932"/>
    <cellStyle name="Normal 14 2 40" xfId="32056"/>
    <cellStyle name="Normal 14 2 41" xfId="33403"/>
    <cellStyle name="Normal 14 2 5" xfId="12460"/>
    <cellStyle name="Normal 14 2 6" xfId="13002"/>
    <cellStyle name="Normal 14 2 7" xfId="13544"/>
    <cellStyle name="Normal 14 2 8" xfId="14086"/>
    <cellStyle name="Normal 14 2 9" xfId="14626"/>
    <cellStyle name="Normal 14 3" xfId="1103"/>
    <cellStyle name="Normal 14 3 10" xfId="15181"/>
    <cellStyle name="Normal 14 3 11" xfId="15725"/>
    <cellStyle name="Normal 14 3 12" xfId="16266"/>
    <cellStyle name="Normal 14 3 13" xfId="16806"/>
    <cellStyle name="Normal 14 3 14" xfId="17347"/>
    <cellStyle name="Normal 14 3 15" xfId="17888"/>
    <cellStyle name="Normal 14 3 16" xfId="18429"/>
    <cellStyle name="Normal 14 3 17" xfId="18966"/>
    <cellStyle name="Normal 14 3 18" xfId="19505"/>
    <cellStyle name="Normal 14 3 19" xfId="20039"/>
    <cellStyle name="Normal 14 3 2" xfId="10879"/>
    <cellStyle name="Normal 14 3 20" xfId="20556"/>
    <cellStyle name="Normal 14 3 21" xfId="21045"/>
    <cellStyle name="Normal 14 3 22" xfId="21448"/>
    <cellStyle name="Normal 14 3 23" xfId="21657"/>
    <cellStyle name="Normal 14 3 24" xfId="22728"/>
    <cellStyle name="Normal 14 3 25" xfId="23308"/>
    <cellStyle name="Normal 14 3 26" xfId="23843"/>
    <cellStyle name="Normal 14 3 27" xfId="24377"/>
    <cellStyle name="Normal 14 3 28" xfId="24892"/>
    <cellStyle name="Normal 14 3 29" xfId="25368"/>
    <cellStyle name="Normal 14 3 3" xfId="11419"/>
    <cellStyle name="Normal 14 3 30" xfId="25777"/>
    <cellStyle name="Normal 14 3 31" xfId="26553"/>
    <cellStyle name="Normal 14 3 32" xfId="27086"/>
    <cellStyle name="Normal 14 3 33" xfId="27607"/>
    <cellStyle name="Normal 14 3 34" xfId="28080"/>
    <cellStyle name="Normal 14 3 35" xfId="28480"/>
    <cellStyle name="Normal 14 3 36" xfId="28701"/>
    <cellStyle name="Normal 14 3 37" xfId="29564"/>
    <cellStyle name="Normal 14 3 38" xfId="30339"/>
    <cellStyle name="Normal 14 3 39" xfId="31729"/>
    <cellStyle name="Normal 14 3 4" xfId="11948"/>
    <cellStyle name="Normal 14 3 40" xfId="32051"/>
    <cellStyle name="Normal 14 3 41" xfId="32069"/>
    <cellStyle name="Normal 14 3 5" xfId="12476"/>
    <cellStyle name="Normal 14 3 6" xfId="13018"/>
    <cellStyle name="Normal 14 3 7" xfId="13560"/>
    <cellStyle name="Normal 14 3 8" xfId="14102"/>
    <cellStyle name="Normal 14 3 9" xfId="14642"/>
    <cellStyle name="Normal 14 4" xfId="1119"/>
    <cellStyle name="Normal 14 4 10" xfId="15197"/>
    <cellStyle name="Normal 14 4 11" xfId="15741"/>
    <cellStyle name="Normal 14 4 12" xfId="16282"/>
    <cellStyle name="Normal 14 4 13" xfId="16822"/>
    <cellStyle name="Normal 14 4 14" xfId="17363"/>
    <cellStyle name="Normal 14 4 15" xfId="17904"/>
    <cellStyle name="Normal 14 4 16" xfId="18445"/>
    <cellStyle name="Normal 14 4 17" xfId="18982"/>
    <cellStyle name="Normal 14 4 18" xfId="19521"/>
    <cellStyle name="Normal 14 4 19" xfId="20055"/>
    <cellStyle name="Normal 14 4 2" xfId="10895"/>
    <cellStyle name="Normal 14 4 20" xfId="20572"/>
    <cellStyle name="Normal 14 4 21" xfId="21060"/>
    <cellStyle name="Normal 14 4 22" xfId="21464"/>
    <cellStyle name="Normal 14 4 23" xfId="21669"/>
    <cellStyle name="Normal 14 4 24" xfId="22744"/>
    <cellStyle name="Normal 14 4 25" xfId="23324"/>
    <cellStyle name="Normal 14 4 26" xfId="23859"/>
    <cellStyle name="Normal 14 4 27" xfId="24393"/>
    <cellStyle name="Normal 14 4 28" xfId="24908"/>
    <cellStyle name="Normal 14 4 29" xfId="25384"/>
    <cellStyle name="Normal 14 4 3" xfId="11435"/>
    <cellStyle name="Normal 14 4 30" xfId="25790"/>
    <cellStyle name="Normal 14 4 31" xfId="26569"/>
    <cellStyle name="Normal 14 4 32" xfId="27102"/>
    <cellStyle name="Normal 14 4 33" xfId="27623"/>
    <cellStyle name="Normal 14 4 34" xfId="28096"/>
    <cellStyle name="Normal 14 4 35" xfId="28496"/>
    <cellStyle name="Normal 14 4 36" xfId="28713"/>
    <cellStyle name="Normal 14 4 37" xfId="29578"/>
    <cellStyle name="Normal 14 4 38" xfId="30351"/>
    <cellStyle name="Normal 14 4 39" xfId="31743"/>
    <cellStyle name="Normal 14 4 4" xfId="11964"/>
    <cellStyle name="Normal 14 4 40" xfId="32046"/>
    <cellStyle name="Normal 14 4 41" xfId="32905"/>
    <cellStyle name="Normal 14 4 5" xfId="12492"/>
    <cellStyle name="Normal 14 4 6" xfId="13034"/>
    <cellStyle name="Normal 14 4 7" xfId="13576"/>
    <cellStyle name="Normal 14 4 8" xfId="14118"/>
    <cellStyle name="Normal 14 4 9" xfId="14658"/>
    <cellStyle name="Normal 14 5" xfId="1125"/>
    <cellStyle name="Normal 14 5 10" xfId="15203"/>
    <cellStyle name="Normal 14 5 11" xfId="15747"/>
    <cellStyle name="Normal 14 5 12" xfId="16288"/>
    <cellStyle name="Normal 14 5 13" xfId="16828"/>
    <cellStyle name="Normal 14 5 14" xfId="17369"/>
    <cellStyle name="Normal 14 5 15" xfId="17910"/>
    <cellStyle name="Normal 14 5 16" xfId="18451"/>
    <cellStyle name="Normal 14 5 17" xfId="18988"/>
    <cellStyle name="Normal 14 5 18" xfId="19527"/>
    <cellStyle name="Normal 14 5 19" xfId="20061"/>
    <cellStyle name="Normal 14 5 2" xfId="10901"/>
    <cellStyle name="Normal 14 5 20" xfId="20578"/>
    <cellStyle name="Normal 14 5 21" xfId="21066"/>
    <cellStyle name="Normal 14 5 22" xfId="21469"/>
    <cellStyle name="Normal 14 5 23" xfId="21674"/>
    <cellStyle name="Normal 14 5 24" xfId="22750"/>
    <cellStyle name="Normal 14 5 25" xfId="23330"/>
    <cellStyle name="Normal 14 5 26" xfId="23865"/>
    <cellStyle name="Normal 14 5 27" xfId="24399"/>
    <cellStyle name="Normal 14 5 28" xfId="24914"/>
    <cellStyle name="Normal 14 5 29" xfId="25390"/>
    <cellStyle name="Normal 14 5 3" xfId="11441"/>
    <cellStyle name="Normal 14 5 30" xfId="25795"/>
    <cellStyle name="Normal 14 5 31" xfId="26575"/>
    <cellStyle name="Normal 14 5 32" xfId="27108"/>
    <cellStyle name="Normal 14 5 33" xfId="27629"/>
    <cellStyle name="Normal 14 5 34" xfId="28102"/>
    <cellStyle name="Normal 14 5 35" xfId="28502"/>
    <cellStyle name="Normal 14 5 36" xfId="28718"/>
    <cellStyle name="Normal 14 5 37" xfId="29584"/>
    <cellStyle name="Normal 14 5 38" xfId="30356"/>
    <cellStyle name="Normal 14 5 39" xfId="31749"/>
    <cellStyle name="Normal 14 5 4" xfId="11970"/>
    <cellStyle name="Normal 14 5 40" xfId="32472"/>
    <cellStyle name="Normal 14 5 41" xfId="32903"/>
    <cellStyle name="Normal 14 5 5" xfId="12498"/>
    <cellStyle name="Normal 14 5 6" xfId="13040"/>
    <cellStyle name="Normal 14 5 7" xfId="13582"/>
    <cellStyle name="Normal 14 5 8" xfId="14124"/>
    <cellStyle name="Normal 14 5 9" xfId="14664"/>
    <cellStyle name="Normal 15" xfId="35"/>
    <cellStyle name="Normal 15 2" xfId="123"/>
    <cellStyle name="Normal 15 2 2" xfId="37781"/>
    <cellStyle name="Normal 15 3" xfId="124"/>
    <cellStyle name="Normal 15 3 2" xfId="37782"/>
    <cellStyle name="Normal 15 4" xfId="125"/>
    <cellStyle name="Normal 15 4 2" xfId="37783"/>
    <cellStyle name="Normal 15 5" xfId="126"/>
    <cellStyle name="Normal 15 5 2" xfId="37784"/>
    <cellStyle name="Normal 15 6" xfId="37780"/>
    <cellStyle name="Normal 16" xfId="36"/>
    <cellStyle name="Normal 16 2" xfId="127"/>
    <cellStyle name="Normal 16 2 2" xfId="37786"/>
    <cellStyle name="Normal 16 3" xfId="128"/>
    <cellStyle name="Normal 16 3 2" xfId="37787"/>
    <cellStyle name="Normal 16 4" xfId="129"/>
    <cellStyle name="Normal 16 4 2" xfId="37788"/>
    <cellStyle name="Normal 16 5" xfId="130"/>
    <cellStyle name="Normal 16 5 2" xfId="37789"/>
    <cellStyle name="Normal 16 6" xfId="37785"/>
    <cellStyle name="Normal 17" xfId="1213"/>
    <cellStyle name="Normal 17 2" xfId="25598"/>
    <cellStyle name="Normal 17 3" xfId="25535"/>
    <cellStyle name="Normal 17 4" xfId="25680"/>
    <cellStyle name="Normal 17 5" xfId="25715"/>
    <cellStyle name="Normal 17 6" xfId="25838"/>
    <cellStyle name="Normal 17 7" xfId="25122"/>
    <cellStyle name="Normal 18" xfId="1298"/>
    <cellStyle name="Normal 18 10" xfId="35453"/>
    <cellStyle name="Normal 18 11" xfId="35680"/>
    <cellStyle name="Normal 18 12" xfId="35907"/>
    <cellStyle name="Normal 18 13" xfId="36134"/>
    <cellStyle name="Normal 18 14" xfId="36361"/>
    <cellStyle name="Normal 18 15" xfId="36588"/>
    <cellStyle name="Normal 18 16" xfId="36811"/>
    <cellStyle name="Normal 18 17" xfId="37019"/>
    <cellStyle name="Normal 18 18" xfId="37229"/>
    <cellStyle name="Normal 18 19" xfId="37576"/>
    <cellStyle name="Normal 18 2" xfId="2100"/>
    <cellStyle name="Normal 18 20" xfId="38444"/>
    <cellStyle name="Normal 18 3" xfId="2278"/>
    <cellStyle name="Normal 18 4" xfId="3074"/>
    <cellStyle name="Normal 18 5" xfId="34048"/>
    <cellStyle name="Normal 18 6" xfId="34545"/>
    <cellStyle name="Normal 18 7" xfId="34772"/>
    <cellStyle name="Normal 18 8" xfId="34999"/>
    <cellStyle name="Normal 18 9" xfId="35226"/>
    <cellStyle name="Normal 19" xfId="37"/>
    <cellStyle name="Normal 19 10" xfId="385"/>
    <cellStyle name="Normal 19 100" xfId="28749"/>
    <cellStyle name="Normal 19 101" xfId="29829"/>
    <cellStyle name="Normal 19 102" xfId="30838"/>
    <cellStyle name="Normal 19 103" xfId="32770"/>
    <cellStyle name="Normal 19 104" xfId="33486"/>
    <cellStyle name="Normal 19 105" xfId="3066"/>
    <cellStyle name="Normal 19 106" xfId="3117"/>
    <cellStyle name="Normal 19 107" xfId="30168"/>
    <cellStyle name="Normal 19 108" xfId="34049"/>
    <cellStyle name="Normal 19 109" xfId="34143"/>
    <cellStyle name="Normal 19 11" xfId="458"/>
    <cellStyle name="Normal 19 110" xfId="34284"/>
    <cellStyle name="Normal 19 111" xfId="34196"/>
    <cellStyle name="Normal 19 112" xfId="34183"/>
    <cellStyle name="Normal 19 113" xfId="34171"/>
    <cellStyle name="Normal 19 114" xfId="34203"/>
    <cellStyle name="Normal 19 115" xfId="34546"/>
    <cellStyle name="Normal 19 116" xfId="34773"/>
    <cellStyle name="Normal 19 117" xfId="35000"/>
    <cellStyle name="Normal 19 118" xfId="35227"/>
    <cellStyle name="Normal 19 119" xfId="35454"/>
    <cellStyle name="Normal 19 12" xfId="509"/>
    <cellStyle name="Normal 19 120" xfId="35681"/>
    <cellStyle name="Normal 19 121" xfId="35908"/>
    <cellStyle name="Normal 19 122" xfId="36135"/>
    <cellStyle name="Normal 19 123" xfId="36362"/>
    <cellStyle name="Normal 19 124" xfId="36589"/>
    <cellStyle name="Normal 19 125" xfId="36812"/>
    <cellStyle name="Normal 19 126" xfId="37020"/>
    <cellStyle name="Normal 19 127" xfId="37175"/>
    <cellStyle name="Normal 19 128" xfId="37230"/>
    <cellStyle name="Normal 19 129" xfId="37335"/>
    <cellStyle name="Normal 19 13" xfId="364"/>
    <cellStyle name="Normal 19 130" xfId="37291"/>
    <cellStyle name="Normal 19 131" xfId="37346"/>
    <cellStyle name="Normal 19 132" xfId="37308"/>
    <cellStyle name="Normal 19 133" xfId="37358"/>
    <cellStyle name="Normal 19 134" xfId="37370"/>
    <cellStyle name="Normal 19 135" xfId="37382"/>
    <cellStyle name="Normal 19 136" xfId="37394"/>
    <cellStyle name="Normal 19 137" xfId="37406"/>
    <cellStyle name="Normal 19 138" xfId="37577"/>
    <cellStyle name="Normal 19 139" xfId="37663"/>
    <cellStyle name="Normal 19 14" xfId="342"/>
    <cellStyle name="Normal 19 140" xfId="38445"/>
    <cellStyle name="Normal 19 15" xfId="384"/>
    <cellStyle name="Normal 19 16" xfId="408"/>
    <cellStyle name="Normal 19 17" xfId="486"/>
    <cellStyle name="Normal 19 18" xfId="693"/>
    <cellStyle name="Normal 19 19" xfId="691"/>
    <cellStyle name="Normal 19 2" xfId="97"/>
    <cellStyle name="Normal 19 2 10" xfId="572"/>
    <cellStyle name="Normal 19 2 11" xfId="599"/>
    <cellStyle name="Normal 19 2 12" xfId="624"/>
    <cellStyle name="Normal 19 2 13" xfId="650"/>
    <cellStyle name="Normal 19 2 14" xfId="677"/>
    <cellStyle name="Normal 19 2 15" xfId="741"/>
    <cellStyle name="Normal 19 2 16" xfId="682"/>
    <cellStyle name="Normal 19 2 17" xfId="696"/>
    <cellStyle name="Normal 19 2 18" xfId="830"/>
    <cellStyle name="Normal 19 2 19" xfId="841"/>
    <cellStyle name="Normal 19 2 2" xfId="131"/>
    <cellStyle name="Normal 19 2 2 2" xfId="37791"/>
    <cellStyle name="Normal 19 2 20" xfId="1263"/>
    <cellStyle name="Normal 19 2 21" xfId="1290"/>
    <cellStyle name="Normal 19 2 22" xfId="1318"/>
    <cellStyle name="Normal 19 2 23" xfId="2102"/>
    <cellStyle name="Normal 19 2 24" xfId="2280"/>
    <cellStyle name="Normal 19 2 25" xfId="2867"/>
    <cellStyle name="Normal 19 2 26" xfId="3176"/>
    <cellStyle name="Normal 19 2 27" xfId="6033"/>
    <cellStyle name="Normal 19 2 28" xfId="34050"/>
    <cellStyle name="Normal 19 2 29" xfId="34157"/>
    <cellStyle name="Normal 19 2 3" xfId="337"/>
    <cellStyle name="Normal 19 2 30" xfId="34547"/>
    <cellStyle name="Normal 19 2 31" xfId="34774"/>
    <cellStyle name="Normal 19 2 32" xfId="35001"/>
    <cellStyle name="Normal 19 2 33" xfId="35228"/>
    <cellStyle name="Normal 19 2 34" xfId="35455"/>
    <cellStyle name="Normal 19 2 35" xfId="35682"/>
    <cellStyle name="Normal 19 2 36" xfId="35909"/>
    <cellStyle name="Normal 19 2 37" xfId="36136"/>
    <cellStyle name="Normal 19 2 38" xfId="36363"/>
    <cellStyle name="Normal 19 2 39" xfId="36590"/>
    <cellStyle name="Normal 19 2 4" xfId="493"/>
    <cellStyle name="Normal 19 2 40" xfId="36813"/>
    <cellStyle name="Normal 19 2 41" xfId="37021"/>
    <cellStyle name="Normal 19 2 42" xfId="37231"/>
    <cellStyle name="Normal 19 2 43" xfId="37578"/>
    <cellStyle name="Normal 19 2 44" xfId="37675"/>
    <cellStyle name="Normal 19 2 45" xfId="38446"/>
    <cellStyle name="Normal 19 2 5" xfId="506"/>
    <cellStyle name="Normal 19 2 6" xfId="350"/>
    <cellStyle name="Normal 19 2 7" xfId="429"/>
    <cellStyle name="Normal 19 2 8" xfId="379"/>
    <cellStyle name="Normal 19 2 9" xfId="543"/>
    <cellStyle name="Normal 19 20" xfId="666"/>
    <cellStyle name="Normal 19 21" xfId="500"/>
    <cellStyle name="Normal 19 22" xfId="656"/>
    <cellStyle name="Normal 19 23" xfId="894"/>
    <cellStyle name="Normal 19 23 10" xfId="978"/>
    <cellStyle name="Normal 19 23 11" xfId="958"/>
    <cellStyle name="Normal 19 23 12" xfId="980"/>
    <cellStyle name="Normal 19 23 2" xfId="1041"/>
    <cellStyle name="Normal 19 23 3" xfId="1129"/>
    <cellStyle name="Normal 19 23 4" xfId="933"/>
    <cellStyle name="Normal 19 23 5" xfId="918"/>
    <cellStyle name="Normal 19 23 6" xfId="905"/>
    <cellStyle name="Normal 19 23 7" xfId="1036"/>
    <cellStyle name="Normal 19 23 8" xfId="962"/>
    <cellStyle name="Normal 19 23 9" xfId="997"/>
    <cellStyle name="Normal 19 24" xfId="1074"/>
    <cellStyle name="Normal 19 24 10" xfId="5797"/>
    <cellStyle name="Normal 19 24 11" xfId="6039"/>
    <cellStyle name="Normal 19 24 12" xfId="6279"/>
    <cellStyle name="Normal 19 24 13" xfId="6515"/>
    <cellStyle name="Normal 19 24 14" xfId="6753"/>
    <cellStyle name="Normal 19 24 15" xfId="6992"/>
    <cellStyle name="Normal 19 24 16" xfId="7225"/>
    <cellStyle name="Normal 19 24 17" xfId="7457"/>
    <cellStyle name="Normal 19 24 18" xfId="7687"/>
    <cellStyle name="Normal 19 24 19" xfId="7922"/>
    <cellStyle name="Normal 19 24 2" xfId="2695"/>
    <cellStyle name="Normal 19 24 2 2" xfId="3230"/>
    <cellStyle name="Normal 19 24 20" xfId="8139"/>
    <cellStyle name="Normal 19 24 21" xfId="8391"/>
    <cellStyle name="Normal 19 24 22" xfId="8616"/>
    <cellStyle name="Normal 19 24 23" xfId="8825"/>
    <cellStyle name="Normal 19 24 24" xfId="9031"/>
    <cellStyle name="Normal 19 24 25" xfId="9227"/>
    <cellStyle name="Normal 19 24 26" xfId="9407"/>
    <cellStyle name="Normal 19 24 27" xfId="9571"/>
    <cellStyle name="Normal 19 24 28" xfId="9706"/>
    <cellStyle name="Normal 19 24 29" xfId="9797"/>
    <cellStyle name="Normal 19 24 3" xfId="4119"/>
    <cellStyle name="Normal 19 24 30" xfId="9839"/>
    <cellStyle name="Normal 19 24 31" xfId="10850"/>
    <cellStyle name="Normal 19 24 32" xfId="11390"/>
    <cellStyle name="Normal 19 24 33" xfId="11919"/>
    <cellStyle name="Normal 19 24 34" xfId="12447"/>
    <cellStyle name="Normal 19 24 35" xfId="12989"/>
    <cellStyle name="Normal 19 24 36" xfId="13531"/>
    <cellStyle name="Normal 19 24 37" xfId="14073"/>
    <cellStyle name="Normal 19 24 38" xfId="14613"/>
    <cellStyle name="Normal 19 24 39" xfId="15152"/>
    <cellStyle name="Normal 19 24 4" xfId="4364"/>
    <cellStyle name="Normal 19 24 40" xfId="15696"/>
    <cellStyle name="Normal 19 24 41" xfId="16237"/>
    <cellStyle name="Normal 19 24 42" xfId="16777"/>
    <cellStyle name="Normal 19 24 43" xfId="17318"/>
    <cellStyle name="Normal 19 24 44" xfId="17859"/>
    <cellStyle name="Normal 19 24 45" xfId="18400"/>
    <cellStyle name="Normal 19 24 46" xfId="18937"/>
    <cellStyle name="Normal 19 24 47" xfId="19476"/>
    <cellStyle name="Normal 19 24 48" xfId="20010"/>
    <cellStyle name="Normal 19 24 49" xfId="20527"/>
    <cellStyle name="Normal 19 24 5" xfId="4602"/>
    <cellStyle name="Normal 19 24 50" xfId="21018"/>
    <cellStyle name="Normal 19 24 51" xfId="21420"/>
    <cellStyle name="Normal 19 24 52" xfId="21633"/>
    <cellStyle name="Normal 19 24 53" xfId="22700"/>
    <cellStyle name="Normal 19 24 54" xfId="23279"/>
    <cellStyle name="Normal 19 24 55" xfId="23814"/>
    <cellStyle name="Normal 19 24 56" xfId="24348"/>
    <cellStyle name="Normal 19 24 57" xfId="24863"/>
    <cellStyle name="Normal 19 24 58" xfId="25339"/>
    <cellStyle name="Normal 19 24 59" xfId="25752"/>
    <cellStyle name="Normal 19 24 6" xfId="4839"/>
    <cellStyle name="Normal 19 24 60" xfId="26524"/>
    <cellStyle name="Normal 19 24 61" xfId="27057"/>
    <cellStyle name="Normal 19 24 62" xfId="27578"/>
    <cellStyle name="Normal 19 24 63" xfId="28051"/>
    <cellStyle name="Normal 19 24 64" xfId="28451"/>
    <cellStyle name="Normal 19 24 65" xfId="28677"/>
    <cellStyle name="Normal 19 24 66" xfId="29537"/>
    <cellStyle name="Normal 19 24 67" xfId="30315"/>
    <cellStyle name="Normal 19 24 68" xfId="31700"/>
    <cellStyle name="Normal 19 24 69" xfId="32060"/>
    <cellStyle name="Normal 19 24 7" xfId="5079"/>
    <cellStyle name="Normal 19 24 70" xfId="32648"/>
    <cellStyle name="Normal 19 24 8" xfId="5320"/>
    <cellStyle name="Normal 19 24 9" xfId="5558"/>
    <cellStyle name="Normal 19 25" xfId="1092"/>
    <cellStyle name="Normal 19 25 10" xfId="5815"/>
    <cellStyle name="Normal 19 25 11" xfId="6056"/>
    <cellStyle name="Normal 19 25 12" xfId="6297"/>
    <cellStyle name="Normal 19 25 13" xfId="6533"/>
    <cellStyle name="Normal 19 25 14" xfId="6771"/>
    <cellStyle name="Normal 19 25 15" xfId="7010"/>
    <cellStyle name="Normal 19 25 16" xfId="7242"/>
    <cellStyle name="Normal 19 25 17" xfId="7472"/>
    <cellStyle name="Normal 19 25 18" xfId="7704"/>
    <cellStyle name="Normal 19 25 19" xfId="7939"/>
    <cellStyle name="Normal 19 25 2" xfId="2710"/>
    <cellStyle name="Normal 19 25 2 2" xfId="3239"/>
    <cellStyle name="Normal 19 25 20" xfId="8155"/>
    <cellStyle name="Normal 19 25 21" xfId="8408"/>
    <cellStyle name="Normal 19 25 22" xfId="8633"/>
    <cellStyle name="Normal 19 25 23" xfId="8842"/>
    <cellStyle name="Normal 19 25 24" xfId="9048"/>
    <cellStyle name="Normal 19 25 25" xfId="9244"/>
    <cellStyle name="Normal 19 25 26" xfId="9423"/>
    <cellStyle name="Normal 19 25 27" xfId="9582"/>
    <cellStyle name="Normal 19 25 28" xfId="9719"/>
    <cellStyle name="Normal 19 25 29" xfId="9806"/>
    <cellStyle name="Normal 19 25 3" xfId="4137"/>
    <cellStyle name="Normal 19 25 30" xfId="9845"/>
    <cellStyle name="Normal 19 25 31" xfId="10868"/>
    <cellStyle name="Normal 19 25 32" xfId="11408"/>
    <cellStyle name="Normal 19 25 33" xfId="11937"/>
    <cellStyle name="Normal 19 25 34" xfId="12465"/>
    <cellStyle name="Normal 19 25 35" xfId="13007"/>
    <cellStyle name="Normal 19 25 36" xfId="13549"/>
    <cellStyle name="Normal 19 25 37" xfId="14091"/>
    <cellStyle name="Normal 19 25 38" xfId="14631"/>
    <cellStyle name="Normal 19 25 39" xfId="15170"/>
    <cellStyle name="Normal 19 25 4" xfId="4382"/>
    <cellStyle name="Normal 19 25 40" xfId="15714"/>
    <cellStyle name="Normal 19 25 41" xfId="16255"/>
    <cellStyle name="Normal 19 25 42" xfId="16795"/>
    <cellStyle name="Normal 19 25 43" xfId="17336"/>
    <cellStyle name="Normal 19 25 44" xfId="17877"/>
    <cellStyle name="Normal 19 25 45" xfId="18418"/>
    <cellStyle name="Normal 19 25 46" xfId="18955"/>
    <cellStyle name="Normal 19 25 47" xfId="19494"/>
    <cellStyle name="Normal 19 25 48" xfId="20028"/>
    <cellStyle name="Normal 19 25 49" xfId="20545"/>
    <cellStyle name="Normal 19 25 5" xfId="4620"/>
    <cellStyle name="Normal 19 25 50" xfId="21034"/>
    <cellStyle name="Normal 19 25 51" xfId="21437"/>
    <cellStyle name="Normal 19 25 52" xfId="21648"/>
    <cellStyle name="Normal 19 25 53" xfId="22717"/>
    <cellStyle name="Normal 19 25 54" xfId="23297"/>
    <cellStyle name="Normal 19 25 55" xfId="23832"/>
    <cellStyle name="Normal 19 25 56" xfId="24366"/>
    <cellStyle name="Normal 19 25 57" xfId="24881"/>
    <cellStyle name="Normal 19 25 58" xfId="25357"/>
    <cellStyle name="Normal 19 25 59" xfId="25768"/>
    <cellStyle name="Normal 19 25 6" xfId="4857"/>
    <cellStyle name="Normal 19 25 60" xfId="26542"/>
    <cellStyle name="Normal 19 25 61" xfId="27075"/>
    <cellStyle name="Normal 19 25 62" xfId="27596"/>
    <cellStyle name="Normal 19 25 63" xfId="28069"/>
    <cellStyle name="Normal 19 25 64" xfId="28469"/>
    <cellStyle name="Normal 19 25 65" xfId="28692"/>
    <cellStyle name="Normal 19 25 66" xfId="29553"/>
    <cellStyle name="Normal 19 25 67" xfId="30330"/>
    <cellStyle name="Normal 19 25 68" xfId="31718"/>
    <cellStyle name="Normal 19 25 69" xfId="32482"/>
    <cellStyle name="Normal 19 25 7" xfId="5097"/>
    <cellStyle name="Normal 19 25 70" xfId="33263"/>
    <cellStyle name="Normal 19 25 8" xfId="5337"/>
    <cellStyle name="Normal 19 25 9" xfId="5576"/>
    <cellStyle name="Normal 19 26" xfId="1108"/>
    <cellStyle name="Normal 19 26 10" xfId="5831"/>
    <cellStyle name="Normal 19 26 11" xfId="6072"/>
    <cellStyle name="Normal 19 26 12" xfId="6313"/>
    <cellStyle name="Normal 19 26 13" xfId="6549"/>
    <cellStyle name="Normal 19 26 14" xfId="6786"/>
    <cellStyle name="Normal 19 26 15" xfId="7026"/>
    <cellStyle name="Normal 19 26 16" xfId="7258"/>
    <cellStyle name="Normal 19 26 17" xfId="7487"/>
    <cellStyle name="Normal 19 26 18" xfId="7719"/>
    <cellStyle name="Normal 19 26 19" xfId="7955"/>
    <cellStyle name="Normal 19 26 2" xfId="2726"/>
    <cellStyle name="Normal 19 26 2 2" xfId="3246"/>
    <cellStyle name="Normal 19 26 20" xfId="8170"/>
    <cellStyle name="Normal 19 26 21" xfId="8423"/>
    <cellStyle name="Normal 19 26 22" xfId="8648"/>
    <cellStyle name="Normal 19 26 23" xfId="8858"/>
    <cellStyle name="Normal 19 26 24" xfId="9061"/>
    <cellStyle name="Normal 19 26 25" xfId="9259"/>
    <cellStyle name="Normal 19 26 26" xfId="9436"/>
    <cellStyle name="Normal 19 26 27" xfId="9593"/>
    <cellStyle name="Normal 19 26 28" xfId="9730"/>
    <cellStyle name="Normal 19 26 29" xfId="9816"/>
    <cellStyle name="Normal 19 26 3" xfId="4153"/>
    <cellStyle name="Normal 19 26 30" xfId="9850"/>
    <cellStyle name="Normal 19 26 31" xfId="10884"/>
    <cellStyle name="Normal 19 26 32" xfId="11424"/>
    <cellStyle name="Normal 19 26 33" xfId="11953"/>
    <cellStyle name="Normal 19 26 34" xfId="12481"/>
    <cellStyle name="Normal 19 26 35" xfId="13023"/>
    <cellStyle name="Normal 19 26 36" xfId="13565"/>
    <cellStyle name="Normal 19 26 37" xfId="14107"/>
    <cellStyle name="Normal 19 26 38" xfId="14647"/>
    <cellStyle name="Normal 19 26 39" xfId="15186"/>
    <cellStyle name="Normal 19 26 4" xfId="4398"/>
    <cellStyle name="Normal 19 26 40" xfId="15730"/>
    <cellStyle name="Normal 19 26 41" xfId="16271"/>
    <cellStyle name="Normal 19 26 42" xfId="16811"/>
    <cellStyle name="Normal 19 26 43" xfId="17352"/>
    <cellStyle name="Normal 19 26 44" xfId="17893"/>
    <cellStyle name="Normal 19 26 45" xfId="18434"/>
    <cellStyle name="Normal 19 26 46" xfId="18971"/>
    <cellStyle name="Normal 19 26 47" xfId="19510"/>
    <cellStyle name="Normal 19 26 48" xfId="20044"/>
    <cellStyle name="Normal 19 26 49" xfId="20561"/>
    <cellStyle name="Normal 19 26 5" xfId="4636"/>
    <cellStyle name="Normal 19 26 50" xfId="21049"/>
    <cellStyle name="Normal 19 26 51" xfId="21453"/>
    <cellStyle name="Normal 19 26 52" xfId="21660"/>
    <cellStyle name="Normal 19 26 53" xfId="22733"/>
    <cellStyle name="Normal 19 26 54" xfId="23313"/>
    <cellStyle name="Normal 19 26 55" xfId="23848"/>
    <cellStyle name="Normal 19 26 56" xfId="24382"/>
    <cellStyle name="Normal 19 26 57" xfId="24897"/>
    <cellStyle name="Normal 19 26 58" xfId="25373"/>
    <cellStyle name="Normal 19 26 59" xfId="25781"/>
    <cellStyle name="Normal 19 26 6" xfId="4873"/>
    <cellStyle name="Normal 19 26 60" xfId="26558"/>
    <cellStyle name="Normal 19 26 61" xfId="27091"/>
    <cellStyle name="Normal 19 26 62" xfId="27612"/>
    <cellStyle name="Normal 19 26 63" xfId="28085"/>
    <cellStyle name="Normal 19 26 64" xfId="28485"/>
    <cellStyle name="Normal 19 26 65" xfId="28704"/>
    <cellStyle name="Normal 19 26 66" xfId="29568"/>
    <cellStyle name="Normal 19 26 67" xfId="30342"/>
    <cellStyle name="Normal 19 26 68" xfId="31733"/>
    <cellStyle name="Normal 19 26 69" xfId="32477"/>
    <cellStyle name="Normal 19 26 7" xfId="5113"/>
    <cellStyle name="Normal 19 26 70" xfId="33257"/>
    <cellStyle name="Normal 19 26 8" xfId="5353"/>
    <cellStyle name="Normal 19 26 9" xfId="5591"/>
    <cellStyle name="Normal 19 27" xfId="1006"/>
    <cellStyle name="Normal 19 28" xfId="1001"/>
    <cellStyle name="Normal 19 29" xfId="907"/>
    <cellStyle name="Normal 19 3" xfId="132"/>
    <cellStyle name="Normal 19 3 10" xfId="3875"/>
    <cellStyle name="Normal 19 3 11" xfId="4463"/>
    <cellStyle name="Normal 19 3 12" xfId="3193"/>
    <cellStyle name="Normal 19 3 13" xfId="5731"/>
    <cellStyle name="Normal 19 3 14" xfId="5972"/>
    <cellStyle name="Normal 19 3 15" xfId="6212"/>
    <cellStyle name="Normal 19 3 16" xfId="6449"/>
    <cellStyle name="Normal 19 3 17" xfId="6689"/>
    <cellStyle name="Normal 19 3 18" xfId="6929"/>
    <cellStyle name="Normal 19 3 19" xfId="5847"/>
    <cellStyle name="Normal 19 3 2" xfId="2418"/>
    <cellStyle name="Normal 19 3 2 2" xfId="2890"/>
    <cellStyle name="Normal 19 3 2 3" xfId="37792"/>
    <cellStyle name="Normal 19 3 20" xfId="6616"/>
    <cellStyle name="Normal 19 3 21" xfId="7481"/>
    <cellStyle name="Normal 19 3 22" xfId="7140"/>
    <cellStyle name="Normal 19 3 23" xfId="7573"/>
    <cellStyle name="Normal 19 3 24" xfId="8328"/>
    <cellStyle name="Normal 19 3 25" xfId="8554"/>
    <cellStyle name="Normal 19 3 26" xfId="8768"/>
    <cellStyle name="Normal 19 3 27" xfId="8977"/>
    <cellStyle name="Normal 19 3 28" xfId="9173"/>
    <cellStyle name="Normal 19 3 29" xfId="7831"/>
    <cellStyle name="Normal 19 3 3" xfId="2819"/>
    <cellStyle name="Normal 19 3 30" xfId="8917"/>
    <cellStyle name="Normal 19 3 31" xfId="9964"/>
    <cellStyle name="Normal 19 3 32" xfId="10362"/>
    <cellStyle name="Normal 19 3 33" xfId="11453"/>
    <cellStyle name="Normal 19 3 34" xfId="11982"/>
    <cellStyle name="Normal 19 3 35" xfId="12511"/>
    <cellStyle name="Normal 19 3 36" xfId="12857"/>
    <cellStyle name="Normal 19 3 37" xfId="13594"/>
    <cellStyle name="Normal 19 3 38" xfId="14137"/>
    <cellStyle name="Normal 19 3 39" xfId="14676"/>
    <cellStyle name="Normal 19 3 4" xfId="3178"/>
    <cellStyle name="Normal 19 3 40" xfId="15134"/>
    <cellStyle name="Normal 19 3 41" xfId="15759"/>
    <cellStyle name="Normal 19 3 42" xfId="16299"/>
    <cellStyle name="Normal 19 3 43" xfId="16840"/>
    <cellStyle name="Normal 19 3 44" xfId="17381"/>
    <cellStyle name="Normal 19 3 45" xfId="17922"/>
    <cellStyle name="Normal 19 3 46" xfId="18462"/>
    <cellStyle name="Normal 19 3 47" xfId="19000"/>
    <cellStyle name="Normal 19 3 48" xfId="19539"/>
    <cellStyle name="Normal 19 3 49" xfId="20072"/>
    <cellStyle name="Normal 19 3 5" xfId="3342"/>
    <cellStyle name="Normal 19 3 50" xfId="20590"/>
    <cellStyle name="Normal 19 3 51" xfId="21001"/>
    <cellStyle name="Normal 19 3 52" xfId="21478"/>
    <cellStyle name="Normal 19 3 53" xfId="21796"/>
    <cellStyle name="Normal 19 3 54" xfId="22169"/>
    <cellStyle name="Normal 19 3 55" xfId="22735"/>
    <cellStyle name="Normal 19 3 56" xfId="22820"/>
    <cellStyle name="Normal 19 3 57" xfId="23272"/>
    <cellStyle name="Normal 19 3 58" xfId="23807"/>
    <cellStyle name="Normal 19 3 59" xfId="24341"/>
    <cellStyle name="Normal 19 3 6" xfId="4017"/>
    <cellStyle name="Normal 19 3 60" xfId="25595"/>
    <cellStyle name="Normal 19 3 61" xfId="24289"/>
    <cellStyle name="Normal 19 3 62" xfId="26071"/>
    <cellStyle name="Normal 19 3 63" xfId="27700"/>
    <cellStyle name="Normal 19 3 64" xfId="26873"/>
    <cellStyle name="Normal 19 3 65" xfId="27400"/>
    <cellStyle name="Normal 19 3 66" xfId="28812"/>
    <cellStyle name="Normal 19 3 67" xfId="29195"/>
    <cellStyle name="Normal 19 3 68" xfId="30918"/>
    <cellStyle name="Normal 19 3 69" xfId="31290"/>
    <cellStyle name="Normal 19 3 7" xfId="3375"/>
    <cellStyle name="Normal 19 3 70" xfId="31576"/>
    <cellStyle name="Normal 19 3 8" xfId="4536"/>
    <cellStyle name="Normal 19 3 9" xfId="4772"/>
    <cellStyle name="Normal 19 30" xfId="993"/>
    <cellStyle name="Normal 19 31" xfId="950"/>
    <cellStyle name="Normal 19 32" xfId="983"/>
    <cellStyle name="Normal 19 33" xfId="972"/>
    <cellStyle name="Normal 19 34" xfId="982"/>
    <cellStyle name="Normal 19 35" xfId="953"/>
    <cellStyle name="Normal 19 36" xfId="922"/>
    <cellStyle name="Normal 19 37" xfId="1168"/>
    <cellStyle name="Normal 19 38" xfId="1197"/>
    <cellStyle name="Normal 19 39" xfId="1192"/>
    <cellStyle name="Normal 19 4" xfId="133"/>
    <cellStyle name="Normal 19 4 10" xfId="4823"/>
    <cellStyle name="Normal 19 4 11" xfId="3539"/>
    <cellStyle name="Normal 19 4 12" xfId="5296"/>
    <cellStyle name="Normal 19 4 13" xfId="5241"/>
    <cellStyle name="Normal 19 4 14" xfId="3014"/>
    <cellStyle name="Normal 19 4 15" xfId="3530"/>
    <cellStyle name="Normal 19 4 16" xfId="5022"/>
    <cellStyle name="Normal 19 4 17" xfId="4499"/>
    <cellStyle name="Normal 19 4 18" xfId="5602"/>
    <cellStyle name="Normal 19 4 19" xfId="6977"/>
    <cellStyle name="Normal 19 4 2" xfId="2403"/>
    <cellStyle name="Normal 19 4 2 2" xfId="2891"/>
    <cellStyle name="Normal 19 4 2 3" xfId="37793"/>
    <cellStyle name="Normal 19 4 20" xfId="5771"/>
    <cellStyle name="Normal 19 4 21" xfId="7849"/>
    <cellStyle name="Normal 19 4 22" xfId="7288"/>
    <cellStyle name="Normal 19 4 23" xfId="7876"/>
    <cellStyle name="Normal 19 4 24" xfId="8201"/>
    <cellStyle name="Normal 19 4 25" xfId="8178"/>
    <cellStyle name="Normal 19 4 26" xfId="7931"/>
    <cellStyle name="Normal 19 4 27" xfId="8093"/>
    <cellStyle name="Normal 19 4 28" xfId="7736"/>
    <cellStyle name="Normal 19 4 29" xfId="9215"/>
    <cellStyle name="Normal 19 4 3" xfId="2818"/>
    <cellStyle name="Normal 19 4 30" xfId="7827"/>
    <cellStyle name="Normal 19 4 31" xfId="9965"/>
    <cellStyle name="Normal 19 4 32" xfId="10261"/>
    <cellStyle name="Normal 19 4 33" xfId="11333"/>
    <cellStyle name="Normal 19 4 34" xfId="11862"/>
    <cellStyle name="Normal 19 4 35" xfId="12390"/>
    <cellStyle name="Normal 19 4 36" xfId="12971"/>
    <cellStyle name="Normal 19 4 37" xfId="13475"/>
    <cellStyle name="Normal 19 4 38" xfId="14016"/>
    <cellStyle name="Normal 19 4 39" xfId="14556"/>
    <cellStyle name="Normal 19 4 4" xfId="3159"/>
    <cellStyle name="Normal 19 4 40" xfId="15138"/>
    <cellStyle name="Normal 19 4 41" xfId="15639"/>
    <cellStyle name="Normal 19 4 42" xfId="16180"/>
    <cellStyle name="Normal 19 4 43" xfId="16720"/>
    <cellStyle name="Normal 19 4 44" xfId="17261"/>
    <cellStyle name="Normal 19 4 45" xfId="17802"/>
    <cellStyle name="Normal 19 4 46" xfId="18343"/>
    <cellStyle name="Normal 19 4 47" xfId="18880"/>
    <cellStyle name="Normal 19 4 48" xfId="19420"/>
    <cellStyle name="Normal 19 4 49" xfId="19953"/>
    <cellStyle name="Normal 19 4 5" xfId="3616"/>
    <cellStyle name="Normal 19 4 50" xfId="20471"/>
    <cellStyle name="Normal 19 4 51" xfId="21005"/>
    <cellStyle name="Normal 19 4 52" xfId="21378"/>
    <cellStyle name="Normal 19 4 53" xfId="21797"/>
    <cellStyle name="Normal 19 4 54" xfId="21755"/>
    <cellStyle name="Normal 19 4 55" xfId="23412"/>
    <cellStyle name="Normal 19 4 56" xfId="23945"/>
    <cellStyle name="Normal 19 4 57" xfId="24479"/>
    <cellStyle name="Normal 19 4 58" xfId="24988"/>
    <cellStyle name="Normal 19 4 59" xfId="25465"/>
    <cellStyle name="Normal 19 4 6" xfId="3549"/>
    <cellStyle name="Normal 19 4 60" xfId="25584"/>
    <cellStyle name="Normal 19 4 61" xfId="26658"/>
    <cellStyle name="Normal 19 4 62" xfId="27189"/>
    <cellStyle name="Normal 19 4 63" xfId="27695"/>
    <cellStyle name="Normal 19 4 64" xfId="28171"/>
    <cellStyle name="Normal 19 4 65" xfId="28558"/>
    <cellStyle name="Normal 19 4 66" xfId="28813"/>
    <cellStyle name="Normal 19 4 67" xfId="29171"/>
    <cellStyle name="Normal 19 4 68" xfId="30919"/>
    <cellStyle name="Normal 19 4 69" xfId="31176"/>
    <cellStyle name="Normal 19 4 7" xfId="3877"/>
    <cellStyle name="Normal 19 4 70" xfId="30914"/>
    <cellStyle name="Normal 19 4 8" xfId="3983"/>
    <cellStyle name="Normal 19 4 9" xfId="3566"/>
    <cellStyle name="Normal 19 40" xfId="1195"/>
    <cellStyle name="Normal 19 41" xfId="1246"/>
    <cellStyle name="Normal 19 42" xfId="1287"/>
    <cellStyle name="Normal 19 43" xfId="1372"/>
    <cellStyle name="Normal 19 44" xfId="1546"/>
    <cellStyle name="Normal 19 45" xfId="1642"/>
    <cellStyle name="Normal 19 46" xfId="1496"/>
    <cellStyle name="Normal 19 47" xfId="1652"/>
    <cellStyle name="Normal 19 48" xfId="1549"/>
    <cellStyle name="Normal 19 49" xfId="1664"/>
    <cellStyle name="Normal 19 5" xfId="134"/>
    <cellStyle name="Normal 19 5 10" xfId="5150"/>
    <cellStyle name="Normal 19 5 11" xfId="5025"/>
    <cellStyle name="Normal 19 5 12" xfId="4798"/>
    <cellStyle name="Normal 19 5 13" xfId="4518"/>
    <cellStyle name="Normal 19 5 14" xfId="5781"/>
    <cellStyle name="Normal 19 5 15" xfId="6023"/>
    <cellStyle name="Normal 19 5 16" xfId="6263"/>
    <cellStyle name="Normal 19 5 17" xfId="6500"/>
    <cellStyle name="Normal 19 5 18" xfId="6738"/>
    <cellStyle name="Normal 19 5 19" xfId="7296"/>
    <cellStyle name="Normal 19 5 2" xfId="2447"/>
    <cellStyle name="Normal 19 5 2 2" xfId="2892"/>
    <cellStyle name="Normal 19 5 2 3" xfId="37794"/>
    <cellStyle name="Normal 19 5 20" xfId="7171"/>
    <cellStyle name="Normal 19 5 21" xfId="7792"/>
    <cellStyle name="Normal 19 5 22" xfId="5111"/>
    <cellStyle name="Normal 19 5 23" xfId="7233"/>
    <cellStyle name="Normal 19 5 24" xfId="7513"/>
    <cellStyle name="Normal 19 5 25" xfId="8376"/>
    <cellStyle name="Normal 19 5 26" xfId="8600"/>
    <cellStyle name="Normal 19 5 27" xfId="8811"/>
    <cellStyle name="Normal 19 5 28" xfId="9017"/>
    <cellStyle name="Normal 19 5 29" xfId="9463"/>
    <cellStyle name="Normal 19 5 3" xfId="2817"/>
    <cellStyle name="Normal 19 5 30" xfId="9368"/>
    <cellStyle name="Normal 19 5 31" xfId="9966"/>
    <cellStyle name="Normal 19 5 32" xfId="10227"/>
    <cellStyle name="Normal 19 5 33" xfId="11259"/>
    <cellStyle name="Normal 19 5 34" xfId="11787"/>
    <cellStyle name="Normal 19 5 35" xfId="12315"/>
    <cellStyle name="Normal 19 5 36" xfId="12975"/>
    <cellStyle name="Normal 19 5 37" xfId="13401"/>
    <cellStyle name="Normal 19 5 38" xfId="13942"/>
    <cellStyle name="Normal 19 5 39" xfId="14482"/>
    <cellStyle name="Normal 19 5 4" xfId="3163"/>
    <cellStyle name="Normal 19 5 40" xfId="15133"/>
    <cellStyle name="Normal 19 5 41" xfId="15565"/>
    <cellStyle name="Normal 19 5 42" xfId="16106"/>
    <cellStyle name="Normal 19 5 43" xfId="16646"/>
    <cellStyle name="Normal 19 5 44" xfId="17187"/>
    <cellStyle name="Normal 19 5 45" xfId="17728"/>
    <cellStyle name="Normal 19 5 46" xfId="18269"/>
    <cellStyle name="Normal 19 5 47" xfId="18807"/>
    <cellStyle name="Normal 19 5 48" xfId="19346"/>
    <cellStyle name="Normal 19 5 49" xfId="19882"/>
    <cellStyle name="Normal 19 5 5" xfId="3334"/>
    <cellStyle name="Normal 19 5 50" xfId="20404"/>
    <cellStyle name="Normal 19 5 51" xfId="21000"/>
    <cellStyle name="Normal 19 5 52" xfId="21333"/>
    <cellStyle name="Normal 19 5 53" xfId="21798"/>
    <cellStyle name="Normal 19 5 54" xfId="22167"/>
    <cellStyle name="Normal 19 5 55" xfId="23407"/>
    <cellStyle name="Normal 19 5 56" xfId="23940"/>
    <cellStyle name="Normal 19 5 57" xfId="24474"/>
    <cellStyle name="Normal 19 5 58" xfId="24983"/>
    <cellStyle name="Normal 19 5 59" xfId="25460"/>
    <cellStyle name="Normal 19 5 6" xfId="3414"/>
    <cellStyle name="Normal 19 5 60" xfId="25494"/>
    <cellStyle name="Normal 19 5 61" xfId="26653"/>
    <cellStyle name="Normal 19 5 62" xfId="27184"/>
    <cellStyle name="Normal 19 5 63" xfId="27666"/>
    <cellStyle name="Normal 19 5 64" xfId="28167"/>
    <cellStyle name="Normal 19 5 65" xfId="28554"/>
    <cellStyle name="Normal 19 5 66" xfId="28814"/>
    <cellStyle name="Normal 19 5 67" xfId="28989"/>
    <cellStyle name="Normal 19 5 68" xfId="30920"/>
    <cellStyle name="Normal 19 5 69" xfId="31101"/>
    <cellStyle name="Normal 19 5 7" xfId="3397"/>
    <cellStyle name="Normal 19 5 70" xfId="31148"/>
    <cellStyle name="Normal 19 5 8" xfId="3450"/>
    <cellStyle name="Normal 19 5 9" xfId="4586"/>
    <cellStyle name="Normal 19 50" xfId="1676"/>
    <cellStyle name="Normal 19 51" xfId="1688"/>
    <cellStyle name="Normal 19 52" xfId="1702"/>
    <cellStyle name="Normal 19 53" xfId="1717"/>
    <cellStyle name="Normal 19 54" xfId="1731"/>
    <cellStyle name="Normal 19 55" xfId="1745"/>
    <cellStyle name="Normal 19 56" xfId="1756"/>
    <cellStyle name="Normal 19 57" xfId="1768"/>
    <cellStyle name="Normal 19 58" xfId="1777"/>
    <cellStyle name="Normal 19 59" xfId="1793"/>
    <cellStyle name="Normal 19 6" xfId="113"/>
    <cellStyle name="Normal 19 6 2" xfId="37790"/>
    <cellStyle name="Normal 19 60" xfId="1801"/>
    <cellStyle name="Normal 19 61" xfId="1813"/>
    <cellStyle name="Normal 19 62" xfId="1822"/>
    <cellStyle name="Normal 19 63" xfId="1838"/>
    <cellStyle name="Normal 19 64" xfId="1856"/>
    <cellStyle name="Normal 19 65" xfId="1662"/>
    <cellStyle name="Normal 19 66" xfId="1866"/>
    <cellStyle name="Normal 19 67" xfId="1767"/>
    <cellStyle name="Normal 19 68" xfId="2101"/>
    <cellStyle name="Normal 19 69" xfId="2279"/>
    <cellStyle name="Normal 19 7" xfId="372"/>
    <cellStyle name="Normal 19 70" xfId="2362"/>
    <cellStyle name="Normal 19 70 2" xfId="12356"/>
    <cellStyle name="Normal 19 71" xfId="12573"/>
    <cellStyle name="Normal 19 72" xfId="13204"/>
    <cellStyle name="Normal 19 73" xfId="13744"/>
    <cellStyle name="Normal 19 74" xfId="12908"/>
    <cellStyle name="Normal 19 75" xfId="14711"/>
    <cellStyle name="Normal 19 76" xfId="15368"/>
    <cellStyle name="Normal 19 77" xfId="15909"/>
    <cellStyle name="Normal 19 78" xfId="16449"/>
    <cellStyle name="Normal 19 79" xfId="16990"/>
    <cellStyle name="Normal 19 8" xfId="437"/>
    <cellStyle name="Normal 19 80" xfId="17531"/>
    <cellStyle name="Normal 19 81" xfId="18072"/>
    <cellStyle name="Normal 19 82" xfId="18611"/>
    <cellStyle name="Normal 19 83" xfId="19150"/>
    <cellStyle name="Normal 19 84" xfId="19688"/>
    <cellStyle name="Normal 19 85" xfId="18998"/>
    <cellStyle name="Normal 19 86" xfId="20623"/>
    <cellStyle name="Normal 19 87" xfId="21714"/>
    <cellStyle name="Normal 19 88" xfId="22624"/>
    <cellStyle name="Normal 19 89" xfId="22846"/>
    <cellStyle name="Normal 19 9" xfId="480"/>
    <cellStyle name="Normal 19 90" xfId="23169"/>
    <cellStyle name="Normal 19 91" xfId="23705"/>
    <cellStyle name="Normal 19 92" xfId="24238"/>
    <cellStyle name="Normal 19 93" xfId="24760"/>
    <cellStyle name="Normal 19 94" xfId="25832"/>
    <cellStyle name="Normal 19 95" xfId="26097"/>
    <cellStyle name="Normal 19 96" xfId="26415"/>
    <cellStyle name="Normal 19 97" xfId="27027"/>
    <cellStyle name="Normal 19 98" xfId="26241"/>
    <cellStyle name="Normal 19 99" xfId="27957"/>
    <cellStyle name="Normal 2" xfId="38"/>
    <cellStyle name="Normal 2 10" xfId="79"/>
    <cellStyle name="Normal 2 10 10" xfId="406"/>
    <cellStyle name="Normal 2 10 10 10" xfId="13057"/>
    <cellStyle name="Normal 2 10 10 11" xfId="14490"/>
    <cellStyle name="Normal 2 10 10 12" xfId="14467"/>
    <cellStyle name="Normal 2 10 10 13" xfId="13913"/>
    <cellStyle name="Normal 2 10 10 14" xfId="15159"/>
    <cellStyle name="Normal 2 10 10 15" xfId="15618"/>
    <cellStyle name="Normal 2 10 10 16" xfId="16159"/>
    <cellStyle name="Normal 2 10 10 17" xfId="16699"/>
    <cellStyle name="Normal 2 10 10 18" xfId="17240"/>
    <cellStyle name="Normal 2 10 10 19" xfId="17781"/>
    <cellStyle name="Normal 2 10 10 2" xfId="10215"/>
    <cellStyle name="Normal 2 10 10 20" xfId="18322"/>
    <cellStyle name="Normal 2 10 10 21" xfId="18860"/>
    <cellStyle name="Normal 2 10 10 22" xfId="20412"/>
    <cellStyle name="Normal 2 10 10 23" xfId="20391"/>
    <cellStyle name="Normal 2 10 10 24" xfId="22061"/>
    <cellStyle name="Normal 2 10 10 25" xfId="21707"/>
    <cellStyle name="Normal 2 10 10 26" xfId="23163"/>
    <cellStyle name="Normal 2 10 10 27" xfId="23699"/>
    <cellStyle name="Normal 2 10 10 28" xfId="24232"/>
    <cellStyle name="Normal 2 10 10 29" xfId="24754"/>
    <cellStyle name="Normal 2 10 10 3" xfId="9957"/>
    <cellStyle name="Normal 2 10 10 30" xfId="25248"/>
    <cellStyle name="Normal 2 10 10 31" xfId="25874"/>
    <cellStyle name="Normal 2 10 10 32" xfId="26409"/>
    <cellStyle name="Normal 2 10 10 33" xfId="26945"/>
    <cellStyle name="Normal 2 10 10 34" xfId="27485"/>
    <cellStyle name="Normal 2 10 10 35" xfId="27951"/>
    <cellStyle name="Normal 2 10 10 36" xfId="28380"/>
    <cellStyle name="Normal 2 10 10 37" xfId="29055"/>
    <cellStyle name="Normal 2 10 10 38" xfId="28800"/>
    <cellStyle name="Normal 2 10 10 39" xfId="31171"/>
    <cellStyle name="Normal 2 10 10 4" xfId="9955"/>
    <cellStyle name="Normal 2 10 10 40" xfId="32340"/>
    <cellStyle name="Normal 2 10 10 41" xfId="33030"/>
    <cellStyle name="Normal 2 10 10 5" xfId="10289"/>
    <cellStyle name="Normal 2 10 10 6" xfId="10789"/>
    <cellStyle name="Normal 2 10 10 7" xfId="11841"/>
    <cellStyle name="Normal 2 10 10 8" xfId="11495"/>
    <cellStyle name="Normal 2 10 10 9" xfId="12663"/>
    <cellStyle name="Normal 2 10 100" xfId="35460"/>
    <cellStyle name="Normal 2 10 101" xfId="35687"/>
    <cellStyle name="Normal 2 10 102" xfId="35914"/>
    <cellStyle name="Normal 2 10 103" xfId="36141"/>
    <cellStyle name="Normal 2 10 104" xfId="36368"/>
    <cellStyle name="Normal 2 10 105" xfId="36594"/>
    <cellStyle name="Normal 2 10 106" xfId="36818"/>
    <cellStyle name="Normal 2 10 107" xfId="37022"/>
    <cellStyle name="Normal 2 10 108" xfId="37232"/>
    <cellStyle name="Normal 2 10 109" xfId="37579"/>
    <cellStyle name="Normal 2 10 11" xfId="528"/>
    <cellStyle name="Normal 2 10 11 10" xfId="14338"/>
    <cellStyle name="Normal 2 10 11 11" xfId="14805"/>
    <cellStyle name="Normal 2 10 11 12" xfId="15418"/>
    <cellStyle name="Normal 2 10 11 13" xfId="15959"/>
    <cellStyle name="Normal 2 10 11 14" xfId="16499"/>
    <cellStyle name="Normal 2 10 11 15" xfId="17040"/>
    <cellStyle name="Normal 2 10 11 16" xfId="17581"/>
    <cellStyle name="Normal 2 10 11 17" xfId="18122"/>
    <cellStyle name="Normal 2 10 11 18" xfId="18660"/>
    <cellStyle name="Normal 2 10 11 19" xfId="19200"/>
    <cellStyle name="Normal 2 10 11 2" xfId="10336"/>
    <cellStyle name="Normal 2 10 11 20" xfId="19738"/>
    <cellStyle name="Normal 2 10 11 21" xfId="20266"/>
    <cellStyle name="Normal 2 10 11 22" xfId="20710"/>
    <cellStyle name="Normal 2 10 11 23" xfId="21241"/>
    <cellStyle name="Normal 2 10 11 24" xfId="22179"/>
    <cellStyle name="Normal 2 10 11 25" xfId="22548"/>
    <cellStyle name="Normal 2 10 11 26" xfId="23408"/>
    <cellStyle name="Normal 2 10 11 27" xfId="23941"/>
    <cellStyle name="Normal 2 10 11 28" xfId="24475"/>
    <cellStyle name="Normal 2 10 11 29" xfId="24984"/>
    <cellStyle name="Normal 2 10 11 3" xfId="10669"/>
    <cellStyle name="Normal 2 10 11 30" xfId="25461"/>
    <cellStyle name="Normal 2 10 11 31" xfId="25993"/>
    <cellStyle name="Normal 2 10 11 32" xfId="26654"/>
    <cellStyle name="Normal 2 10 11 33" xfId="27185"/>
    <cellStyle name="Normal 2 10 11 34" xfId="27681"/>
    <cellStyle name="Normal 2 10 11 35" xfId="28168"/>
    <cellStyle name="Normal 2 10 11 36" xfId="28555"/>
    <cellStyle name="Normal 2 10 11 37" xfId="29158"/>
    <cellStyle name="Normal 2 10 11 38" xfId="28809"/>
    <cellStyle name="Normal 2 10 11 39" xfId="31271"/>
    <cellStyle name="Normal 2 10 11 4" xfId="11126"/>
    <cellStyle name="Normal 2 10 11 40" xfId="32311"/>
    <cellStyle name="Normal 2 10 11 41" xfId="33143"/>
    <cellStyle name="Normal 2 10 11 5" xfId="11652"/>
    <cellStyle name="Normal 2 10 11 6" xfId="12181"/>
    <cellStyle name="Normal 2 10 11 7" xfId="12260"/>
    <cellStyle name="Normal 2 10 11 8" xfId="13254"/>
    <cellStyle name="Normal 2 10 11 9" xfId="13795"/>
    <cellStyle name="Normal 2 10 110" xfId="37676"/>
    <cellStyle name="Normal 2 10 111" xfId="38447"/>
    <cellStyle name="Normal 2 10 12" xfId="558"/>
    <cellStyle name="Normal 2 10 12 10" xfId="14516"/>
    <cellStyle name="Normal 2 10 12 11" xfId="15120"/>
    <cellStyle name="Normal 2 10 12 12" xfId="15599"/>
    <cellStyle name="Normal 2 10 12 13" xfId="16140"/>
    <cellStyle name="Normal 2 10 12 14" xfId="16680"/>
    <cellStyle name="Normal 2 10 12 15" xfId="17221"/>
    <cellStyle name="Normal 2 10 12 16" xfId="17762"/>
    <cellStyle name="Normal 2 10 12 17" xfId="18303"/>
    <cellStyle name="Normal 2 10 12 18" xfId="18841"/>
    <cellStyle name="Normal 2 10 12 19" xfId="19380"/>
    <cellStyle name="Normal 2 10 12 2" xfId="10366"/>
    <cellStyle name="Normal 2 10 12 20" xfId="19915"/>
    <cellStyle name="Normal 2 10 12 21" xfId="20437"/>
    <cellStyle name="Normal 2 10 12 22" xfId="20989"/>
    <cellStyle name="Normal 2 10 12 23" xfId="21356"/>
    <cellStyle name="Normal 2 10 12 24" xfId="22208"/>
    <cellStyle name="Normal 2 10 12 25" xfId="21691"/>
    <cellStyle name="Normal 2 10 12 26" xfId="22067"/>
    <cellStyle name="Normal 2 10 12 27" xfId="22244"/>
    <cellStyle name="Normal 2 10 12 28" xfId="23094"/>
    <cellStyle name="Normal 2 10 12 29" xfId="23631"/>
    <cellStyle name="Normal 2 10 12 3" xfId="10300"/>
    <cellStyle name="Normal 2 10 12 30" xfId="24164"/>
    <cellStyle name="Normal 2 10 12 31" xfId="26022"/>
    <cellStyle name="Normal 2 10 12 32" xfId="25428"/>
    <cellStyle name="Normal 2 10 12 33" xfId="25957"/>
    <cellStyle name="Normal 2 10 12 34" xfId="26999"/>
    <cellStyle name="Normal 2 10 12 35" xfId="25731"/>
    <cellStyle name="Normal 2 10 12 36" xfId="27674"/>
    <cellStyle name="Normal 2 10 12 37" xfId="29182"/>
    <cellStyle name="Normal 2 10 12 38" xfId="28738"/>
    <cellStyle name="Normal 2 10 12 39" xfId="31297"/>
    <cellStyle name="Normal 2 10 12 4" xfId="11293"/>
    <cellStyle name="Normal 2 10 12 40" xfId="31670"/>
    <cellStyle name="Normal 2 10 12 41" xfId="31603"/>
    <cellStyle name="Normal 2 10 12 5" xfId="11822"/>
    <cellStyle name="Normal 2 10 12 6" xfId="12350"/>
    <cellStyle name="Normal 2 10 12 7" xfId="12984"/>
    <cellStyle name="Normal 2 10 12 8" xfId="13435"/>
    <cellStyle name="Normal 2 10 12 9" xfId="13976"/>
    <cellStyle name="Normal 2 10 13" xfId="586"/>
    <cellStyle name="Normal 2 10 13 10" xfId="13217"/>
    <cellStyle name="Normal 2 10 13 11" xfId="13461"/>
    <cellStyle name="Normal 2 10 13 12" xfId="13645"/>
    <cellStyle name="Normal 2 10 13 13" xfId="14770"/>
    <cellStyle name="Normal 2 10 13 14" xfId="15381"/>
    <cellStyle name="Normal 2 10 13 15" xfId="15922"/>
    <cellStyle name="Normal 2 10 13 16" xfId="16462"/>
    <cellStyle name="Normal 2 10 13 17" xfId="17003"/>
    <cellStyle name="Normal 2 10 13 18" xfId="17544"/>
    <cellStyle name="Normal 2 10 13 19" xfId="18085"/>
    <cellStyle name="Normal 2 10 13 2" xfId="10392"/>
    <cellStyle name="Normal 2 10 13 20" xfId="18623"/>
    <cellStyle name="Normal 2 10 13 21" xfId="19163"/>
    <cellStyle name="Normal 2 10 13 22" xfId="19406"/>
    <cellStyle name="Normal 2 10 13 23" xfId="19590"/>
    <cellStyle name="Normal 2 10 13 24" xfId="22235"/>
    <cellStyle name="Normal 2 10 13 25" xfId="22799"/>
    <cellStyle name="Normal 2 10 13 26" xfId="22488"/>
    <cellStyle name="Normal 2 10 13 27" xfId="22560"/>
    <cellStyle name="Normal 2 10 13 28" xfId="22507"/>
    <cellStyle name="Normal 2 10 13 29" xfId="22908"/>
    <cellStyle name="Normal 2 10 13 3" xfId="10663"/>
    <cellStyle name="Normal 2 10 13 30" xfId="23448"/>
    <cellStyle name="Normal 2 10 13 31" xfId="26050"/>
    <cellStyle name="Normal 2 10 13 32" xfId="25882"/>
    <cellStyle name="Normal 2 10 13 33" xfId="25897"/>
    <cellStyle name="Normal 2 10 13 34" xfId="26922"/>
    <cellStyle name="Normal 2 10 13 35" xfId="24972"/>
    <cellStyle name="Normal 2 10 13 36" xfId="26950"/>
    <cellStyle name="Normal 2 10 13 37" xfId="29205"/>
    <cellStyle name="Normal 2 10 13 38" xfId="29531"/>
    <cellStyle name="Normal 2 10 13 39" xfId="31320"/>
    <cellStyle name="Normal 2 10 13 4" xfId="10727"/>
    <cellStyle name="Normal 2 10 13 40" xfId="31854"/>
    <cellStyle name="Normal 2 10 13 41" xfId="33476"/>
    <cellStyle name="Normal 2 10 13 5" xfId="10208"/>
    <cellStyle name="Normal 2 10 13 6" xfId="11090"/>
    <cellStyle name="Normal 2 10 13 7" xfId="10598"/>
    <cellStyle name="Normal 2 10 13 8" xfId="11795"/>
    <cellStyle name="Normal 2 10 13 9" xfId="12629"/>
    <cellStyle name="Normal 2 10 14" xfId="610"/>
    <cellStyle name="Normal 2 10 14 10" xfId="13856"/>
    <cellStyle name="Normal 2 10 14 11" xfId="15240"/>
    <cellStyle name="Normal 2 10 14 12" xfId="14206"/>
    <cellStyle name="Normal 2 10 14 13" xfId="15479"/>
    <cellStyle name="Normal 2 10 14 14" xfId="16020"/>
    <cellStyle name="Normal 2 10 14 15" xfId="16560"/>
    <cellStyle name="Normal 2 10 14 16" xfId="17101"/>
    <cellStyle name="Normal 2 10 14 17" xfId="17642"/>
    <cellStyle name="Normal 2 10 14 18" xfId="18183"/>
    <cellStyle name="Normal 2 10 14 19" xfId="18721"/>
    <cellStyle name="Normal 2 10 14 2" xfId="10414"/>
    <cellStyle name="Normal 2 10 14 20" xfId="19261"/>
    <cellStyle name="Normal 2 10 14 21" xfId="19798"/>
    <cellStyle name="Normal 2 10 14 22" xfId="21093"/>
    <cellStyle name="Normal 2 10 14 23" xfId="20139"/>
    <cellStyle name="Normal 2 10 14 24" xfId="22258"/>
    <cellStyle name="Normal 2 10 14 25" xfId="22823"/>
    <cellStyle name="Normal 2 10 14 26" xfId="23044"/>
    <cellStyle name="Normal 2 10 14 27" xfId="23581"/>
    <cellStyle name="Normal 2 10 14 28" xfId="24115"/>
    <cellStyle name="Normal 2 10 14 29" xfId="24648"/>
    <cellStyle name="Normal 2 10 14 3" xfId="10950"/>
    <cellStyle name="Normal 2 10 14 30" xfId="25148"/>
    <cellStyle name="Normal 2 10 14 31" xfId="26074"/>
    <cellStyle name="Normal 2 10 14 32" xfId="26292"/>
    <cellStyle name="Normal 2 10 14 33" xfId="26828"/>
    <cellStyle name="Normal 2 10 14 34" xfId="27350"/>
    <cellStyle name="Normal 2 10 14 35" xfId="27857"/>
    <cellStyle name="Normal 2 10 14 36" xfId="28310"/>
    <cellStyle name="Normal 2 10 14 37" xfId="29221"/>
    <cellStyle name="Normal 2 10 14 38" xfId="29604"/>
    <cellStyle name="Normal 2 10 14 39" xfId="31338"/>
    <cellStyle name="Normal 2 10 14 4" xfId="10299"/>
    <cellStyle name="Normal 2 10 14 40" xfId="32609"/>
    <cellStyle name="Normal 2 10 14 41" xfId="31331"/>
    <cellStyle name="Normal 2 10 14 5" xfId="11186"/>
    <cellStyle name="Normal 2 10 14 6" xfId="11713"/>
    <cellStyle name="Normal 2 10 14 7" xfId="12248"/>
    <cellStyle name="Normal 2 10 14 8" xfId="12067"/>
    <cellStyle name="Normal 2 10 14 9" xfId="13315"/>
    <cellStyle name="Normal 2 10 15" xfId="637"/>
    <cellStyle name="Normal 2 10 15 10" xfId="14724"/>
    <cellStyle name="Normal 2 10 15 11" xfId="15266"/>
    <cellStyle name="Normal 2 10 15 12" xfId="15807"/>
    <cellStyle name="Normal 2 10 15 13" xfId="16347"/>
    <cellStyle name="Normal 2 10 15 14" xfId="16888"/>
    <cellStyle name="Normal 2 10 15 15" xfId="17429"/>
    <cellStyle name="Normal 2 10 15 16" xfId="17970"/>
    <cellStyle name="Normal 2 10 15 17" xfId="18510"/>
    <cellStyle name="Normal 2 10 15 18" xfId="19048"/>
    <cellStyle name="Normal 2 10 15 19" xfId="19587"/>
    <cellStyle name="Normal 2 10 15 2" xfId="10439"/>
    <cellStyle name="Normal 2 10 15 20" xfId="20118"/>
    <cellStyle name="Normal 2 10 15 21" xfId="20636"/>
    <cellStyle name="Normal 2 10 15 22" xfId="21117"/>
    <cellStyle name="Normal 2 10 15 23" xfId="21505"/>
    <cellStyle name="Normal 2 10 15 24" xfId="22284"/>
    <cellStyle name="Normal 2 10 15 25" xfId="22850"/>
    <cellStyle name="Normal 2 10 15 26" xfId="22331"/>
    <cellStyle name="Normal 2 10 15 27" xfId="22575"/>
    <cellStyle name="Normal 2 10 15 28" xfId="22963"/>
    <cellStyle name="Normal 2 10 15 29" xfId="23502"/>
    <cellStyle name="Normal 2 10 15 3" xfId="10976"/>
    <cellStyle name="Normal 2 10 15 30" xfId="24036"/>
    <cellStyle name="Normal 2 10 15 31" xfId="26101"/>
    <cellStyle name="Normal 2 10 15 32" xfId="25708"/>
    <cellStyle name="Normal 2 10 15 33" xfId="25117"/>
    <cellStyle name="Normal 2 10 15 34" xfId="26255"/>
    <cellStyle name="Normal 2 10 15 35" xfId="26758"/>
    <cellStyle name="Normal 2 10 15 36" xfId="27259"/>
    <cellStyle name="Normal 2 10 15 37" xfId="29244"/>
    <cellStyle name="Normal 2 10 15 38" xfId="28734"/>
    <cellStyle name="Normal 2 10 15 39" xfId="31362"/>
    <cellStyle name="Normal 2 10 15 4" xfId="11501"/>
    <cellStyle name="Normal 2 10 15 40" xfId="32195"/>
    <cellStyle name="Normal 2 10 15 41" xfId="33051"/>
    <cellStyle name="Normal 2 10 15 5" xfId="12030"/>
    <cellStyle name="Normal 2 10 15 6" xfId="12560"/>
    <cellStyle name="Normal 2 10 15 7" xfId="13102"/>
    <cellStyle name="Normal 2 10 15 8" xfId="13642"/>
    <cellStyle name="Normal 2 10 15 9" xfId="14185"/>
    <cellStyle name="Normal 2 10 16" xfId="662"/>
    <cellStyle name="Normal 2 10 16 10" xfId="14748"/>
    <cellStyle name="Normal 2 10 16 11" xfId="15291"/>
    <cellStyle name="Normal 2 10 16 12" xfId="15832"/>
    <cellStyle name="Normal 2 10 16 13" xfId="16372"/>
    <cellStyle name="Normal 2 10 16 14" xfId="16913"/>
    <cellStyle name="Normal 2 10 16 15" xfId="17454"/>
    <cellStyle name="Normal 2 10 16 16" xfId="17995"/>
    <cellStyle name="Normal 2 10 16 17" xfId="18534"/>
    <cellStyle name="Normal 2 10 16 18" xfId="19073"/>
    <cellStyle name="Normal 2 10 16 19" xfId="19611"/>
    <cellStyle name="Normal 2 10 16 2" xfId="10463"/>
    <cellStyle name="Normal 2 10 16 20" xfId="20143"/>
    <cellStyle name="Normal 2 10 16 21" xfId="20658"/>
    <cellStyle name="Normal 2 10 16 22" xfId="21135"/>
    <cellStyle name="Normal 2 10 16 23" xfId="21516"/>
    <cellStyle name="Normal 2 10 16 24" xfId="22309"/>
    <cellStyle name="Normal 2 10 16 25" xfId="22874"/>
    <cellStyle name="Normal 2 10 16 26" xfId="23415"/>
    <cellStyle name="Normal 2 10 16 27" xfId="23948"/>
    <cellStyle name="Normal 2 10 16 28" xfId="24482"/>
    <cellStyle name="Normal 2 10 16 29" xfId="24991"/>
    <cellStyle name="Normal 2 10 16 3" xfId="11001"/>
    <cellStyle name="Normal 2 10 16 30" xfId="25468"/>
    <cellStyle name="Normal 2 10 16 31" xfId="26125"/>
    <cellStyle name="Normal 2 10 16 32" xfId="26661"/>
    <cellStyle name="Normal 2 10 16 33" xfId="27192"/>
    <cellStyle name="Normal 2 10 16 34" xfId="27704"/>
    <cellStyle name="Normal 2 10 16 35" xfId="28173"/>
    <cellStyle name="Normal 2 10 16 36" xfId="28560"/>
    <cellStyle name="Normal 2 10 16 37" xfId="29267"/>
    <cellStyle name="Normal 2 10 16 38" xfId="29617"/>
    <cellStyle name="Normal 2 10 16 39" xfId="31381"/>
    <cellStyle name="Normal 2 10 16 4" xfId="11526"/>
    <cellStyle name="Normal 2 10 16 40" xfId="31676"/>
    <cellStyle name="Normal 2 10 16 41" xfId="31582"/>
    <cellStyle name="Normal 2 10 16 5" xfId="12054"/>
    <cellStyle name="Normal 2 10 16 6" xfId="12585"/>
    <cellStyle name="Normal 2 10 16 7" xfId="13127"/>
    <cellStyle name="Normal 2 10 16 8" xfId="13667"/>
    <cellStyle name="Normal 2 10 16 9" xfId="14210"/>
    <cellStyle name="Normal 2 10 17" xfId="689"/>
    <cellStyle name="Normal 2 10 17 10" xfId="14774"/>
    <cellStyle name="Normal 2 10 17 11" xfId="15318"/>
    <cellStyle name="Normal 2 10 17 12" xfId="15859"/>
    <cellStyle name="Normal 2 10 17 13" xfId="16399"/>
    <cellStyle name="Normal 2 10 17 14" xfId="16940"/>
    <cellStyle name="Normal 2 10 17 15" xfId="17481"/>
    <cellStyle name="Normal 2 10 17 16" xfId="18022"/>
    <cellStyle name="Normal 2 10 17 17" xfId="18561"/>
    <cellStyle name="Normal 2 10 17 18" xfId="19100"/>
    <cellStyle name="Normal 2 10 17 19" xfId="19638"/>
    <cellStyle name="Normal 2 10 17 2" xfId="10489"/>
    <cellStyle name="Normal 2 10 17 20" xfId="20169"/>
    <cellStyle name="Normal 2 10 17 21" xfId="20681"/>
    <cellStyle name="Normal 2 10 17 22" xfId="21156"/>
    <cellStyle name="Normal 2 10 17 23" xfId="21528"/>
    <cellStyle name="Normal 2 10 17 24" xfId="22335"/>
    <cellStyle name="Normal 2 10 17 25" xfId="22900"/>
    <cellStyle name="Normal 2 10 17 26" xfId="23440"/>
    <cellStyle name="Normal 2 10 17 27" xfId="23974"/>
    <cellStyle name="Normal 2 10 17 28" xfId="24508"/>
    <cellStyle name="Normal 2 10 17 29" xfId="25015"/>
    <cellStyle name="Normal 2 10 17 3" xfId="11028"/>
    <cellStyle name="Normal 2 10 17 30" xfId="25487"/>
    <cellStyle name="Normal 2 10 17 31" xfId="26150"/>
    <cellStyle name="Normal 2 10 17 32" xfId="26687"/>
    <cellStyle name="Normal 2 10 17 33" xfId="27216"/>
    <cellStyle name="Normal 2 10 17 34" xfId="27729"/>
    <cellStyle name="Normal 2 10 17 35" xfId="28194"/>
    <cellStyle name="Normal 2 10 17 36" xfId="28572"/>
    <cellStyle name="Normal 2 10 17 37" xfId="29285"/>
    <cellStyle name="Normal 2 10 17 38" xfId="29405"/>
    <cellStyle name="Normal 2 10 17 39" xfId="31403"/>
    <cellStyle name="Normal 2 10 17 4" xfId="11553"/>
    <cellStyle name="Normal 2 10 17 40" xfId="31526"/>
    <cellStyle name="Normal 2 10 17 41" xfId="32551"/>
    <cellStyle name="Normal 2 10 17 5" xfId="12080"/>
    <cellStyle name="Normal 2 10 17 6" xfId="12610"/>
    <cellStyle name="Normal 2 10 17 7" xfId="13154"/>
    <cellStyle name="Normal 2 10 17 8" xfId="13694"/>
    <cellStyle name="Normal 2 10 17 9" xfId="14237"/>
    <cellStyle name="Normal 2 10 18" xfId="664"/>
    <cellStyle name="Normal 2 10 18 10" xfId="14750"/>
    <cellStyle name="Normal 2 10 18 11" xfId="15293"/>
    <cellStyle name="Normal 2 10 18 12" xfId="15834"/>
    <cellStyle name="Normal 2 10 18 13" xfId="16374"/>
    <cellStyle name="Normal 2 10 18 14" xfId="16915"/>
    <cellStyle name="Normal 2 10 18 15" xfId="17456"/>
    <cellStyle name="Normal 2 10 18 16" xfId="17997"/>
    <cellStyle name="Normal 2 10 18 17" xfId="18536"/>
    <cellStyle name="Normal 2 10 18 18" xfId="19075"/>
    <cellStyle name="Normal 2 10 18 19" xfId="19613"/>
    <cellStyle name="Normal 2 10 18 2" xfId="10465"/>
    <cellStyle name="Normal 2 10 18 20" xfId="20145"/>
    <cellStyle name="Normal 2 10 18 21" xfId="20660"/>
    <cellStyle name="Normal 2 10 18 22" xfId="21137"/>
    <cellStyle name="Normal 2 10 18 23" xfId="21518"/>
    <cellStyle name="Normal 2 10 18 24" xfId="22311"/>
    <cellStyle name="Normal 2 10 18 25" xfId="22876"/>
    <cellStyle name="Normal 2 10 18 26" xfId="23417"/>
    <cellStyle name="Normal 2 10 18 27" xfId="23950"/>
    <cellStyle name="Normal 2 10 18 28" xfId="24484"/>
    <cellStyle name="Normal 2 10 18 29" xfId="24993"/>
    <cellStyle name="Normal 2 10 18 3" xfId="11003"/>
    <cellStyle name="Normal 2 10 18 30" xfId="25470"/>
    <cellStyle name="Normal 2 10 18 31" xfId="26127"/>
    <cellStyle name="Normal 2 10 18 32" xfId="26663"/>
    <cellStyle name="Normal 2 10 18 33" xfId="27194"/>
    <cellStyle name="Normal 2 10 18 34" xfId="27706"/>
    <cellStyle name="Normal 2 10 18 35" xfId="28175"/>
    <cellStyle name="Normal 2 10 18 36" xfId="28562"/>
    <cellStyle name="Normal 2 10 18 37" xfId="29269"/>
    <cellStyle name="Normal 2 10 18 38" xfId="29119"/>
    <cellStyle name="Normal 2 10 18 39" xfId="31383"/>
    <cellStyle name="Normal 2 10 18 4" xfId="11528"/>
    <cellStyle name="Normal 2 10 18 40" xfId="31590"/>
    <cellStyle name="Normal 2 10 18 41" xfId="31411"/>
    <cellStyle name="Normal 2 10 18 5" xfId="12056"/>
    <cellStyle name="Normal 2 10 18 6" xfId="12587"/>
    <cellStyle name="Normal 2 10 18 7" xfId="13129"/>
    <cellStyle name="Normal 2 10 18 8" xfId="13669"/>
    <cellStyle name="Normal 2 10 18 9" xfId="14212"/>
    <cellStyle name="Normal 2 10 19" xfId="457"/>
    <cellStyle name="Normal 2 10 19 10" xfId="14566"/>
    <cellStyle name="Normal 2 10 19 11" xfId="15132"/>
    <cellStyle name="Normal 2 10 19 12" xfId="15649"/>
    <cellStyle name="Normal 2 10 19 13" xfId="16190"/>
    <cellStyle name="Normal 2 10 19 14" xfId="16730"/>
    <cellStyle name="Normal 2 10 19 15" xfId="17271"/>
    <cellStyle name="Normal 2 10 19 16" xfId="17812"/>
    <cellStyle name="Normal 2 10 19 17" xfId="18353"/>
    <cellStyle name="Normal 2 10 19 18" xfId="18890"/>
    <cellStyle name="Normal 2 10 19 19" xfId="19430"/>
    <cellStyle name="Normal 2 10 19 2" xfId="10266"/>
    <cellStyle name="Normal 2 10 19 20" xfId="19963"/>
    <cellStyle name="Normal 2 10 19 21" xfId="20481"/>
    <cellStyle name="Normal 2 10 19 22" xfId="20999"/>
    <cellStyle name="Normal 2 10 19 23" xfId="21385"/>
    <cellStyle name="Normal 2 10 19 24" xfId="22110"/>
    <cellStyle name="Normal 2 10 19 25" xfId="22024"/>
    <cellStyle name="Normal 2 10 19 26" xfId="23061"/>
    <cellStyle name="Normal 2 10 19 27" xfId="23598"/>
    <cellStyle name="Normal 2 10 19 28" xfId="24132"/>
    <cellStyle name="Normal 2 10 19 29" xfId="24663"/>
    <cellStyle name="Normal 2 10 19 3" xfId="10699"/>
    <cellStyle name="Normal 2 10 19 30" xfId="25164"/>
    <cellStyle name="Normal 2 10 19 31" xfId="25925"/>
    <cellStyle name="Normal 2 10 19 32" xfId="26307"/>
    <cellStyle name="Normal 2 10 19 33" xfId="26844"/>
    <cellStyle name="Normal 2 10 19 34" xfId="27369"/>
    <cellStyle name="Normal 2 10 19 35" xfId="27870"/>
    <cellStyle name="Normal 2 10 19 36" xfId="28319"/>
    <cellStyle name="Normal 2 10 19 37" xfId="29101"/>
    <cellStyle name="Normal 2 10 19 38" xfId="29821"/>
    <cellStyle name="Normal 2 10 19 39" xfId="31215"/>
    <cellStyle name="Normal 2 10 19 4" xfId="11343"/>
    <cellStyle name="Normal 2 10 19 40" xfId="31621"/>
    <cellStyle name="Normal 2 10 19 41" xfId="30917"/>
    <cellStyle name="Normal 2 10 19 5" xfId="11872"/>
    <cellStyle name="Normal 2 10 19 6" xfId="12400"/>
    <cellStyle name="Normal 2 10 19 7" xfId="12976"/>
    <cellStyle name="Normal 2 10 19 8" xfId="13485"/>
    <cellStyle name="Normal 2 10 19 9" xfId="14026"/>
    <cellStyle name="Normal 2 10 2" xfId="135"/>
    <cellStyle name="Normal 2 10 2 10" xfId="5332"/>
    <cellStyle name="Normal 2 10 2 11" xfId="4734"/>
    <cellStyle name="Normal 2 10 2 12" xfId="5466"/>
    <cellStyle name="Normal 2 10 2 13" xfId="5869"/>
    <cellStyle name="Normal 2 10 2 14" xfId="6111"/>
    <cellStyle name="Normal 2 10 2 15" xfId="6350"/>
    <cellStyle name="Normal 2 10 2 16" xfId="6588"/>
    <cellStyle name="Normal 2 10 2 17" xfId="6825"/>
    <cellStyle name="Normal 2 10 2 18" xfId="7064"/>
    <cellStyle name="Normal 2 10 2 19" xfId="7467"/>
    <cellStyle name="Normal 2 10 2 2" xfId="265"/>
    <cellStyle name="Normal 2 10 2 2 10" xfId="14208"/>
    <cellStyle name="Normal 2 10 2 2 11" xfId="15041"/>
    <cellStyle name="Normal 2 10 2 2 12" xfId="15289"/>
    <cellStyle name="Normal 2 10 2 2 13" xfId="15830"/>
    <cellStyle name="Normal 2 10 2 2 14" xfId="16370"/>
    <cellStyle name="Normal 2 10 2 2 15" xfId="16911"/>
    <cellStyle name="Normal 2 10 2 2 16" xfId="17452"/>
    <cellStyle name="Normal 2 10 2 2 17" xfId="17993"/>
    <cellStyle name="Normal 2 10 2 2 18" xfId="18532"/>
    <cellStyle name="Normal 2 10 2 2 19" xfId="19071"/>
    <cellStyle name="Normal 2 10 2 2 2" xfId="10077"/>
    <cellStyle name="Normal 2 10 2 2 2 2" xfId="38099"/>
    <cellStyle name="Normal 2 10 2 2 20" xfId="19609"/>
    <cellStyle name="Normal 2 10 2 2 21" xfId="20141"/>
    <cellStyle name="Normal 2 10 2 2 22" xfId="20924"/>
    <cellStyle name="Normal 2 10 2 2 23" xfId="21133"/>
    <cellStyle name="Normal 2 10 2 2 24" xfId="21924"/>
    <cellStyle name="Normal 2 10 2 2 25" xfId="22125"/>
    <cellStyle name="Normal 2 10 2 2 26" xfId="23128"/>
    <cellStyle name="Normal 2 10 2 2 27" xfId="23665"/>
    <cellStyle name="Normal 2 10 2 2 28" xfId="24197"/>
    <cellStyle name="Normal 2 10 2 2 29" xfId="24722"/>
    <cellStyle name="Normal 2 10 2 2 3" xfId="10260"/>
    <cellStyle name="Normal 2 10 2 2 3 2" xfId="37797"/>
    <cellStyle name="Normal 2 10 2 2 30" xfId="25218"/>
    <cellStyle name="Normal 2 10 2 2 31" xfId="25211"/>
    <cellStyle name="Normal 2 10 2 2 32" xfId="26374"/>
    <cellStyle name="Normal 2 10 2 2 33" xfId="26910"/>
    <cellStyle name="Normal 2 10 2 2 34" xfId="27536"/>
    <cellStyle name="Normal 2 10 2 2 35" xfId="27924"/>
    <cellStyle name="Normal 2 10 2 2 36" xfId="28360"/>
    <cellStyle name="Normal 2 10 2 2 37" xfId="28935"/>
    <cellStyle name="Normal 2 10 2 2 38" xfId="29210"/>
    <cellStyle name="Normal 2 10 2 2 39" xfId="31041"/>
    <cellStyle name="Normal 2 10 2 2 4" xfId="10999"/>
    <cellStyle name="Normal 2 10 2 2 40" xfId="32763"/>
    <cellStyle name="Normal 2 10 2 2 41" xfId="31570"/>
    <cellStyle name="Normal 2 10 2 2 5" xfId="11524"/>
    <cellStyle name="Normal 2 10 2 2 6" xfId="12052"/>
    <cellStyle name="Normal 2 10 2 2 7" xfId="12831"/>
    <cellStyle name="Normal 2 10 2 2 8" xfId="13125"/>
    <cellStyle name="Normal 2 10 2 2 9" xfId="13665"/>
    <cellStyle name="Normal 2 10 2 20" xfId="6890"/>
    <cellStyle name="Normal 2 10 2 21" xfId="7928"/>
    <cellStyle name="Normal 2 10 2 22" xfId="7218"/>
    <cellStyle name="Normal 2 10 2 23" xfId="6854"/>
    <cellStyle name="Normal 2 10 2 24" xfId="8461"/>
    <cellStyle name="Normal 2 10 2 25" xfId="8682"/>
    <cellStyle name="Normal 2 10 2 26" xfId="8892"/>
    <cellStyle name="Normal 2 10 2 27" xfId="9093"/>
    <cellStyle name="Normal 2 10 2 28" xfId="9292"/>
    <cellStyle name="Normal 2 10 2 29" xfId="9577"/>
    <cellStyle name="Normal 2 10 2 3" xfId="1341"/>
    <cellStyle name="Normal 2 10 2 3 2" xfId="29731"/>
    <cellStyle name="Normal 2 10 2 3 2 2" xfId="38176"/>
    <cellStyle name="Normal 2 10 2 3 3" xfId="30452"/>
    <cellStyle name="Normal 2 10 2 3 3 2" xfId="37798"/>
    <cellStyle name="Normal 2 10 2 3 4" xfId="31930"/>
    <cellStyle name="Normal 2 10 2 3 5" xfId="32798"/>
    <cellStyle name="Normal 2 10 2 3 6" xfId="33503"/>
    <cellStyle name="Normal 2 10 2 30" xfId="9143"/>
    <cellStyle name="Normal 2 10 2 31" xfId="9967"/>
    <cellStyle name="Normal 2 10 2 32" xfId="10168"/>
    <cellStyle name="Normal 2 10 2 33" xfId="11372"/>
    <cellStyle name="Normal 2 10 2 34" xfId="11901"/>
    <cellStyle name="Normal 2 10 2 35" xfId="12429"/>
    <cellStyle name="Normal 2 10 2 36" xfId="12970"/>
    <cellStyle name="Normal 2 10 2 37" xfId="13514"/>
    <cellStyle name="Normal 2 10 2 38" xfId="14055"/>
    <cellStyle name="Normal 2 10 2 39" xfId="14595"/>
    <cellStyle name="Normal 2 10 2 4" xfId="2108"/>
    <cellStyle name="Normal 2 10 2 4 2" xfId="4197"/>
    <cellStyle name="Normal 2 10 2 4 2 2" xfId="30096"/>
    <cellStyle name="Normal 2 10 2 4 3" xfId="30712"/>
    <cellStyle name="Normal 2 10 2 4 4" xfId="32559"/>
    <cellStyle name="Normal 2 10 2 4 5" xfId="33314"/>
    <cellStyle name="Normal 2 10 2 4 6" xfId="33788"/>
    <cellStyle name="Normal 2 10 2 4 7" xfId="34216"/>
    <cellStyle name="Normal 2 10 2 4 8" xfId="37698"/>
    <cellStyle name="Normal 2 10 2 40" xfId="14979"/>
    <cellStyle name="Normal 2 10 2 41" xfId="15678"/>
    <cellStyle name="Normal 2 10 2 42" xfId="16219"/>
    <cellStyle name="Normal 2 10 2 43" xfId="16759"/>
    <cellStyle name="Normal 2 10 2 44" xfId="17300"/>
    <cellStyle name="Normal 2 10 2 45" xfId="17841"/>
    <cellStyle name="Normal 2 10 2 46" xfId="18382"/>
    <cellStyle name="Normal 2 10 2 47" xfId="18919"/>
    <cellStyle name="Normal 2 10 2 48" xfId="19459"/>
    <cellStyle name="Normal 2 10 2 49" xfId="19992"/>
    <cellStyle name="Normal 2 10 2 5" xfId="2282"/>
    <cellStyle name="Normal 2 10 2 5 2" xfId="3614"/>
    <cellStyle name="Normal 2 10 2 5 2 2" xfId="30172"/>
    <cellStyle name="Normal 2 10 2 5 2 3" xfId="38208"/>
    <cellStyle name="Normal 2 10 2 5 3" xfId="30768"/>
    <cellStyle name="Normal 2 10 2 5 4" xfId="32707"/>
    <cellStyle name="Normal 2 10 2 5 5" xfId="33428"/>
    <cellStyle name="Normal 2 10 2 5 6" xfId="33845"/>
    <cellStyle name="Normal 2 10 2 5 7" xfId="37796"/>
    <cellStyle name="Normal 2 10 2 50" xfId="20510"/>
    <cellStyle name="Normal 2 10 2 51" xfId="20871"/>
    <cellStyle name="Normal 2 10 2 52" xfId="21407"/>
    <cellStyle name="Normal 2 10 2 53" xfId="21799"/>
    <cellStyle name="Normal 2 10 2 54" xfId="21720"/>
    <cellStyle name="Normal 2 10 2 55" xfId="23375"/>
    <cellStyle name="Normal 2 10 2 56" xfId="23909"/>
    <cellStyle name="Normal 2 10 2 57" xfId="24444"/>
    <cellStyle name="Normal 2 10 2 58" xfId="24956"/>
    <cellStyle name="Normal 2 10 2 59" xfId="25432"/>
    <cellStyle name="Normal 2 10 2 6" xfId="2870"/>
    <cellStyle name="Normal 2 10 2 6 2" xfId="3968"/>
    <cellStyle name="Normal 2 10 2 6 3" xfId="38027"/>
    <cellStyle name="Normal 2 10 2 60" xfId="25483"/>
    <cellStyle name="Normal 2 10 2 61" xfId="26621"/>
    <cellStyle name="Normal 2 10 2 62" xfId="27154"/>
    <cellStyle name="Normal 2 10 2 63" xfId="27651"/>
    <cellStyle name="Normal 2 10 2 64" xfId="28143"/>
    <cellStyle name="Normal 2 10 2 65" xfId="28537"/>
    <cellStyle name="Normal 2 10 2 66" xfId="28815"/>
    <cellStyle name="Normal 2 10 2 67" xfId="29152"/>
    <cellStyle name="Normal 2 10 2 68" xfId="30921"/>
    <cellStyle name="Normal 2 10 2 69" xfId="31166"/>
    <cellStyle name="Normal 2 10 2 7" xfId="4072"/>
    <cellStyle name="Normal 2 10 2 70" xfId="31149"/>
    <cellStyle name="Normal 2 10 2 71" xfId="30222"/>
    <cellStyle name="Normal 2 10 2 72" xfId="34052"/>
    <cellStyle name="Normal 2 10 2 73" xfId="34553"/>
    <cellStyle name="Normal 2 10 2 74" xfId="34780"/>
    <cellStyle name="Normal 2 10 2 75" xfId="35007"/>
    <cellStyle name="Normal 2 10 2 76" xfId="35234"/>
    <cellStyle name="Normal 2 10 2 77" xfId="35461"/>
    <cellStyle name="Normal 2 10 2 78" xfId="35688"/>
    <cellStyle name="Normal 2 10 2 79" xfId="35915"/>
    <cellStyle name="Normal 2 10 2 8" xfId="4673"/>
    <cellStyle name="Normal 2 10 2 80" xfId="36142"/>
    <cellStyle name="Normal 2 10 2 81" xfId="36369"/>
    <cellStyle name="Normal 2 10 2 82" xfId="36595"/>
    <cellStyle name="Normal 2 10 2 83" xfId="36819"/>
    <cellStyle name="Normal 2 10 2 84" xfId="37023"/>
    <cellStyle name="Normal 2 10 2 85" xfId="37233"/>
    <cellStyle name="Normal 2 10 2 86" xfId="37580"/>
    <cellStyle name="Normal 2 10 2 87" xfId="38448"/>
    <cellStyle name="Normal 2 10 2 9" xfId="4912"/>
    <cellStyle name="Normal 2 10 20" xfId="778"/>
    <cellStyle name="Normal 2 10 20 10" xfId="14863"/>
    <cellStyle name="Normal 2 10 20 11" xfId="15405"/>
    <cellStyle name="Normal 2 10 20 12" xfId="15946"/>
    <cellStyle name="Normal 2 10 20 13" xfId="16486"/>
    <cellStyle name="Normal 2 10 20 14" xfId="17027"/>
    <cellStyle name="Normal 2 10 20 15" xfId="17568"/>
    <cellStyle name="Normal 2 10 20 16" xfId="18109"/>
    <cellStyle name="Normal 2 10 20 17" xfId="18647"/>
    <cellStyle name="Normal 2 10 20 18" xfId="19187"/>
    <cellStyle name="Normal 2 10 20 19" xfId="19725"/>
    <cellStyle name="Normal 2 10 20 2" xfId="10578"/>
    <cellStyle name="Normal 2 10 20 20" xfId="20253"/>
    <cellStyle name="Normal 2 10 20 21" xfId="20764"/>
    <cellStyle name="Normal 2 10 20 22" xfId="21231"/>
    <cellStyle name="Normal 2 10 20 23" xfId="21573"/>
    <cellStyle name="Normal 2 10 20 24" xfId="22423"/>
    <cellStyle name="Normal 2 10 20 25" xfId="22986"/>
    <cellStyle name="Normal 2 10 20 26" xfId="23525"/>
    <cellStyle name="Normal 2 10 20 27" xfId="24059"/>
    <cellStyle name="Normal 2 10 20 28" xfId="24591"/>
    <cellStyle name="Normal 2 10 20 29" xfId="25095"/>
    <cellStyle name="Normal 2 10 20 3" xfId="11113"/>
    <cellStyle name="Normal 2 10 20 30" xfId="25551"/>
    <cellStyle name="Normal 2 10 20 31" xfId="26235"/>
    <cellStyle name="Normal 2 10 20 32" xfId="26770"/>
    <cellStyle name="Normal 2 10 20 33" xfId="27301"/>
    <cellStyle name="Normal 2 10 20 34" xfId="27806"/>
    <cellStyle name="Normal 2 10 20 35" xfId="28264"/>
    <cellStyle name="Normal 2 10 20 36" xfId="28617"/>
    <cellStyle name="Normal 2 10 20 37" xfId="29357"/>
    <cellStyle name="Normal 2 10 20 38" xfId="30255"/>
    <cellStyle name="Normal 2 10 20 39" xfId="31484"/>
    <cellStyle name="Normal 2 10 20 4" xfId="11638"/>
    <cellStyle name="Normal 2 10 20 40" xfId="32694"/>
    <cellStyle name="Normal 2 10 20 41" xfId="32488"/>
    <cellStyle name="Normal 2 10 20 5" xfId="12167"/>
    <cellStyle name="Normal 2 10 20 6" xfId="12699"/>
    <cellStyle name="Normal 2 10 20 7" xfId="13241"/>
    <cellStyle name="Normal 2 10 20 8" xfId="13781"/>
    <cellStyle name="Normal 2 10 20 9" xfId="14324"/>
    <cellStyle name="Normal 2 10 21" xfId="763"/>
    <cellStyle name="Normal 2 10 21 10" xfId="14848"/>
    <cellStyle name="Normal 2 10 21 11" xfId="15390"/>
    <cellStyle name="Normal 2 10 21 12" xfId="15931"/>
    <cellStyle name="Normal 2 10 21 13" xfId="16471"/>
    <cellStyle name="Normal 2 10 21 14" xfId="17012"/>
    <cellStyle name="Normal 2 10 21 15" xfId="17553"/>
    <cellStyle name="Normal 2 10 21 16" xfId="18094"/>
    <cellStyle name="Normal 2 10 21 17" xfId="18632"/>
    <cellStyle name="Normal 2 10 21 18" xfId="19172"/>
    <cellStyle name="Normal 2 10 21 19" xfId="19710"/>
    <cellStyle name="Normal 2 10 21 2" xfId="10563"/>
    <cellStyle name="Normal 2 10 21 20" xfId="20238"/>
    <cellStyle name="Normal 2 10 21 21" xfId="20749"/>
    <cellStyle name="Normal 2 10 21 22" xfId="21217"/>
    <cellStyle name="Normal 2 10 21 23" xfId="21565"/>
    <cellStyle name="Normal 2 10 21 24" xfId="22408"/>
    <cellStyle name="Normal 2 10 21 25" xfId="22971"/>
    <cellStyle name="Normal 2 10 21 26" xfId="23510"/>
    <cellStyle name="Normal 2 10 21 27" xfId="24044"/>
    <cellStyle name="Normal 2 10 21 28" xfId="24576"/>
    <cellStyle name="Normal 2 10 21 29" xfId="25082"/>
    <cellStyle name="Normal 2 10 21 3" xfId="11099"/>
    <cellStyle name="Normal 2 10 21 30" xfId="25541"/>
    <cellStyle name="Normal 2 10 21 31" xfId="26220"/>
    <cellStyle name="Normal 2 10 21 32" xfId="26755"/>
    <cellStyle name="Normal 2 10 21 33" xfId="27286"/>
    <cellStyle name="Normal 2 10 21 34" xfId="27791"/>
    <cellStyle name="Normal 2 10 21 35" xfId="28252"/>
    <cellStyle name="Normal 2 10 21 36" xfId="28609"/>
    <cellStyle name="Normal 2 10 21 37" xfId="29344"/>
    <cellStyle name="Normal 2 10 21 38" xfId="30247"/>
    <cellStyle name="Normal 2 10 21 39" xfId="31472"/>
    <cellStyle name="Normal 2 10 21 4" xfId="11623"/>
    <cellStyle name="Normal 2 10 21 40" xfId="32090"/>
    <cellStyle name="Normal 2 10 21 41" xfId="33298"/>
    <cellStyle name="Normal 2 10 21 5" xfId="12152"/>
    <cellStyle name="Normal 2 10 21 6" xfId="12684"/>
    <cellStyle name="Normal 2 10 21 7" xfId="13226"/>
    <cellStyle name="Normal 2 10 21 8" xfId="13766"/>
    <cellStyle name="Normal 2 10 21 9" xfId="14309"/>
    <cellStyle name="Normal 2 10 22" xfId="832"/>
    <cellStyle name="Normal 2 10 22 10" xfId="14917"/>
    <cellStyle name="Normal 2 10 22 11" xfId="15458"/>
    <cellStyle name="Normal 2 10 22 12" xfId="15999"/>
    <cellStyle name="Normal 2 10 22 13" xfId="16539"/>
    <cellStyle name="Normal 2 10 22 14" xfId="17080"/>
    <cellStyle name="Normal 2 10 22 15" xfId="17621"/>
    <cellStyle name="Normal 2 10 22 16" xfId="18162"/>
    <cellStyle name="Normal 2 10 22 17" xfId="18700"/>
    <cellStyle name="Normal 2 10 22 18" xfId="19240"/>
    <cellStyle name="Normal 2 10 22 19" xfId="19777"/>
    <cellStyle name="Normal 2 10 22 2" xfId="10632"/>
    <cellStyle name="Normal 2 10 22 20" xfId="20306"/>
    <cellStyle name="Normal 2 10 22 21" xfId="20814"/>
    <cellStyle name="Normal 2 10 22 22" xfId="21269"/>
    <cellStyle name="Normal 2 10 22 23" xfId="21599"/>
    <cellStyle name="Normal 2 10 22 24" xfId="22474"/>
    <cellStyle name="Normal 2 10 22 25" xfId="23039"/>
    <cellStyle name="Normal 2 10 22 26" xfId="23576"/>
    <cellStyle name="Normal 2 10 22 27" xfId="24110"/>
    <cellStyle name="Normal 2 10 22 28" xfId="24643"/>
    <cellStyle name="Normal 2 10 22 29" xfId="25143"/>
    <cellStyle name="Normal 2 10 22 3" xfId="11165"/>
    <cellStyle name="Normal 2 10 22 30" xfId="25586"/>
    <cellStyle name="Normal 2 10 22 31" xfId="26287"/>
    <cellStyle name="Normal 2 10 22 32" xfId="26823"/>
    <cellStyle name="Normal 2 10 22 33" xfId="27349"/>
    <cellStyle name="Normal 2 10 22 34" xfId="27852"/>
    <cellStyle name="Normal 2 10 22 35" xfId="28305"/>
    <cellStyle name="Normal 2 10 22 36" xfId="28643"/>
    <cellStyle name="Normal 2 10 22 37" xfId="29400"/>
    <cellStyle name="Normal 2 10 22 38" xfId="30281"/>
    <cellStyle name="Normal 2 10 22 39" xfId="31528"/>
    <cellStyle name="Normal 2 10 22 4" xfId="11692"/>
    <cellStyle name="Normal 2 10 22 40" xfId="32075"/>
    <cellStyle name="Normal 2 10 22 41" xfId="33287"/>
    <cellStyle name="Normal 2 10 22 5" xfId="12221"/>
    <cellStyle name="Normal 2 10 22 6" xfId="12753"/>
    <cellStyle name="Normal 2 10 22 7" xfId="13294"/>
    <cellStyle name="Normal 2 10 22 8" xfId="13835"/>
    <cellStyle name="Normal 2 10 22 9" xfId="14378"/>
    <cellStyle name="Normal 2 10 23" xfId="1264"/>
    <cellStyle name="Normal 2 10 23 2" xfId="3210"/>
    <cellStyle name="Normal 2 10 23 2 2" xfId="29675"/>
    <cellStyle name="Normal 2 10 23 3" xfId="30401"/>
    <cellStyle name="Normal 2 10 23 4" xfId="31861"/>
    <cellStyle name="Normal 2 10 23 5" xfId="32442"/>
    <cellStyle name="Normal 2 10 23 6" xfId="33231"/>
    <cellStyle name="Normal 2 10 24" xfId="1304"/>
    <cellStyle name="Normal 2 10 24 2" xfId="4005"/>
    <cellStyle name="Normal 2 10 24 2 2" xfId="29702"/>
    <cellStyle name="Normal 2 10 24 3" xfId="30423"/>
    <cellStyle name="Normal 2 10 24 4" xfId="31898"/>
    <cellStyle name="Normal 2 10 24 5" xfId="32624"/>
    <cellStyle name="Normal 2 10 24 6" xfId="33367"/>
    <cellStyle name="Normal 2 10 25" xfId="1303"/>
    <cellStyle name="Normal 2 10 25 2" xfId="4209"/>
    <cellStyle name="Normal 2 10 25 2 2" xfId="29701"/>
    <cellStyle name="Normal 2 10 25 3" xfId="30422"/>
    <cellStyle name="Normal 2 10 25 4" xfId="31897"/>
    <cellStyle name="Normal 2 10 25 5" xfId="32623"/>
    <cellStyle name="Normal 2 10 25 6" xfId="33366"/>
    <cellStyle name="Normal 2 10 26" xfId="2107"/>
    <cellStyle name="Normal 2 10 26 2" xfId="4521"/>
    <cellStyle name="Normal 2 10 26 2 2" xfId="30095"/>
    <cellStyle name="Normal 2 10 26 3" xfId="30711"/>
    <cellStyle name="Normal 2 10 26 4" xfId="32558"/>
    <cellStyle name="Normal 2 10 26 5" xfId="33313"/>
    <cellStyle name="Normal 2 10 26 6" xfId="33787"/>
    <cellStyle name="Normal 2 10 27" xfId="2281"/>
    <cellStyle name="Normal 2 10 27 2" xfId="4756"/>
    <cellStyle name="Normal 2 10 27 2 2" xfId="30171"/>
    <cellStyle name="Normal 2 10 27 3" xfId="30767"/>
    <cellStyle name="Normal 2 10 27 4" xfId="32706"/>
    <cellStyle name="Normal 2 10 27 5" xfId="33427"/>
    <cellStyle name="Normal 2 10 27 6" xfId="33844"/>
    <cellStyle name="Normal 2 10 28" xfId="2474"/>
    <cellStyle name="Normal 2 10 28 2" xfId="4999"/>
    <cellStyle name="Normal 2 10 29" xfId="5236"/>
    <cellStyle name="Normal 2 10 3" xfId="202"/>
    <cellStyle name="Normal 2 10 3 10" xfId="14144"/>
    <cellStyle name="Normal 2 10 3 11" xfId="14683"/>
    <cellStyle name="Normal 2 10 3 12" xfId="14978"/>
    <cellStyle name="Normal 2 10 3 13" xfId="15766"/>
    <cellStyle name="Normal 2 10 3 14" xfId="16306"/>
    <cellStyle name="Normal 2 10 3 15" xfId="16847"/>
    <cellStyle name="Normal 2 10 3 16" xfId="17388"/>
    <cellStyle name="Normal 2 10 3 17" xfId="17929"/>
    <cellStyle name="Normal 2 10 3 18" xfId="18469"/>
    <cellStyle name="Normal 2 10 3 19" xfId="19007"/>
    <cellStyle name="Normal 2 10 3 2" xfId="286"/>
    <cellStyle name="Normal 2 10 3 2 10" xfId="14231"/>
    <cellStyle name="Normal 2 10 3 2 11" xfId="14870"/>
    <cellStyle name="Normal 2 10 3 2 12" xfId="15312"/>
    <cellStyle name="Normal 2 10 3 2 13" xfId="15853"/>
    <cellStyle name="Normal 2 10 3 2 14" xfId="16393"/>
    <cellStyle name="Normal 2 10 3 2 15" xfId="16934"/>
    <cellStyle name="Normal 2 10 3 2 16" xfId="17475"/>
    <cellStyle name="Normal 2 10 3 2 17" xfId="18016"/>
    <cellStyle name="Normal 2 10 3 2 18" xfId="18555"/>
    <cellStyle name="Normal 2 10 3 2 19" xfId="19094"/>
    <cellStyle name="Normal 2 10 3 2 2" xfId="10098"/>
    <cellStyle name="Normal 2 10 3 2 2 2" xfId="38120"/>
    <cellStyle name="Normal 2 10 3 2 20" xfId="19632"/>
    <cellStyle name="Normal 2 10 3 2 21" xfId="20163"/>
    <cellStyle name="Normal 2 10 3 2 22" xfId="20770"/>
    <cellStyle name="Normal 2 10 3 2 23" xfId="21151"/>
    <cellStyle name="Normal 2 10 3 2 24" xfId="21945"/>
    <cellStyle name="Normal 2 10 3 2 25" xfId="22470"/>
    <cellStyle name="Normal 2 10 3 2 26" xfId="23175"/>
    <cellStyle name="Normal 2 10 3 2 27" xfId="23711"/>
    <cellStyle name="Normal 2 10 3 2 28" xfId="24244"/>
    <cellStyle name="Normal 2 10 3 2 29" xfId="24766"/>
    <cellStyle name="Normal 2 10 3 2 3" xfId="10291"/>
    <cellStyle name="Normal 2 10 3 2 3 2" xfId="37800"/>
    <cellStyle name="Normal 2 10 3 2 30" xfId="25259"/>
    <cellStyle name="Normal 2 10 3 2 31" xfId="25187"/>
    <cellStyle name="Normal 2 10 3 2 32" xfId="26421"/>
    <cellStyle name="Normal 2 10 3 2 33" xfId="26957"/>
    <cellStyle name="Normal 2 10 3 2 34" xfId="27425"/>
    <cellStyle name="Normal 2 10 3 2 35" xfId="27963"/>
    <cellStyle name="Normal 2 10 3 2 36" xfId="28390"/>
    <cellStyle name="Normal 2 10 3 2 37" xfId="28956"/>
    <cellStyle name="Normal 2 10 3 2 38" xfId="30007"/>
    <cellStyle name="Normal 2 10 3 2 39" xfId="31062"/>
    <cellStyle name="Normal 2 10 3 2 4" xfId="11022"/>
    <cellStyle name="Normal 2 10 3 2 40" xfId="31193"/>
    <cellStyle name="Normal 2 10 3 2 41" xfId="31686"/>
    <cellStyle name="Normal 2 10 3 2 5" xfId="11547"/>
    <cellStyle name="Normal 2 10 3 2 6" xfId="12074"/>
    <cellStyle name="Normal 2 10 3 2 7" xfId="12588"/>
    <cellStyle name="Normal 2 10 3 2 8" xfId="13148"/>
    <cellStyle name="Normal 2 10 3 2 9" xfId="13688"/>
    <cellStyle name="Normal 2 10 3 20" xfId="19546"/>
    <cellStyle name="Normal 2 10 3 21" xfId="20079"/>
    <cellStyle name="Normal 2 10 3 22" xfId="20597"/>
    <cellStyle name="Normal 2 10 3 23" xfId="20870"/>
    <cellStyle name="Normal 2 10 3 24" xfId="21484"/>
    <cellStyle name="Normal 2 10 3 25" xfId="21861"/>
    <cellStyle name="Normal 2 10 3 26" xfId="21719"/>
    <cellStyle name="Normal 2 10 3 27" xfId="23115"/>
    <cellStyle name="Normal 2 10 3 28" xfId="23652"/>
    <cellStyle name="Normal 2 10 3 29" xfId="24184"/>
    <cellStyle name="Normal 2 10 3 3" xfId="1362"/>
    <cellStyle name="Normal 2 10 3 3 2" xfId="29752"/>
    <cellStyle name="Normal 2 10 3 3 2 2" xfId="38197"/>
    <cellStyle name="Normal 2 10 3 3 3" xfId="30473"/>
    <cellStyle name="Normal 2 10 3 3 3 2" xfId="37801"/>
    <cellStyle name="Normal 2 10 3 3 4" xfId="31951"/>
    <cellStyle name="Normal 2 10 3 3 5" xfId="32819"/>
    <cellStyle name="Normal 2 10 3 3 6" xfId="33524"/>
    <cellStyle name="Normal 2 10 3 30" xfId="24711"/>
    <cellStyle name="Normal 2 10 3 31" xfId="25207"/>
    <cellStyle name="Normal 2 10 3 32" xfId="25640"/>
    <cellStyle name="Normal 2 10 3 33" xfId="26361"/>
    <cellStyle name="Normal 2 10 3 34" xfId="26897"/>
    <cellStyle name="Normal 2 10 3 35" xfId="26886"/>
    <cellStyle name="Normal 2 10 3 36" xfId="27914"/>
    <cellStyle name="Normal 2 10 3 37" xfId="28352"/>
    <cellStyle name="Normal 2 10 3 38" xfId="28872"/>
    <cellStyle name="Normal 2 10 3 39" xfId="29078"/>
    <cellStyle name="Normal 2 10 3 4" xfId="2109"/>
    <cellStyle name="Normal 2 10 3 4 2" xfId="10166"/>
    <cellStyle name="Normal 2 10 3 4 2 2" xfId="30097"/>
    <cellStyle name="Normal 2 10 3 4 3" xfId="30713"/>
    <cellStyle name="Normal 2 10 3 4 4" xfId="32560"/>
    <cellStyle name="Normal 2 10 3 4 5" xfId="33315"/>
    <cellStyle name="Normal 2 10 3 4 6" xfId="33789"/>
    <cellStyle name="Normal 2 10 3 4 7" xfId="34233"/>
    <cellStyle name="Normal 2 10 3 4 8" xfId="37714"/>
    <cellStyle name="Normal 2 10 3 40" xfId="30978"/>
    <cellStyle name="Normal 2 10 3 41" xfId="31233"/>
    <cellStyle name="Normal 2 10 3 42" xfId="32237"/>
    <cellStyle name="Normal 2 10 3 43" xfId="30146"/>
    <cellStyle name="Normal 2 10 3 44" xfId="34053"/>
    <cellStyle name="Normal 2 10 3 45" xfId="34554"/>
    <cellStyle name="Normal 2 10 3 46" xfId="34781"/>
    <cellStyle name="Normal 2 10 3 47" xfId="35008"/>
    <cellStyle name="Normal 2 10 3 48" xfId="35235"/>
    <cellStyle name="Normal 2 10 3 49" xfId="35462"/>
    <cellStyle name="Normal 2 10 3 5" xfId="2283"/>
    <cellStyle name="Normal 2 10 3 5 2" xfId="11460"/>
    <cellStyle name="Normal 2 10 3 5 2 2" xfId="30173"/>
    <cellStyle name="Normal 2 10 3 5 2 3" xfId="38209"/>
    <cellStyle name="Normal 2 10 3 5 3" xfId="30769"/>
    <cellStyle name="Normal 2 10 3 5 4" xfId="32708"/>
    <cellStyle name="Normal 2 10 3 5 5" xfId="33429"/>
    <cellStyle name="Normal 2 10 3 5 6" xfId="33846"/>
    <cellStyle name="Normal 2 10 3 5 7" xfId="37799"/>
    <cellStyle name="Normal 2 10 3 50" xfId="35689"/>
    <cellStyle name="Normal 2 10 3 51" xfId="35916"/>
    <cellStyle name="Normal 2 10 3 52" xfId="36143"/>
    <cellStyle name="Normal 2 10 3 53" xfId="36370"/>
    <cellStyle name="Normal 2 10 3 54" xfId="36596"/>
    <cellStyle name="Normal 2 10 3 55" xfId="36820"/>
    <cellStyle name="Normal 2 10 3 56" xfId="37024"/>
    <cellStyle name="Normal 2 10 3 57" xfId="37234"/>
    <cellStyle name="Normal 2 10 3 58" xfId="37581"/>
    <cellStyle name="Normal 2 10 3 59" xfId="38449"/>
    <cellStyle name="Normal 2 10 3 6" xfId="11989"/>
    <cellStyle name="Normal 2 10 3 7" xfId="12518"/>
    <cellStyle name="Normal 2 10 3 8" xfId="13058"/>
    <cellStyle name="Normal 2 10 3 9" xfId="13601"/>
    <cellStyle name="Normal 2 10 30" xfId="5494"/>
    <cellStyle name="Normal 2 10 31" xfId="5715"/>
    <cellStyle name="Normal 2 10 32" xfId="5956"/>
    <cellStyle name="Normal 2 10 33" xfId="6197"/>
    <cellStyle name="Normal 2 10 34" xfId="6433"/>
    <cellStyle name="Normal 2 10 35" xfId="6674"/>
    <cellStyle name="Normal 2 10 36" xfId="6913"/>
    <cellStyle name="Normal 2 10 37" xfId="7146"/>
    <cellStyle name="Normal 2 10 38" xfId="7376"/>
    <cellStyle name="Normal 2 10 39" xfId="7624"/>
    <cellStyle name="Normal 2 10 4" xfId="223"/>
    <cellStyle name="Normal 2 10 4 10" xfId="13625"/>
    <cellStyle name="Normal 2 10 4 11" xfId="14168"/>
    <cellStyle name="Normal 2 10 4 12" xfId="14525"/>
    <cellStyle name="Normal 2 10 4 13" xfId="15249"/>
    <cellStyle name="Normal 2 10 4 14" xfId="15790"/>
    <cellStyle name="Normal 2 10 4 15" xfId="16330"/>
    <cellStyle name="Normal 2 10 4 16" xfId="16871"/>
    <cellStyle name="Normal 2 10 4 17" xfId="17412"/>
    <cellStyle name="Normal 2 10 4 18" xfId="17953"/>
    <cellStyle name="Normal 2 10 4 19" xfId="18493"/>
    <cellStyle name="Normal 2 10 4 2" xfId="307"/>
    <cellStyle name="Normal 2 10 4 2 10" xfId="14568"/>
    <cellStyle name="Normal 2 10 4 2 11" xfId="15081"/>
    <cellStyle name="Normal 2 10 4 2 12" xfId="15651"/>
    <cellStyle name="Normal 2 10 4 2 13" xfId="16192"/>
    <cellStyle name="Normal 2 10 4 2 14" xfId="16732"/>
    <cellStyle name="Normal 2 10 4 2 15" xfId="17273"/>
    <cellStyle name="Normal 2 10 4 2 16" xfId="17814"/>
    <cellStyle name="Normal 2 10 4 2 17" xfId="18355"/>
    <cellStyle name="Normal 2 10 4 2 18" xfId="18892"/>
    <cellStyle name="Normal 2 10 4 2 19" xfId="19432"/>
    <cellStyle name="Normal 2 10 4 2 2" xfId="10119"/>
    <cellStyle name="Normal 2 10 4 2 2 2" xfId="38141"/>
    <cellStyle name="Normal 2 10 4 2 20" xfId="19965"/>
    <cellStyle name="Normal 2 10 4 2 21" xfId="20483"/>
    <cellStyle name="Normal 2 10 4 2 22" xfId="20956"/>
    <cellStyle name="Normal 2 10 4 2 23" xfId="21386"/>
    <cellStyle name="Normal 2 10 4 2 24" xfId="21966"/>
    <cellStyle name="Normal 2 10 4 2 25" xfId="22241"/>
    <cellStyle name="Normal 2 10 4 2 26" xfId="22582"/>
    <cellStyle name="Normal 2 10 4 2 27" xfId="22987"/>
    <cellStyle name="Normal 2 10 4 2 28" xfId="23526"/>
    <cellStyle name="Normal 2 10 4 2 29" xfId="24060"/>
    <cellStyle name="Normal 2 10 4 2 3" xfId="10627"/>
    <cellStyle name="Normal 2 10 4 2 3 2" xfId="37803"/>
    <cellStyle name="Normal 2 10 4 2 30" xfId="24592"/>
    <cellStyle name="Normal 2 10 4 2 31" xfId="25711"/>
    <cellStyle name="Normal 2 10 4 2 32" xfId="26015"/>
    <cellStyle name="Normal 2 10 4 2 33" xfId="26236"/>
    <cellStyle name="Normal 2 10 4 2 34" xfId="27195"/>
    <cellStyle name="Normal 2 10 4 2 35" xfId="27144"/>
    <cellStyle name="Normal 2 10 4 2 36" xfId="27807"/>
    <cellStyle name="Normal 2 10 4 2 37" xfId="28977"/>
    <cellStyle name="Normal 2 10 4 2 38" xfId="29613"/>
    <cellStyle name="Normal 2 10 4 2 39" xfId="31083"/>
    <cellStyle name="Normal 2 10 4 2 4" xfId="11345"/>
    <cellStyle name="Normal 2 10 4 2 40" xfId="32329"/>
    <cellStyle name="Normal 2 10 4 2 41" xfId="33158"/>
    <cellStyle name="Normal 2 10 4 2 5" xfId="11874"/>
    <cellStyle name="Normal 2 10 4 2 6" xfId="12402"/>
    <cellStyle name="Normal 2 10 4 2 7" xfId="13061"/>
    <cellStyle name="Normal 2 10 4 2 8" xfId="13487"/>
    <cellStyle name="Normal 2 10 4 2 9" xfId="14028"/>
    <cellStyle name="Normal 2 10 4 20" xfId="19031"/>
    <cellStyle name="Normal 2 10 4 21" xfId="19570"/>
    <cellStyle name="Normal 2 10 4 22" xfId="20102"/>
    <cellStyle name="Normal 2 10 4 23" xfId="20444"/>
    <cellStyle name="Normal 2 10 4 24" xfId="21102"/>
    <cellStyle name="Normal 2 10 4 25" xfId="21882"/>
    <cellStyle name="Normal 2 10 4 26" xfId="22010"/>
    <cellStyle name="Normal 2 10 4 27" xfId="22940"/>
    <cellStyle name="Normal 2 10 4 28" xfId="23480"/>
    <cellStyle name="Normal 2 10 4 29" xfId="24013"/>
    <cellStyle name="Normal 2 10 4 3" xfId="2110"/>
    <cellStyle name="Normal 2 10 4 3 2" xfId="10035"/>
    <cellStyle name="Normal 2 10 4 3 2 2" xfId="30098"/>
    <cellStyle name="Normal 2 10 4 3 3" xfId="30714"/>
    <cellStyle name="Normal 2 10 4 3 4" xfId="32561"/>
    <cellStyle name="Normal 2 10 4 3 5" xfId="33316"/>
    <cellStyle name="Normal 2 10 4 3 6" xfId="33790"/>
    <cellStyle name="Normal 2 10 4 3 7" xfId="34250"/>
    <cellStyle name="Normal 2 10 4 3 8" xfId="37730"/>
    <cellStyle name="Normal 2 10 4 30" xfId="24547"/>
    <cellStyle name="Normal 2 10 4 31" xfId="25055"/>
    <cellStyle name="Normal 2 10 4 32" xfId="25835"/>
    <cellStyle name="Normal 2 10 4 33" xfId="26189"/>
    <cellStyle name="Normal 2 10 4 34" xfId="26726"/>
    <cellStyle name="Normal 2 10 4 35" xfId="27249"/>
    <cellStyle name="Normal 2 10 4 36" xfId="27765"/>
    <cellStyle name="Normal 2 10 4 37" xfId="28227"/>
    <cellStyle name="Normal 2 10 4 38" xfId="28893"/>
    <cellStyle name="Normal 2 10 4 39" xfId="29514"/>
    <cellStyle name="Normal 2 10 4 4" xfId="2284"/>
    <cellStyle name="Normal 2 10 4 4 2" xfId="10353"/>
    <cellStyle name="Normal 2 10 4 4 2 2" xfId="30174"/>
    <cellStyle name="Normal 2 10 4 4 2 3" xfId="38210"/>
    <cellStyle name="Normal 2 10 4 4 3" xfId="30770"/>
    <cellStyle name="Normal 2 10 4 4 4" xfId="32709"/>
    <cellStyle name="Normal 2 10 4 4 5" xfId="33430"/>
    <cellStyle name="Normal 2 10 4 4 6" xfId="33847"/>
    <cellStyle name="Normal 2 10 4 4 7" xfId="37802"/>
    <cellStyle name="Normal 2 10 4 40" xfId="30999"/>
    <cellStyle name="Normal 2 10 4 41" xfId="32235"/>
    <cellStyle name="Normal 2 10 4 42" xfId="33082"/>
    <cellStyle name="Normal 2 10 4 43" xfId="30030"/>
    <cellStyle name="Normal 2 10 4 44" xfId="34054"/>
    <cellStyle name="Normal 2 10 4 45" xfId="34555"/>
    <cellStyle name="Normal 2 10 4 46" xfId="34782"/>
    <cellStyle name="Normal 2 10 4 47" xfId="35009"/>
    <cellStyle name="Normal 2 10 4 48" xfId="35236"/>
    <cellStyle name="Normal 2 10 4 49" xfId="35463"/>
    <cellStyle name="Normal 2 10 4 5" xfId="10959"/>
    <cellStyle name="Normal 2 10 4 50" xfId="35690"/>
    <cellStyle name="Normal 2 10 4 51" xfId="35917"/>
    <cellStyle name="Normal 2 10 4 52" xfId="36144"/>
    <cellStyle name="Normal 2 10 4 53" xfId="36371"/>
    <cellStyle name="Normal 2 10 4 54" xfId="36597"/>
    <cellStyle name="Normal 2 10 4 55" xfId="36821"/>
    <cellStyle name="Normal 2 10 4 56" xfId="37025"/>
    <cellStyle name="Normal 2 10 4 57" xfId="37235"/>
    <cellStyle name="Normal 2 10 4 58" xfId="37582"/>
    <cellStyle name="Normal 2 10 4 59" xfId="38450"/>
    <cellStyle name="Normal 2 10 4 6" xfId="11484"/>
    <cellStyle name="Normal 2 10 4 7" xfId="12013"/>
    <cellStyle name="Normal 2 10 4 8" xfId="11812"/>
    <cellStyle name="Normal 2 10 4 9" xfId="13085"/>
    <cellStyle name="Normal 2 10 40" xfId="7843"/>
    <cellStyle name="Normal 2 10 41" xfId="7903"/>
    <cellStyle name="Normal 2 10 42" xfId="8314"/>
    <cellStyle name="Normal 2 10 43" xfId="8540"/>
    <cellStyle name="Normal 2 10 44" xfId="8755"/>
    <cellStyle name="Normal 2 10 45" xfId="8964"/>
    <cellStyle name="Normal 2 10 46" xfId="9160"/>
    <cellStyle name="Normal 2 10 47" xfId="9352"/>
    <cellStyle name="Normal 2 10 48" xfId="9519"/>
    <cellStyle name="Normal 2 10 49" xfId="9666"/>
    <cellStyle name="Normal 2 10 5" xfId="244"/>
    <cellStyle name="Normal 2 10 5 10" xfId="14547"/>
    <cellStyle name="Normal 2 10 5 11" xfId="15012"/>
    <cellStyle name="Normal 2 10 5 12" xfId="15630"/>
    <cellStyle name="Normal 2 10 5 13" xfId="16171"/>
    <cellStyle name="Normal 2 10 5 14" xfId="16711"/>
    <cellStyle name="Normal 2 10 5 15" xfId="17252"/>
    <cellStyle name="Normal 2 10 5 16" xfId="17793"/>
    <cellStyle name="Normal 2 10 5 17" xfId="18334"/>
    <cellStyle name="Normal 2 10 5 18" xfId="18871"/>
    <cellStyle name="Normal 2 10 5 19" xfId="19411"/>
    <cellStyle name="Normal 2 10 5 2" xfId="10056"/>
    <cellStyle name="Normal 2 10 5 2 2" xfId="38078"/>
    <cellStyle name="Normal 2 10 5 20" xfId="19944"/>
    <cellStyle name="Normal 2 10 5 21" xfId="20463"/>
    <cellStyle name="Normal 2 10 5 22" xfId="20898"/>
    <cellStyle name="Normal 2 10 5 23" xfId="21372"/>
    <cellStyle name="Normal 2 10 5 24" xfId="21903"/>
    <cellStyle name="Normal 2 10 5 25" xfId="22635"/>
    <cellStyle name="Normal 2 10 5 26" xfId="21766"/>
    <cellStyle name="Normal 2 10 5 27" xfId="22303"/>
    <cellStyle name="Normal 2 10 5 28" xfId="22655"/>
    <cellStyle name="Normal 2 10 5 29" xfId="22812"/>
    <cellStyle name="Normal 2 10 5 3" xfId="10611"/>
    <cellStyle name="Normal 2 10 5 3 2" xfId="37804"/>
    <cellStyle name="Normal 2 10 5 30" xfId="23354"/>
    <cellStyle name="Normal 2 10 5 31" xfId="25664"/>
    <cellStyle name="Normal 2 10 5 32" xfId="25992"/>
    <cellStyle name="Normal 2 10 5 33" xfId="24504"/>
    <cellStyle name="Normal 2 10 5 34" xfId="27293"/>
    <cellStyle name="Normal 2 10 5 35" xfId="27696"/>
    <cellStyle name="Normal 2 10 5 36" xfId="25870"/>
    <cellStyle name="Normal 2 10 5 37" xfId="28914"/>
    <cellStyle name="Normal 2 10 5 38" xfId="29464"/>
    <cellStyle name="Normal 2 10 5 39" xfId="31020"/>
    <cellStyle name="Normal 2 10 5 4" xfId="11324"/>
    <cellStyle name="Normal 2 10 5 40" xfId="31587"/>
    <cellStyle name="Normal 2 10 5 41" xfId="32653"/>
    <cellStyle name="Normal 2 10 5 5" xfId="11853"/>
    <cellStyle name="Normal 2 10 5 6" xfId="12381"/>
    <cellStyle name="Normal 2 10 5 7" xfId="12946"/>
    <cellStyle name="Normal 2 10 5 8" xfId="13466"/>
    <cellStyle name="Normal 2 10 5 9" xfId="14007"/>
    <cellStyle name="Normal 2 10 50" xfId="9772"/>
    <cellStyle name="Normal 2 10 51" xfId="9914"/>
    <cellStyle name="Normal 2 10 52" xfId="10935"/>
    <cellStyle name="Normal 2 10 53" xfId="11238"/>
    <cellStyle name="Normal 2 10 54" xfId="11766"/>
    <cellStyle name="Normal 2 10 55" xfId="12294"/>
    <cellStyle name="Normal 2 10 56" xfId="12856"/>
    <cellStyle name="Normal 2 10 57" xfId="13380"/>
    <cellStyle name="Normal 2 10 58" xfId="13921"/>
    <cellStyle name="Normal 2 10 59" xfId="14461"/>
    <cellStyle name="Normal 2 10 6" xfId="341"/>
    <cellStyle name="Normal 2 10 6 10" xfId="13911"/>
    <cellStyle name="Normal 2 10 6 11" xfId="14827"/>
    <cellStyle name="Normal 2 10 6 12" xfId="15148"/>
    <cellStyle name="Normal 2 10 6 13" xfId="15534"/>
    <cellStyle name="Normal 2 10 6 14" xfId="16075"/>
    <cellStyle name="Normal 2 10 6 15" xfId="16615"/>
    <cellStyle name="Normal 2 10 6 16" xfId="17156"/>
    <cellStyle name="Normal 2 10 6 17" xfId="17697"/>
    <cellStyle name="Normal 2 10 6 18" xfId="18238"/>
    <cellStyle name="Normal 2 10 6 19" xfId="18776"/>
    <cellStyle name="Normal 2 10 6 2" xfId="10153"/>
    <cellStyle name="Normal 2 10 6 2 2" xfId="38155"/>
    <cellStyle name="Normal 2 10 6 20" xfId="19315"/>
    <cellStyle name="Normal 2 10 6 21" xfId="19853"/>
    <cellStyle name="Normal 2 10 6 22" xfId="20730"/>
    <cellStyle name="Normal 2 10 6 23" xfId="21014"/>
    <cellStyle name="Normal 2 10 6 24" xfId="22000"/>
    <cellStyle name="Normal 2 10 6 25" xfId="22627"/>
    <cellStyle name="Normal 2 10 6 26" xfId="23100"/>
    <cellStyle name="Normal 2 10 6 27" xfId="23637"/>
    <cellStyle name="Normal 2 10 6 28" xfId="24170"/>
    <cellStyle name="Normal 2 10 6 29" xfId="24698"/>
    <cellStyle name="Normal 2 10 6 3" xfId="9887"/>
    <cellStyle name="Normal 2 10 6 3 2" xfId="37805"/>
    <cellStyle name="Normal 2 10 6 30" xfId="25195"/>
    <cellStyle name="Normal 2 10 6 31" xfId="25675"/>
    <cellStyle name="Normal 2 10 6 32" xfId="26346"/>
    <cellStyle name="Normal 2 10 6 33" xfId="26883"/>
    <cellStyle name="Normal 2 10 6 34" xfId="27345"/>
    <cellStyle name="Normal 2 10 6 35" xfId="27903"/>
    <cellStyle name="Normal 2 10 6 36" xfId="28343"/>
    <cellStyle name="Normal 2 10 6 37" xfId="29006"/>
    <cellStyle name="Normal 2 10 6 38" xfId="29468"/>
    <cellStyle name="Normal 2 10 6 39" xfId="31116"/>
    <cellStyle name="Normal 2 10 6 4" xfId="10788"/>
    <cellStyle name="Normal 2 10 6 40" xfId="30934"/>
    <cellStyle name="Normal 2 10 6 41" xfId="31792"/>
    <cellStyle name="Normal 2 10 6 5" xfId="11228"/>
    <cellStyle name="Normal 2 10 6 6" xfId="11756"/>
    <cellStyle name="Normal 2 10 6 7" xfId="12694"/>
    <cellStyle name="Normal 2 10 6 8" xfId="12819"/>
    <cellStyle name="Normal 2 10 6 9" xfId="13370"/>
    <cellStyle name="Normal 2 10 60" xfId="14971"/>
    <cellStyle name="Normal 2 10 61" xfId="15544"/>
    <cellStyle name="Normal 2 10 62" xfId="16085"/>
    <cellStyle name="Normal 2 10 63" xfId="16625"/>
    <cellStyle name="Normal 2 10 64" xfId="17166"/>
    <cellStyle name="Normal 2 10 65" xfId="17707"/>
    <cellStyle name="Normal 2 10 66" xfId="18248"/>
    <cellStyle name="Normal 2 10 67" xfId="18786"/>
    <cellStyle name="Normal 2 10 68" xfId="19325"/>
    <cellStyle name="Normal 2 10 69" xfId="19862"/>
    <cellStyle name="Normal 2 10 7" xfId="461"/>
    <cellStyle name="Normal 2 10 7 10" xfId="14602"/>
    <cellStyle name="Normal 2 10 7 11" xfId="15010"/>
    <cellStyle name="Normal 2 10 7 12" xfId="15685"/>
    <cellStyle name="Normal 2 10 7 13" xfId="16226"/>
    <cellStyle name="Normal 2 10 7 14" xfId="16766"/>
    <cellStyle name="Normal 2 10 7 15" xfId="17307"/>
    <cellStyle name="Normal 2 10 7 16" xfId="17848"/>
    <cellStyle name="Normal 2 10 7 17" xfId="18389"/>
    <cellStyle name="Normal 2 10 7 18" xfId="18926"/>
    <cellStyle name="Normal 2 10 7 19" xfId="19466"/>
    <cellStyle name="Normal 2 10 7 2" xfId="10270"/>
    <cellStyle name="Normal 2 10 7 20" xfId="19999"/>
    <cellStyle name="Normal 2 10 7 21" xfId="20517"/>
    <cellStyle name="Normal 2 10 7 22" xfId="20897"/>
    <cellStyle name="Normal 2 10 7 23" xfId="21412"/>
    <cellStyle name="Normal 2 10 7 24" xfId="22114"/>
    <cellStyle name="Normal 2 10 7 25" xfId="21993"/>
    <cellStyle name="Normal 2 10 7 26" xfId="22618"/>
    <cellStyle name="Normal 2 10 7 27" xfId="23235"/>
    <cellStyle name="Normal 2 10 7 28" xfId="23770"/>
    <cellStyle name="Normal 2 10 7 29" xfId="24304"/>
    <cellStyle name="Normal 2 10 7 3" xfId="10838"/>
    <cellStyle name="Normal 2 10 7 30" xfId="24822"/>
    <cellStyle name="Normal 2 10 7 31" xfId="25929"/>
    <cellStyle name="Normal 2 10 7 32" xfId="25225"/>
    <cellStyle name="Normal 2 10 7 33" xfId="26481"/>
    <cellStyle name="Normal 2 10 7 34" xfId="26933"/>
    <cellStyle name="Normal 2 10 7 35" xfId="27445"/>
    <cellStyle name="Normal 2 10 7 36" xfId="28014"/>
    <cellStyle name="Normal 2 10 7 37" xfId="29105"/>
    <cellStyle name="Normal 2 10 7 38" xfId="29692"/>
    <cellStyle name="Normal 2 10 7 39" xfId="31219"/>
    <cellStyle name="Normal 2 10 7 4" xfId="11379"/>
    <cellStyle name="Normal 2 10 7 40" xfId="31756"/>
    <cellStyle name="Normal 2 10 7 41" xfId="31094"/>
    <cellStyle name="Normal 2 10 7 5" xfId="11908"/>
    <cellStyle name="Normal 2 10 7 6" xfId="12436"/>
    <cellStyle name="Normal 2 10 7 7" xfId="13076"/>
    <cellStyle name="Normal 2 10 7 8" xfId="13521"/>
    <cellStyle name="Normal 2 10 7 9" xfId="14062"/>
    <cellStyle name="Normal 2 10 70" xfId="20385"/>
    <cellStyle name="Normal 2 10 71" xfId="20863"/>
    <cellStyle name="Normal 2 10 72" xfId="21322"/>
    <cellStyle name="Normal 2 10 73" xfId="21744"/>
    <cellStyle name="Normal 2 10 74" xfId="21741"/>
    <cellStyle name="Normal 2 10 75" xfId="23160"/>
    <cellStyle name="Normal 2 10 76" xfId="23696"/>
    <cellStyle name="Normal 2 10 77" xfId="24229"/>
    <cellStyle name="Normal 2 10 78" xfId="24751"/>
    <cellStyle name="Normal 2 10 79" xfId="25245"/>
    <cellStyle name="Normal 2 10 8" xfId="446"/>
    <cellStyle name="Normal 2 10 8 10" xfId="14403"/>
    <cellStyle name="Normal 2 10 8 11" xfId="14680"/>
    <cellStyle name="Normal 2 10 8 12" xfId="15484"/>
    <cellStyle name="Normal 2 10 8 13" xfId="16025"/>
    <cellStyle name="Normal 2 10 8 14" xfId="16565"/>
    <cellStyle name="Normal 2 10 8 15" xfId="17106"/>
    <cellStyle name="Normal 2 10 8 16" xfId="17647"/>
    <cellStyle name="Normal 2 10 8 17" xfId="18188"/>
    <cellStyle name="Normal 2 10 8 18" xfId="18726"/>
    <cellStyle name="Normal 2 10 8 19" xfId="19266"/>
    <cellStyle name="Normal 2 10 8 2" xfId="10255"/>
    <cellStyle name="Normal 2 10 8 2 2" xfId="38207"/>
    <cellStyle name="Normal 2 10 8 20" xfId="19803"/>
    <cellStyle name="Normal 2 10 8 21" xfId="20329"/>
    <cellStyle name="Normal 2 10 8 22" xfId="20594"/>
    <cellStyle name="Normal 2 10 8 23" xfId="21287"/>
    <cellStyle name="Normal 2 10 8 24" xfId="22099"/>
    <cellStyle name="Normal 2 10 8 25" xfId="22688"/>
    <cellStyle name="Normal 2 10 8 26" xfId="22351"/>
    <cellStyle name="Normal 2 10 8 27" xfId="22159"/>
    <cellStyle name="Normal 2 10 8 28" xfId="23266"/>
    <cellStyle name="Normal 2 10 8 29" xfId="23801"/>
    <cellStyle name="Normal 2 10 8 3" xfId="10830"/>
    <cellStyle name="Normal 2 10 8 30" xfId="24335"/>
    <cellStyle name="Normal 2 10 8 31" xfId="25914"/>
    <cellStyle name="Normal 2 10 8 32" xfId="24516"/>
    <cellStyle name="Normal 2 10 8 33" xfId="25954"/>
    <cellStyle name="Normal 2 10 8 34" xfId="26359"/>
    <cellStyle name="Normal 2 10 8 35" xfId="26367"/>
    <cellStyle name="Normal 2 10 8 36" xfId="27559"/>
    <cellStyle name="Normal 2 10 8 37" xfId="29090"/>
    <cellStyle name="Normal 2 10 8 38" xfId="29965"/>
    <cellStyle name="Normal 2 10 8 39" xfId="31204"/>
    <cellStyle name="Normal 2 10 8 4" xfId="11191"/>
    <cellStyle name="Normal 2 10 8 40" xfId="31510"/>
    <cellStyle name="Normal 2 10 8 41" xfId="31300"/>
    <cellStyle name="Normal 2 10 8 42" xfId="37795"/>
    <cellStyle name="Normal 2 10 8 5" xfId="11718"/>
    <cellStyle name="Normal 2 10 8 6" xfId="12247"/>
    <cellStyle name="Normal 2 10 8 7" xfId="12348"/>
    <cellStyle name="Normal 2 10 8 8" xfId="13320"/>
    <cellStyle name="Normal 2 10 8 9" xfId="13861"/>
    <cellStyle name="Normal 2 10 80" xfId="25547"/>
    <cellStyle name="Normal 2 10 81" xfId="26406"/>
    <cellStyle name="Normal 2 10 82" xfId="26942"/>
    <cellStyle name="Normal 2 10 83" xfId="27501"/>
    <cellStyle name="Normal 2 10 84" xfId="27948"/>
    <cellStyle name="Normal 2 10 85" xfId="28377"/>
    <cellStyle name="Normal 2 10 86" xfId="28774"/>
    <cellStyle name="Normal 2 10 87" xfId="28791"/>
    <cellStyle name="Normal 2 10 88" xfId="30868"/>
    <cellStyle name="Normal 2 10 89" xfId="32204"/>
    <cellStyle name="Normal 2 10 9" xfId="520"/>
    <cellStyle name="Normal 2 10 9 10" xfId="13797"/>
    <cellStyle name="Normal 2 10 9 11" xfId="14293"/>
    <cellStyle name="Normal 2 10 9 12" xfId="14838"/>
    <cellStyle name="Normal 2 10 9 13" xfId="15420"/>
    <cellStyle name="Normal 2 10 9 14" xfId="15961"/>
    <cellStyle name="Normal 2 10 9 15" xfId="16501"/>
    <cellStyle name="Normal 2 10 9 16" xfId="17042"/>
    <cellStyle name="Normal 2 10 9 17" xfId="17583"/>
    <cellStyle name="Normal 2 10 9 18" xfId="18124"/>
    <cellStyle name="Normal 2 10 9 19" xfId="18662"/>
    <cellStyle name="Normal 2 10 9 2" xfId="10328"/>
    <cellStyle name="Normal 2 10 9 20" xfId="19202"/>
    <cellStyle name="Normal 2 10 9 21" xfId="19740"/>
    <cellStyle name="Normal 2 10 9 22" xfId="20224"/>
    <cellStyle name="Normal 2 10 9 23" xfId="20739"/>
    <cellStyle name="Normal 2 10 9 24" xfId="22171"/>
    <cellStyle name="Normal 2 10 9 25" xfId="22774"/>
    <cellStyle name="Normal 2 10 9 26" xfId="23126"/>
    <cellStyle name="Normal 2 10 9 27" xfId="23663"/>
    <cellStyle name="Normal 2 10 9 28" xfId="24195"/>
    <cellStyle name="Normal 2 10 9 29" xfId="24720"/>
    <cellStyle name="Normal 2 10 9 3" xfId="10448"/>
    <cellStyle name="Normal 2 10 9 30" xfId="25216"/>
    <cellStyle name="Normal 2 10 9 31" xfId="25985"/>
    <cellStyle name="Normal 2 10 9 32" xfId="26372"/>
    <cellStyle name="Normal 2 10 9 33" xfId="26908"/>
    <cellStyle name="Normal 2 10 9 34" xfId="26104"/>
    <cellStyle name="Normal 2 10 9 35" xfId="27922"/>
    <cellStyle name="Normal 2 10 9 36" xfId="28359"/>
    <cellStyle name="Normal 2 10 9 37" xfId="29150"/>
    <cellStyle name="Normal 2 10 9 38" xfId="29038"/>
    <cellStyle name="Normal 2 10 9 39" xfId="31266"/>
    <cellStyle name="Normal 2 10 9 4" xfId="10934"/>
    <cellStyle name="Normal 2 10 9 40" xfId="31238"/>
    <cellStyle name="Normal 2 10 9 41" xfId="32188"/>
    <cellStyle name="Normal 2 10 9 5" xfId="11128"/>
    <cellStyle name="Normal 2 10 9 6" xfId="11654"/>
    <cellStyle name="Normal 2 10 9 7" xfId="11613"/>
    <cellStyle name="Normal 2 10 9 8" xfId="12650"/>
    <cellStyle name="Normal 2 10 9 9" xfId="13256"/>
    <cellStyle name="Normal 2 10 90" xfId="33058"/>
    <cellStyle name="Normal 2 10 91" xfId="2965"/>
    <cellStyle name="Normal 2 10 92" xfId="3243"/>
    <cellStyle name="Normal 2 10 93" xfId="2591"/>
    <cellStyle name="Normal 2 10 94" xfId="34051"/>
    <cellStyle name="Normal 2 10 95" xfId="34158"/>
    <cellStyle name="Normal 2 10 96" xfId="34552"/>
    <cellStyle name="Normal 2 10 97" xfId="34779"/>
    <cellStyle name="Normal 2 10 98" xfId="35006"/>
    <cellStyle name="Normal 2 10 99" xfId="35233"/>
    <cellStyle name="Normal 2 100" xfId="24316"/>
    <cellStyle name="Normal 2 101" xfId="24833"/>
    <cellStyle name="Normal 2 102" xfId="25818"/>
    <cellStyle name="Normal 2 103" xfId="26070"/>
    <cellStyle name="Normal 2 104" xfId="26492"/>
    <cellStyle name="Normal 2 105" xfId="27052"/>
    <cellStyle name="Normal 2 106" xfId="27571"/>
    <cellStyle name="Normal 2 107" xfId="28024"/>
    <cellStyle name="Normal 2 108" xfId="28750"/>
    <cellStyle name="Normal 2 109" xfId="29896"/>
    <cellStyle name="Normal 2 11" xfId="64"/>
    <cellStyle name="Normal 2 11 10" xfId="575"/>
    <cellStyle name="Normal 2 11 10 10" xfId="4932"/>
    <cellStyle name="Normal 2 11 10 11" xfId="5590"/>
    <cellStyle name="Normal 2 11 10 12" xfId="5345"/>
    <cellStyle name="Normal 2 11 10 13" xfId="5848"/>
    <cellStyle name="Normal 2 11 10 14" xfId="6090"/>
    <cellStyle name="Normal 2 11 10 15" xfId="6330"/>
    <cellStyle name="Normal 2 11 10 16" xfId="6567"/>
    <cellStyle name="Normal 2 11 10 17" xfId="6804"/>
    <cellStyle name="Normal 2 11 10 18" xfId="7044"/>
    <cellStyle name="Normal 2 11 10 19" xfId="7085"/>
    <cellStyle name="Normal 2 11 10 2" xfId="2536"/>
    <cellStyle name="Normal 2 11 10 2 2" xfId="3043"/>
    <cellStyle name="Normal 2 11 10 20" xfId="7717"/>
    <cellStyle name="Normal 2 11 10 21" xfId="8110"/>
    <cellStyle name="Normal 2 11 10 22" xfId="7267"/>
    <cellStyle name="Normal 2 11 10 23" xfId="6864"/>
    <cellStyle name="Normal 2 11 10 24" xfId="8440"/>
    <cellStyle name="Normal 2 11 10 25" xfId="8663"/>
    <cellStyle name="Normal 2 11 10 26" xfId="8873"/>
    <cellStyle name="Normal 2 11 10 27" xfId="9076"/>
    <cellStyle name="Normal 2 11 10 28" xfId="9275"/>
    <cellStyle name="Normal 2 11 10 29" xfId="9309"/>
    <cellStyle name="Normal 2 11 10 3" xfId="3652"/>
    <cellStyle name="Normal 2 11 10 30" xfId="9729"/>
    <cellStyle name="Normal 2 11 10 31" xfId="10382"/>
    <cellStyle name="Normal 2 11 10 32" xfId="9860"/>
    <cellStyle name="Normal 2 11 10 33" xfId="10955"/>
    <cellStyle name="Normal 2 11 10 34" xfId="11480"/>
    <cellStyle name="Normal 2 11 10 35" xfId="12009"/>
    <cellStyle name="Normal 2 11 10 36" xfId="12262"/>
    <cellStyle name="Normal 2 11 10 37" xfId="13081"/>
    <cellStyle name="Normal 2 11 10 38" xfId="13621"/>
    <cellStyle name="Normal 2 11 10 39" xfId="14164"/>
    <cellStyle name="Normal 2 11 10 4" xfId="3310"/>
    <cellStyle name="Normal 2 11 10 40" xfId="14369"/>
    <cellStyle name="Normal 2 11 10 41" xfId="15245"/>
    <cellStyle name="Normal 2 11 10 42" xfId="15786"/>
    <cellStyle name="Normal 2 11 10 43" xfId="16326"/>
    <cellStyle name="Normal 2 11 10 44" xfId="16867"/>
    <cellStyle name="Normal 2 11 10 45" xfId="17408"/>
    <cellStyle name="Normal 2 11 10 46" xfId="17949"/>
    <cellStyle name="Normal 2 11 10 47" xfId="18489"/>
    <cellStyle name="Normal 2 11 10 48" xfId="19027"/>
    <cellStyle name="Normal 2 11 10 49" xfId="19566"/>
    <cellStyle name="Normal 2 11 10 5" xfId="3781"/>
    <cellStyle name="Normal 2 11 10 50" xfId="20098"/>
    <cellStyle name="Normal 2 11 10 51" xfId="20297"/>
    <cellStyle name="Normal 2 11 10 52" xfId="21098"/>
    <cellStyle name="Normal 2 11 10 53" xfId="22225"/>
    <cellStyle name="Normal 2 11 10 54" xfId="22522"/>
    <cellStyle name="Normal 2 11 10 55" xfId="22834"/>
    <cellStyle name="Normal 2 11 10 56" xfId="22802"/>
    <cellStyle name="Normal 2 11 10 57" xfId="23413"/>
    <cellStyle name="Normal 2 11 10 58" xfId="23946"/>
    <cellStyle name="Normal 2 11 10 59" xfId="24480"/>
    <cellStyle name="Normal 2 11 10 6" xfId="4380"/>
    <cellStyle name="Normal 2 11 10 60" xfId="26039"/>
    <cellStyle name="Normal 2 11 10 61" xfId="26085"/>
    <cellStyle name="Normal 2 11 10 62" xfId="26053"/>
    <cellStyle name="Normal 2 11 10 63" xfId="27421"/>
    <cellStyle name="Normal 2 11 10 64" xfId="26657"/>
    <cellStyle name="Normal 2 11 10 65" xfId="26765"/>
    <cellStyle name="Normal 2 11 10 66" xfId="29197"/>
    <cellStyle name="Normal 2 11 10 67" xfId="29458"/>
    <cellStyle name="Normal 2 11 10 68" xfId="31310"/>
    <cellStyle name="Normal 2 11 10 69" xfId="31154"/>
    <cellStyle name="Normal 2 11 10 7" xfId="3337"/>
    <cellStyle name="Normal 2 11 10 70" xfId="32514"/>
    <cellStyle name="Normal 2 11 10 8" xfId="4653"/>
    <cellStyle name="Normal 2 11 10 9" xfId="4891"/>
    <cellStyle name="Normal 2 11 100" xfId="30024"/>
    <cellStyle name="Normal 2 11 101" xfId="3087"/>
    <cellStyle name="Normal 2 11 102" xfId="2363"/>
    <cellStyle name="Normal 2 11 103" xfId="34055"/>
    <cellStyle name="Normal 2 11 104" xfId="34155"/>
    <cellStyle name="Normal 2 11 105" xfId="34556"/>
    <cellStyle name="Normal 2 11 106" xfId="34783"/>
    <cellStyle name="Normal 2 11 107" xfId="35010"/>
    <cellStyle name="Normal 2 11 108" xfId="35237"/>
    <cellStyle name="Normal 2 11 109" xfId="35464"/>
    <cellStyle name="Normal 2 11 11" xfId="602"/>
    <cellStyle name="Normal 2 11 11 10" xfId="5445"/>
    <cellStyle name="Normal 2 11 11 11" xfId="5653"/>
    <cellStyle name="Normal 2 11 11 12" xfId="5893"/>
    <cellStyle name="Normal 2 11 11 13" xfId="6135"/>
    <cellStyle name="Normal 2 11 11 14" xfId="6373"/>
    <cellStyle name="Normal 2 11 11 15" xfId="6612"/>
    <cellStyle name="Normal 2 11 11 16" xfId="6848"/>
    <cellStyle name="Normal 2 11 11 17" xfId="7089"/>
    <cellStyle name="Normal 2 11 11 18" xfId="7319"/>
    <cellStyle name="Normal 2 11 11 19" xfId="7576"/>
    <cellStyle name="Normal 2 11 11 2" xfId="2549"/>
    <cellStyle name="Normal 2 11 11 2 2" xfId="3056"/>
    <cellStyle name="Normal 2 11 11 20" xfId="7780"/>
    <cellStyle name="Normal 2 11 11 21" xfId="7451"/>
    <cellStyle name="Normal 2 11 11 22" xfId="8254"/>
    <cellStyle name="Normal 2 11 11 23" xfId="8484"/>
    <cellStyle name="Normal 2 11 11 24" xfId="8704"/>
    <cellStyle name="Normal 2 11 11 25" xfId="8913"/>
    <cellStyle name="Normal 2 11 11 26" xfId="9113"/>
    <cellStyle name="Normal 2 11 11 27" xfId="9312"/>
    <cellStyle name="Normal 2 11 11 28" xfId="9480"/>
    <cellStyle name="Normal 2 11 11 29" xfId="9642"/>
    <cellStyle name="Normal 2 11 11 3" xfId="3678"/>
    <cellStyle name="Normal 2 11 11 30" xfId="9759"/>
    <cellStyle name="Normal 2 11 11 31" xfId="10407"/>
    <cellStyle name="Normal 2 11 11 32" xfId="10942"/>
    <cellStyle name="Normal 2 11 11 33" xfId="11195"/>
    <cellStyle name="Normal 2 11 11 34" xfId="11722"/>
    <cellStyle name="Normal 2 11 11 35" xfId="12251"/>
    <cellStyle name="Normal 2 11 11 36" xfId="12802"/>
    <cellStyle name="Normal 2 11 11 37" xfId="13326"/>
    <cellStyle name="Normal 2 11 11 38" xfId="13867"/>
    <cellStyle name="Normal 2 11 11 39" xfId="14409"/>
    <cellStyle name="Normal 2 11 11 4" xfId="4043"/>
    <cellStyle name="Normal 2 11 11 40" xfId="14961"/>
    <cellStyle name="Normal 2 11 11 41" xfId="15490"/>
    <cellStyle name="Normal 2 11 11 42" xfId="16031"/>
    <cellStyle name="Normal 2 11 11 43" xfId="16571"/>
    <cellStyle name="Normal 2 11 11 44" xfId="17112"/>
    <cellStyle name="Normal 2 11 11 45" xfId="17653"/>
    <cellStyle name="Normal 2 11 11 46" xfId="18194"/>
    <cellStyle name="Normal 2 11 11 47" xfId="18732"/>
    <cellStyle name="Normal 2 11 11 48" xfId="19272"/>
    <cellStyle name="Normal 2 11 11 49" xfId="19809"/>
    <cellStyle name="Normal 2 11 11 5" xfId="4280"/>
    <cellStyle name="Normal 2 11 11 50" xfId="20335"/>
    <cellStyle name="Normal 2 11 11 51" xfId="20854"/>
    <cellStyle name="Normal 2 11 11 52" xfId="21292"/>
    <cellStyle name="Normal 2 11 11 53" xfId="22251"/>
    <cellStyle name="Normal 2 11 11 54" xfId="22815"/>
    <cellStyle name="Normal 2 11 11 55" xfId="23117"/>
    <cellStyle name="Normal 2 11 11 56" xfId="23654"/>
    <cellStyle name="Normal 2 11 11 57" xfId="24186"/>
    <cellStyle name="Normal 2 11 11 58" xfId="24713"/>
    <cellStyle name="Normal 2 11 11 59" xfId="25209"/>
    <cellStyle name="Normal 2 11 11 6" xfId="4459"/>
    <cellStyle name="Normal 2 11 11 60" xfId="26066"/>
    <cellStyle name="Normal 2 11 11 61" xfId="26363"/>
    <cellStyle name="Normal 2 11 11 62" xfId="26899"/>
    <cellStyle name="Normal 2 11 11 63" xfId="27484"/>
    <cellStyle name="Normal 2 11 11 64" xfId="27916"/>
    <cellStyle name="Normal 2 11 11 65" xfId="28354"/>
    <cellStyle name="Normal 2 11 11 66" xfId="29216"/>
    <cellStyle name="Normal 2 11 11 67" xfId="29154"/>
    <cellStyle name="Normal 2 11 11 68" xfId="31332"/>
    <cellStyle name="Normal 2 11 11 69" xfId="31145"/>
    <cellStyle name="Normal 2 11 11 7" xfId="4694"/>
    <cellStyle name="Normal 2 11 11 70" xfId="32110"/>
    <cellStyle name="Normal 2 11 11 8" xfId="4936"/>
    <cellStyle name="Normal 2 11 11 9" xfId="5173"/>
    <cellStyle name="Normal 2 11 110" xfId="35691"/>
    <cellStyle name="Normal 2 11 111" xfId="35918"/>
    <cellStyle name="Normal 2 11 112" xfId="36145"/>
    <cellStyle name="Normal 2 11 113" xfId="36372"/>
    <cellStyle name="Normal 2 11 114" xfId="36598"/>
    <cellStyle name="Normal 2 11 115" xfId="36822"/>
    <cellStyle name="Normal 2 11 116" xfId="37026"/>
    <cellStyle name="Normal 2 11 117" xfId="37236"/>
    <cellStyle name="Normal 2 11 118" xfId="37583"/>
    <cellStyle name="Normal 2 11 119" xfId="37673"/>
    <cellStyle name="Normal 2 11 12" xfId="627"/>
    <cellStyle name="Normal 2 11 12 10" xfId="4643"/>
    <cellStyle name="Normal 2 11 12 11" xfId="5048"/>
    <cellStyle name="Normal 2 11 12 12" xfId="3391"/>
    <cellStyle name="Normal 2 11 12 13" xfId="5129"/>
    <cellStyle name="Normal 2 11 12 14" xfId="5486"/>
    <cellStyle name="Normal 2 11 12 15" xfId="5692"/>
    <cellStyle name="Normal 2 11 12 16" xfId="5932"/>
    <cellStyle name="Normal 2 11 12 17" xfId="6174"/>
    <cellStyle name="Normal 2 11 12 18" xfId="6410"/>
    <cellStyle name="Normal 2 11 12 19" xfId="6793"/>
    <cellStyle name="Normal 2 11 12 2" xfId="2563"/>
    <cellStyle name="Normal 2 11 12 2 2" xfId="3067"/>
    <cellStyle name="Normal 2 11 12 20" xfId="7194"/>
    <cellStyle name="Normal 2 11 12 21" xfId="7568"/>
    <cellStyle name="Normal 2 11 12 22" xfId="7861"/>
    <cellStyle name="Normal 2 11 12 23" xfId="8081"/>
    <cellStyle name="Normal 2 11 12 24" xfId="8187"/>
    <cellStyle name="Normal 2 11 12 25" xfId="6889"/>
    <cellStyle name="Normal 2 11 12 26" xfId="8292"/>
    <cellStyle name="Normal 2 11 12 27" xfId="8520"/>
    <cellStyle name="Normal 2 11 12 28" xfId="8735"/>
    <cellStyle name="Normal 2 11 12 29" xfId="9067"/>
    <cellStyle name="Normal 2 11 12 3" xfId="3703"/>
    <cellStyle name="Normal 2 11 12 30" xfId="9385"/>
    <cellStyle name="Normal 2 11 12 31" xfId="10430"/>
    <cellStyle name="Normal 2 11 12 32" xfId="10966"/>
    <cellStyle name="Normal 2 11 12 33" xfId="11491"/>
    <cellStyle name="Normal 2 11 12 34" xfId="12020"/>
    <cellStyle name="Normal 2 11 12 35" xfId="12550"/>
    <cellStyle name="Normal 2 11 12 36" xfId="13092"/>
    <cellStyle name="Normal 2 11 12 37" xfId="13632"/>
    <cellStyle name="Normal 2 11 12 38" xfId="14175"/>
    <cellStyle name="Normal 2 11 12 39" xfId="14714"/>
    <cellStyle name="Normal 2 11 12 4" xfId="3421"/>
    <cellStyle name="Normal 2 11 12 40" xfId="15256"/>
    <cellStyle name="Normal 2 11 12 41" xfId="15797"/>
    <cellStyle name="Normal 2 11 12 42" xfId="16337"/>
    <cellStyle name="Normal 2 11 12 43" xfId="16878"/>
    <cellStyle name="Normal 2 11 12 44" xfId="17419"/>
    <cellStyle name="Normal 2 11 12 45" xfId="17960"/>
    <cellStyle name="Normal 2 11 12 46" xfId="18500"/>
    <cellStyle name="Normal 2 11 12 47" xfId="19038"/>
    <cellStyle name="Normal 2 11 12 48" xfId="19577"/>
    <cellStyle name="Normal 2 11 12 49" xfId="20109"/>
    <cellStyle name="Normal 2 11 12 5" xfId="3295"/>
    <cellStyle name="Normal 2 11 12 50" xfId="20626"/>
    <cellStyle name="Normal 2 11 12 51" xfId="21109"/>
    <cellStyle name="Normal 2 11 12 52" xfId="21499"/>
    <cellStyle name="Normal 2 11 12 53" xfId="22275"/>
    <cellStyle name="Normal 2 11 12 54" xfId="22840"/>
    <cellStyle name="Normal 2 11 12 55" xfId="23154"/>
    <cellStyle name="Normal 2 11 12 56" xfId="23690"/>
    <cellStyle name="Normal 2 11 12 57" xfId="24223"/>
    <cellStyle name="Normal 2 11 12 58" xfId="24745"/>
    <cellStyle name="Normal 2 11 12 59" xfId="25240"/>
    <cellStyle name="Normal 2 11 12 6" xfId="3852"/>
    <cellStyle name="Normal 2 11 12 60" xfId="26091"/>
    <cellStyle name="Normal 2 11 12 61" xfId="26400"/>
    <cellStyle name="Normal 2 11 12 62" xfId="26936"/>
    <cellStyle name="Normal 2 11 12 63" xfId="27468"/>
    <cellStyle name="Normal 2 11 12 64" xfId="27943"/>
    <cellStyle name="Normal 2 11 12 65" xfId="28372"/>
    <cellStyle name="Normal 2 11 12 66" xfId="29235"/>
    <cellStyle name="Normal 2 11 12 67" xfId="29260"/>
    <cellStyle name="Normal 2 11 12 68" xfId="31352"/>
    <cellStyle name="Normal 2 11 12 69" xfId="32309"/>
    <cellStyle name="Normal 2 11 12 7" xfId="3788"/>
    <cellStyle name="Normal 2 11 12 70" xfId="33128"/>
    <cellStyle name="Normal 2 11 12 8" xfId="3501"/>
    <cellStyle name="Normal 2 11 12 9" xfId="4250"/>
    <cellStyle name="Normal 2 11 120" xfId="38451"/>
    <cellStyle name="Normal 2 11 13" xfId="653"/>
    <cellStyle name="Normal 2 11 13 10" xfId="5032"/>
    <cellStyle name="Normal 2 11 13 11" xfId="4935"/>
    <cellStyle name="Normal 2 11 13 12" xfId="4285"/>
    <cellStyle name="Normal 2 11 13 13" xfId="3451"/>
    <cellStyle name="Normal 2 11 13 14" xfId="3905"/>
    <cellStyle name="Normal 2 11 13 15" xfId="3338"/>
    <cellStyle name="Normal 2 11 13 16" xfId="4904"/>
    <cellStyle name="Normal 2 11 13 17" xfId="2815"/>
    <cellStyle name="Normal 2 11 13 18" xfId="5315"/>
    <cellStyle name="Normal 2 11 13 19" xfId="7179"/>
    <cellStyle name="Normal 2 11 13 2" xfId="2575"/>
    <cellStyle name="Normal 2 11 13 2 2" xfId="3075"/>
    <cellStyle name="Normal 2 11 13 20" xfId="7088"/>
    <cellStyle name="Normal 2 11 13 21" xfId="6852"/>
    <cellStyle name="Normal 2 11 13 22" xfId="7314"/>
    <cellStyle name="Normal 2 11 13 23" xfId="7915"/>
    <cellStyle name="Normal 2 11 13 24" xfId="7682"/>
    <cellStyle name="Normal 2 11 13 25" xfId="3724"/>
    <cellStyle name="Normal 2 11 13 26" xfId="7814"/>
    <cellStyle name="Normal 2 11 13 27" xfId="7340"/>
    <cellStyle name="Normal 2 11 13 28" xfId="7877"/>
    <cellStyle name="Normal 2 11 13 29" xfId="9373"/>
    <cellStyle name="Normal 2 11 13 3" xfId="3727"/>
    <cellStyle name="Normal 2 11 13 30" xfId="9311"/>
    <cellStyle name="Normal 2 11 13 31" xfId="10455"/>
    <cellStyle name="Normal 2 11 13 32" xfId="10992"/>
    <cellStyle name="Normal 2 11 13 33" xfId="11517"/>
    <cellStyle name="Normal 2 11 13 34" xfId="12046"/>
    <cellStyle name="Normal 2 11 13 35" xfId="12576"/>
    <cellStyle name="Normal 2 11 13 36" xfId="13118"/>
    <cellStyle name="Normal 2 11 13 37" xfId="13658"/>
    <cellStyle name="Normal 2 11 13 38" xfId="14201"/>
    <cellStyle name="Normal 2 11 13 39" xfId="14740"/>
    <cellStyle name="Normal 2 11 13 4" xfId="2825"/>
    <cellStyle name="Normal 2 11 13 40" xfId="15282"/>
    <cellStyle name="Normal 2 11 13 41" xfId="15823"/>
    <cellStyle name="Normal 2 11 13 42" xfId="16363"/>
    <cellStyle name="Normal 2 11 13 43" xfId="16904"/>
    <cellStyle name="Normal 2 11 13 44" xfId="17445"/>
    <cellStyle name="Normal 2 11 13 45" xfId="17986"/>
    <cellStyle name="Normal 2 11 13 46" xfId="18525"/>
    <cellStyle name="Normal 2 11 13 47" xfId="19064"/>
    <cellStyle name="Normal 2 11 13 48" xfId="19603"/>
    <cellStyle name="Normal 2 11 13 49" xfId="20134"/>
    <cellStyle name="Normal 2 11 13 5" xfId="3858"/>
    <cellStyle name="Normal 2 11 13 50" xfId="20651"/>
    <cellStyle name="Normal 2 11 13 51" xfId="21129"/>
    <cellStyle name="Normal 2 11 13 52" xfId="21512"/>
    <cellStyle name="Normal 2 11 13 53" xfId="22300"/>
    <cellStyle name="Normal 2 11 13 54" xfId="22866"/>
    <cellStyle name="Normal 2 11 13 55" xfId="23085"/>
    <cellStyle name="Normal 2 11 13 56" xfId="23622"/>
    <cellStyle name="Normal 2 11 13 57" xfId="24155"/>
    <cellStyle name="Normal 2 11 13 58" xfId="24685"/>
    <cellStyle name="Normal 2 11 13 59" xfId="25186"/>
    <cellStyle name="Normal 2 11 13 6" xfId="3979"/>
    <cellStyle name="Normal 2 11 13 60" xfId="26117"/>
    <cellStyle name="Normal 2 11 13 61" xfId="26331"/>
    <cellStyle name="Normal 2 11 13 62" xfId="26868"/>
    <cellStyle name="Normal 2 11 13 63" xfId="27391"/>
    <cellStyle name="Normal 2 11 13 64" xfId="27891"/>
    <cellStyle name="Normal 2 11 13 65" xfId="28336"/>
    <cellStyle name="Normal 2 11 13 66" xfId="29258"/>
    <cellStyle name="Normal 2 11 13 67" xfId="29252"/>
    <cellStyle name="Normal 2 11 13 68" xfId="31375"/>
    <cellStyle name="Normal 2 11 13 69" xfId="31630"/>
    <cellStyle name="Normal 2 11 13 7" xfId="3844"/>
    <cellStyle name="Normal 2 11 13 70" xfId="32039"/>
    <cellStyle name="Normal 2 11 13 8" xfId="3396"/>
    <cellStyle name="Normal 2 11 13 9" xfId="3404"/>
    <cellStyle name="Normal 2 11 14" xfId="680"/>
    <cellStyle name="Normal 2 11 14 10" xfId="5586"/>
    <cellStyle name="Normal 2 11 14 11" xfId="5841"/>
    <cellStyle name="Normal 2 11 14 12" xfId="6082"/>
    <cellStyle name="Normal 2 11 14 13" xfId="6323"/>
    <cellStyle name="Normal 2 11 14 14" xfId="6559"/>
    <cellStyle name="Normal 2 11 14 15" xfId="6796"/>
    <cellStyle name="Normal 2 11 14 16" xfId="7036"/>
    <cellStyle name="Normal 2 11 14 17" xfId="7268"/>
    <cellStyle name="Normal 2 11 14 18" xfId="7497"/>
    <cellStyle name="Normal 2 11 14 19" xfId="7713"/>
    <cellStyle name="Normal 2 11 14 2" xfId="2587"/>
    <cellStyle name="Normal 2 11 14 2 2" xfId="3088"/>
    <cellStyle name="Normal 2 11 14 20" xfId="7965"/>
    <cellStyle name="Normal 2 11 14 21" xfId="7916"/>
    <cellStyle name="Normal 2 11 14 22" xfId="8433"/>
    <cellStyle name="Normal 2 11 14 23" xfId="8657"/>
    <cellStyle name="Normal 2 11 14 24" xfId="8867"/>
    <cellStyle name="Normal 2 11 14 25" xfId="9069"/>
    <cellStyle name="Normal 2 11 14 26" xfId="9269"/>
    <cellStyle name="Normal 2 11 14 27" xfId="9443"/>
    <cellStyle name="Normal 2 11 14 28" xfId="9601"/>
    <cellStyle name="Normal 2 11 14 29" xfId="9726"/>
    <cellStyle name="Normal 2 11 14 3" xfId="3754"/>
    <cellStyle name="Normal 2 11 14 30" xfId="9821"/>
    <cellStyle name="Normal 2 11 14 31" xfId="10480"/>
    <cellStyle name="Normal 2 11 14 32" xfId="11019"/>
    <cellStyle name="Normal 2 11 14 33" xfId="11544"/>
    <cellStyle name="Normal 2 11 14 34" xfId="12071"/>
    <cellStyle name="Normal 2 11 14 35" xfId="12602"/>
    <cellStyle name="Normal 2 11 14 36" xfId="13145"/>
    <cellStyle name="Normal 2 11 14 37" xfId="13685"/>
    <cellStyle name="Normal 2 11 14 38" xfId="14228"/>
    <cellStyle name="Normal 2 11 14 39" xfId="14765"/>
    <cellStyle name="Normal 2 11 14 4" xfId="3343"/>
    <cellStyle name="Normal 2 11 14 40" xfId="15309"/>
    <cellStyle name="Normal 2 11 14 41" xfId="15850"/>
    <cellStyle name="Normal 2 11 14 42" xfId="16390"/>
    <cellStyle name="Normal 2 11 14 43" xfId="16931"/>
    <cellStyle name="Normal 2 11 14 44" xfId="17472"/>
    <cellStyle name="Normal 2 11 14 45" xfId="18013"/>
    <cellStyle name="Normal 2 11 14 46" xfId="18552"/>
    <cellStyle name="Normal 2 11 14 47" xfId="19091"/>
    <cellStyle name="Normal 2 11 14 48" xfId="19629"/>
    <cellStyle name="Normal 2 11 14 49" xfId="20160"/>
    <cellStyle name="Normal 2 11 14 5" xfId="4375"/>
    <cellStyle name="Normal 2 11 14 50" xfId="20674"/>
    <cellStyle name="Normal 2 11 14 51" xfId="21148"/>
    <cellStyle name="Normal 2 11 14 52" xfId="21524"/>
    <cellStyle name="Normal 2 11 14 53" xfId="22326"/>
    <cellStyle name="Normal 2 11 14 54" xfId="22891"/>
    <cellStyle name="Normal 2 11 14 55" xfId="23432"/>
    <cellStyle name="Normal 2 11 14 56" xfId="23965"/>
    <cellStyle name="Normal 2 11 14 57" xfId="24499"/>
    <cellStyle name="Normal 2 11 14 58" xfId="25007"/>
    <cellStyle name="Normal 2 11 14 59" xfId="25481"/>
    <cellStyle name="Normal 2 11 14 6" xfId="4646"/>
    <cellStyle name="Normal 2 11 14 60" xfId="26142"/>
    <cellStyle name="Normal 2 11 14 61" xfId="26678"/>
    <cellStyle name="Normal 2 11 14 62" xfId="27208"/>
    <cellStyle name="Normal 2 11 14 63" xfId="27721"/>
    <cellStyle name="Normal 2 11 14 64" xfId="28186"/>
    <cellStyle name="Normal 2 11 14 65" xfId="28568"/>
    <cellStyle name="Normal 2 11 14 66" xfId="29278"/>
    <cellStyle name="Normal 2 11 14 67" xfId="28792"/>
    <cellStyle name="Normal 2 11 14 68" xfId="31396"/>
    <cellStyle name="Normal 2 11 14 69" xfId="31246"/>
    <cellStyle name="Normal 2 11 14 7" xfId="4883"/>
    <cellStyle name="Normal 2 11 14 70" xfId="31389"/>
    <cellStyle name="Normal 2 11 14 8" xfId="5123"/>
    <cellStyle name="Normal 2 11 14 9" xfId="5363"/>
    <cellStyle name="Normal 2 11 15" xfId="702"/>
    <cellStyle name="Normal 2 11 15 10" xfId="5596"/>
    <cellStyle name="Normal 2 11 15 11" xfId="5842"/>
    <cellStyle name="Normal 2 11 15 12" xfId="6084"/>
    <cellStyle name="Normal 2 11 15 13" xfId="6324"/>
    <cellStyle name="Normal 2 11 15 14" xfId="6561"/>
    <cellStyle name="Normal 2 11 15 15" xfId="6798"/>
    <cellStyle name="Normal 2 11 15 16" xfId="7038"/>
    <cellStyle name="Normal 2 11 15 17" xfId="7270"/>
    <cellStyle name="Normal 2 11 15 18" xfId="7499"/>
    <cellStyle name="Normal 2 11 15 19" xfId="7724"/>
    <cellStyle name="Normal 2 11 15 2" xfId="2597"/>
    <cellStyle name="Normal 2 11 15 2 2" xfId="3093"/>
    <cellStyle name="Normal 2 11 15 20" xfId="7966"/>
    <cellStyle name="Normal 2 11 15 21" xfId="8210"/>
    <cellStyle name="Normal 2 11 15 22" xfId="8434"/>
    <cellStyle name="Normal 2 11 15 23" xfId="8658"/>
    <cellStyle name="Normal 2 11 15 24" xfId="8868"/>
    <cellStyle name="Normal 2 11 15 25" xfId="9070"/>
    <cellStyle name="Normal 2 11 15 26" xfId="9271"/>
    <cellStyle name="Normal 2 11 15 27" xfId="9445"/>
    <cellStyle name="Normal 2 11 15 28" xfId="9603"/>
    <cellStyle name="Normal 2 11 15 29" xfId="9735"/>
    <cellStyle name="Normal 2 11 15 3" xfId="3774"/>
    <cellStyle name="Normal 2 11 15 30" xfId="9822"/>
    <cellStyle name="Normal 2 11 15 31" xfId="10502"/>
    <cellStyle name="Normal 2 11 15 32" xfId="11041"/>
    <cellStyle name="Normal 2 11 15 33" xfId="11566"/>
    <cellStyle name="Normal 2 11 15 34" xfId="12093"/>
    <cellStyle name="Normal 2 11 15 35" xfId="12623"/>
    <cellStyle name="Normal 2 11 15 36" xfId="13167"/>
    <cellStyle name="Normal 2 11 15 37" xfId="13707"/>
    <cellStyle name="Normal 2 11 15 38" xfId="14250"/>
    <cellStyle name="Normal 2 11 15 39" xfId="14787"/>
    <cellStyle name="Normal 2 11 15 4" xfId="2830"/>
    <cellStyle name="Normal 2 11 15 40" xfId="15331"/>
    <cellStyle name="Normal 2 11 15 41" xfId="15872"/>
    <cellStyle name="Normal 2 11 15 42" xfId="16412"/>
    <cellStyle name="Normal 2 11 15 43" xfId="16953"/>
    <cellStyle name="Normal 2 11 15 44" xfId="17494"/>
    <cellStyle name="Normal 2 11 15 45" xfId="18035"/>
    <cellStyle name="Normal 2 11 15 46" xfId="18574"/>
    <cellStyle name="Normal 2 11 15 47" xfId="19113"/>
    <cellStyle name="Normal 2 11 15 48" xfId="19651"/>
    <cellStyle name="Normal 2 11 15 49" xfId="20182"/>
    <cellStyle name="Normal 2 11 15 5" xfId="4387"/>
    <cellStyle name="Normal 2 11 15 50" xfId="20694"/>
    <cellStyle name="Normal 2 11 15 51" xfId="21168"/>
    <cellStyle name="Normal 2 11 15 52" xfId="21534"/>
    <cellStyle name="Normal 2 11 15 53" xfId="22348"/>
    <cellStyle name="Normal 2 11 15 54" xfId="22913"/>
    <cellStyle name="Normal 2 11 15 55" xfId="23453"/>
    <cellStyle name="Normal 2 11 15 56" xfId="23987"/>
    <cellStyle name="Normal 2 11 15 57" xfId="24521"/>
    <cellStyle name="Normal 2 11 15 58" xfId="25028"/>
    <cellStyle name="Normal 2 11 15 59" xfId="25497"/>
    <cellStyle name="Normal 2 11 15 6" xfId="4647"/>
    <cellStyle name="Normal 2 11 15 60" xfId="26162"/>
    <cellStyle name="Normal 2 11 15 61" xfId="26699"/>
    <cellStyle name="Normal 2 11 15 62" xfId="27229"/>
    <cellStyle name="Normal 2 11 15 63" xfId="27740"/>
    <cellStyle name="Normal 2 11 15 64" xfId="28203"/>
    <cellStyle name="Normal 2 11 15 65" xfId="28578"/>
    <cellStyle name="Normal 2 11 15 66" xfId="29295"/>
    <cellStyle name="Normal 2 11 15 67" xfId="28732"/>
    <cellStyle name="Normal 2 11 15 68" xfId="31416"/>
    <cellStyle name="Normal 2 11 15 69" xfId="31172"/>
    <cellStyle name="Normal 2 11 15 7" xfId="4885"/>
    <cellStyle name="Normal 2 11 15 70" xfId="31663"/>
    <cellStyle name="Normal 2 11 15 8" xfId="5125"/>
    <cellStyle name="Normal 2 11 15 9" xfId="5365"/>
    <cellStyle name="Normal 2 11 16" xfId="726"/>
    <cellStyle name="Normal 2 11 16 10" xfId="4728"/>
    <cellStyle name="Normal 2 11 16 11" xfId="5528"/>
    <cellStyle name="Normal 2 11 16 12" xfId="5792"/>
    <cellStyle name="Normal 2 11 16 13" xfId="6034"/>
    <cellStyle name="Normal 2 11 16 14" xfId="6274"/>
    <cellStyle name="Normal 2 11 16 15" xfId="6510"/>
    <cellStyle name="Normal 2 11 16 16" xfId="6749"/>
    <cellStyle name="Normal 2 11 16 17" xfId="6987"/>
    <cellStyle name="Normal 2 11 16 18" xfId="7220"/>
    <cellStyle name="Normal 2 11 16 19" xfId="6884"/>
    <cellStyle name="Normal 2 11 16 2" xfId="2620"/>
    <cellStyle name="Normal 2 11 16 2 2" xfId="3102"/>
    <cellStyle name="Normal 2 11 16 20" xfId="7658"/>
    <cellStyle name="Normal 2 11 16 21" xfId="7898"/>
    <cellStyle name="Normal 2 11 16 22" xfId="6239"/>
    <cellStyle name="Normal 2 11 16 23" xfId="8386"/>
    <cellStyle name="Normal 2 11 16 24" xfId="8611"/>
    <cellStyle name="Normal 2 11 16 25" xfId="8821"/>
    <cellStyle name="Normal 2 11 16 26" xfId="9027"/>
    <cellStyle name="Normal 2 11 16 27" xfId="9223"/>
    <cellStyle name="Normal 2 11 16 28" xfId="9402"/>
    <cellStyle name="Normal 2 11 16 29" xfId="9140"/>
    <cellStyle name="Normal 2 11 16 3" xfId="3796"/>
    <cellStyle name="Normal 2 11 16 30" xfId="9689"/>
    <cellStyle name="Normal 2 11 16 31" xfId="10526"/>
    <cellStyle name="Normal 2 11 16 32" xfId="11064"/>
    <cellStyle name="Normal 2 11 16 33" xfId="11589"/>
    <cellStyle name="Normal 2 11 16 34" xfId="12116"/>
    <cellStyle name="Normal 2 11 16 35" xfId="12647"/>
    <cellStyle name="Normal 2 11 16 36" xfId="13190"/>
    <cellStyle name="Normal 2 11 16 37" xfId="13730"/>
    <cellStyle name="Normal 2 11 16 38" xfId="14273"/>
    <cellStyle name="Normal 2 11 16 39" xfId="14811"/>
    <cellStyle name="Normal 2 11 16 4" xfId="3086"/>
    <cellStyle name="Normal 2 11 16 40" xfId="15354"/>
    <cellStyle name="Normal 2 11 16 41" xfId="15895"/>
    <cellStyle name="Normal 2 11 16 42" xfId="16435"/>
    <cellStyle name="Normal 2 11 16 43" xfId="16976"/>
    <cellStyle name="Normal 2 11 16 44" xfId="17517"/>
    <cellStyle name="Normal 2 11 16 45" xfId="18058"/>
    <cellStyle name="Normal 2 11 16 46" xfId="18597"/>
    <cellStyle name="Normal 2 11 16 47" xfId="19136"/>
    <cellStyle name="Normal 2 11 16 48" xfId="19674"/>
    <cellStyle name="Normal 2 11 16 49" xfId="20204"/>
    <cellStyle name="Normal 2 11 16 5" xfId="3878"/>
    <cellStyle name="Normal 2 11 16 50" xfId="20716"/>
    <cellStyle name="Normal 2 11 16 51" xfId="21188"/>
    <cellStyle name="Normal 2 11 16 52" xfId="21546"/>
    <cellStyle name="Normal 2 11 16 53" xfId="22372"/>
    <cellStyle name="Normal 2 11 16 54" xfId="22935"/>
    <cellStyle name="Normal 2 11 16 55" xfId="23475"/>
    <cellStyle name="Normal 2 11 16 56" xfId="24009"/>
    <cellStyle name="Normal 2 11 16 57" xfId="24543"/>
    <cellStyle name="Normal 2 11 16 58" xfId="25050"/>
    <cellStyle name="Normal 2 11 16 59" xfId="25512"/>
    <cellStyle name="Normal 2 11 16 6" xfId="4358"/>
    <cellStyle name="Normal 2 11 16 60" xfId="26184"/>
    <cellStyle name="Normal 2 11 16 61" xfId="26721"/>
    <cellStyle name="Normal 2 11 16 62" xfId="27252"/>
    <cellStyle name="Normal 2 11 16 63" xfId="27761"/>
    <cellStyle name="Normal 2 11 16 64" xfId="28223"/>
    <cellStyle name="Normal 2 11 16 65" xfId="28590"/>
    <cellStyle name="Normal 2 11 16 66" xfId="29313"/>
    <cellStyle name="Normal 2 11 16 67" xfId="29426"/>
    <cellStyle name="Normal 2 11 16 68" xfId="31437"/>
    <cellStyle name="Normal 2 11 16 69" xfId="30908"/>
    <cellStyle name="Normal 2 11 16 7" xfId="4597"/>
    <cellStyle name="Normal 2 11 16 70" xfId="32641"/>
    <cellStyle name="Normal 2 11 16 8" xfId="4834"/>
    <cellStyle name="Normal 2 11 16 9" xfId="5074"/>
    <cellStyle name="Normal 2 11 17" xfId="750"/>
    <cellStyle name="Normal 2 11 17 10" xfId="5491"/>
    <cellStyle name="Normal 2 11 17 11" xfId="5759"/>
    <cellStyle name="Normal 2 11 17 12" xfId="6000"/>
    <cellStyle name="Normal 2 11 17 13" xfId="6240"/>
    <cellStyle name="Normal 2 11 17 14" xfId="6477"/>
    <cellStyle name="Normal 2 11 17 15" xfId="6715"/>
    <cellStyle name="Normal 2 11 17 16" xfId="6956"/>
    <cellStyle name="Normal 2 11 17 17" xfId="7187"/>
    <cellStyle name="Normal 2 11 17 18" xfId="7420"/>
    <cellStyle name="Normal 2 11 17 19" xfId="7622"/>
    <cellStyle name="Normal 2 11 17 2" xfId="2634"/>
    <cellStyle name="Normal 2 11 17 2 2" xfId="3114"/>
    <cellStyle name="Normal 2 11 17 20" xfId="7885"/>
    <cellStyle name="Normal 2 11 17 21" xfId="6900"/>
    <cellStyle name="Normal 2 11 17 22" xfId="8355"/>
    <cellStyle name="Normal 2 11 17 23" xfId="8581"/>
    <cellStyle name="Normal 2 11 17 24" xfId="8792"/>
    <cellStyle name="Normal 2 11 17 25" xfId="8999"/>
    <cellStyle name="Normal 2 11 17 26" xfId="9195"/>
    <cellStyle name="Normal 2 11 17 27" xfId="9379"/>
    <cellStyle name="Normal 2 11 17 28" xfId="9547"/>
    <cellStyle name="Normal 2 11 17 29" xfId="9665"/>
    <cellStyle name="Normal 2 11 17 3" xfId="3819"/>
    <cellStyle name="Normal 2 11 17 30" xfId="9784"/>
    <cellStyle name="Normal 2 11 17 31" xfId="10550"/>
    <cellStyle name="Normal 2 11 17 32" xfId="11086"/>
    <cellStyle name="Normal 2 11 17 33" xfId="11611"/>
    <cellStyle name="Normal 2 11 17 34" xfId="12139"/>
    <cellStyle name="Normal 2 11 17 35" xfId="12671"/>
    <cellStyle name="Normal 2 11 17 36" xfId="13213"/>
    <cellStyle name="Normal 2 11 17 37" xfId="13753"/>
    <cellStyle name="Normal 2 11 17 38" xfId="14296"/>
    <cellStyle name="Normal 2 11 17 39" xfId="14835"/>
    <cellStyle name="Normal 2 11 17 4" xfId="4053"/>
    <cellStyle name="Normal 2 11 17 40" xfId="15377"/>
    <cellStyle name="Normal 2 11 17 41" xfId="15918"/>
    <cellStyle name="Normal 2 11 17 42" xfId="16458"/>
    <cellStyle name="Normal 2 11 17 43" xfId="16999"/>
    <cellStyle name="Normal 2 11 17 44" xfId="17540"/>
    <cellStyle name="Normal 2 11 17 45" xfId="18081"/>
    <cellStyle name="Normal 2 11 17 46" xfId="18620"/>
    <cellStyle name="Normal 2 11 17 47" xfId="19159"/>
    <cellStyle name="Normal 2 11 17 48" xfId="19697"/>
    <cellStyle name="Normal 2 11 17 49" xfId="20227"/>
    <cellStyle name="Normal 2 11 17 5" xfId="4192"/>
    <cellStyle name="Normal 2 11 17 50" xfId="20737"/>
    <cellStyle name="Normal 2 11 17 51" xfId="21208"/>
    <cellStyle name="Normal 2 11 17 52" xfId="21561"/>
    <cellStyle name="Normal 2 11 17 53" xfId="22396"/>
    <cellStyle name="Normal 2 11 17 54" xfId="22958"/>
    <cellStyle name="Normal 2 11 17 55" xfId="23498"/>
    <cellStyle name="Normal 2 11 17 56" xfId="24031"/>
    <cellStyle name="Normal 2 11 17 57" xfId="24564"/>
    <cellStyle name="Normal 2 11 17 58" xfId="25073"/>
    <cellStyle name="Normal 2 11 17 59" xfId="25532"/>
    <cellStyle name="Normal 2 11 17 6" xfId="4563"/>
    <cellStyle name="Normal 2 11 17 60" xfId="26207"/>
    <cellStyle name="Normal 2 11 17 61" xfId="26744"/>
    <cellStyle name="Normal 2 11 17 62" xfId="27274"/>
    <cellStyle name="Normal 2 11 17 63" xfId="27782"/>
    <cellStyle name="Normal 2 11 17 64" xfId="28244"/>
    <cellStyle name="Normal 2 11 17 65" xfId="28605"/>
    <cellStyle name="Normal 2 11 17 66" xfId="29334"/>
    <cellStyle name="Normal 2 11 17 67" xfId="30243"/>
    <cellStyle name="Normal 2 11 17 68" xfId="31459"/>
    <cellStyle name="Normal 2 11 17 69" xfId="32092"/>
    <cellStyle name="Normal 2 11 17 7" xfId="4800"/>
    <cellStyle name="Normal 2 11 17 70" xfId="33300"/>
    <cellStyle name="Normal 2 11 17 8" xfId="5040"/>
    <cellStyle name="Normal 2 11 17 9" xfId="5279"/>
    <cellStyle name="Normal 2 11 18" xfId="499"/>
    <cellStyle name="Normal 2 11 18 10" xfId="4968"/>
    <cellStyle name="Normal 2 11 18 11" xfId="4855"/>
    <cellStyle name="Normal 2 11 18 12" xfId="3645"/>
    <cellStyle name="Normal 2 11 18 13" xfId="5515"/>
    <cellStyle name="Normal 2 11 18 14" xfId="3764"/>
    <cellStyle name="Normal 2 11 18 15" xfId="5720"/>
    <cellStyle name="Normal 2 11 18 16" xfId="5961"/>
    <cellStyle name="Normal 2 11 18 17" xfId="6202"/>
    <cellStyle name="Normal 2 11 18 18" xfId="6438"/>
    <cellStyle name="Normal 2 11 18 19" xfId="7120"/>
    <cellStyle name="Normal 2 11 18 2" xfId="2649"/>
    <cellStyle name="Normal 2 11 18 2 2" xfId="3016"/>
    <cellStyle name="Normal 2 11 18 20" xfId="7008"/>
    <cellStyle name="Normal 2 11 18 21" xfId="7276"/>
    <cellStyle name="Normal 2 11 18 22" xfId="8196"/>
    <cellStyle name="Normal 2 11 18 23" xfId="8085"/>
    <cellStyle name="Normal 2 11 18 24" xfId="7972"/>
    <cellStyle name="Normal 2 11 18 25" xfId="7436"/>
    <cellStyle name="Normal 2 11 18 26" xfId="8318"/>
    <cellStyle name="Normal 2 11 18 27" xfId="8545"/>
    <cellStyle name="Normal 2 11 18 28" xfId="8759"/>
    <cellStyle name="Normal 2 11 18 29" xfId="9333"/>
    <cellStyle name="Normal 2 11 18 3" xfId="3578"/>
    <cellStyle name="Normal 2 11 18 30" xfId="9243"/>
    <cellStyle name="Normal 2 11 18 31" xfId="10308"/>
    <cellStyle name="Normal 2 11 18 32" xfId="10313"/>
    <cellStyle name="Normal 2 11 18 33" xfId="11265"/>
    <cellStyle name="Normal 2 11 18 34" xfId="11793"/>
    <cellStyle name="Normal 2 11 18 35" xfId="12321"/>
    <cellStyle name="Normal 2 11 18 36" xfId="12849"/>
    <cellStyle name="Normal 2 11 18 37" xfId="13407"/>
    <cellStyle name="Normal 2 11 18 38" xfId="13948"/>
    <cellStyle name="Normal 2 11 18 39" xfId="14488"/>
    <cellStyle name="Normal 2 11 18 4" xfId="4086"/>
    <cellStyle name="Normal 2 11 18 40" xfId="15007"/>
    <cellStyle name="Normal 2 11 18 41" xfId="15571"/>
    <cellStyle name="Normal 2 11 18 42" xfId="16112"/>
    <cellStyle name="Normal 2 11 18 43" xfId="16652"/>
    <cellStyle name="Normal 2 11 18 44" xfId="17193"/>
    <cellStyle name="Normal 2 11 18 45" xfId="17734"/>
    <cellStyle name="Normal 2 11 18 46" xfId="18275"/>
    <cellStyle name="Normal 2 11 18 47" xfId="18813"/>
    <cellStyle name="Normal 2 11 18 48" xfId="19352"/>
    <cellStyle name="Normal 2 11 18 49" xfId="19887"/>
    <cellStyle name="Normal 2 11 18 5" xfId="4411"/>
    <cellStyle name="Normal 2 11 18 50" xfId="20410"/>
    <cellStyle name="Normal 2 11 18 51" xfId="20894"/>
    <cellStyle name="Normal 2 11 18 52" xfId="21337"/>
    <cellStyle name="Normal 2 11 18 53" xfId="22150"/>
    <cellStyle name="Normal 2 11 18 54" xfId="22437"/>
    <cellStyle name="Normal 2 11 18 55" xfId="23238"/>
    <cellStyle name="Normal 2 11 18 56" xfId="23773"/>
    <cellStyle name="Normal 2 11 18 57" xfId="24307"/>
    <cellStyle name="Normal 2 11 18 58" xfId="24824"/>
    <cellStyle name="Normal 2 11 18 59" xfId="25309"/>
    <cellStyle name="Normal 2 11 18 6" xfId="3533"/>
    <cellStyle name="Normal 2 11 18 60" xfId="25964"/>
    <cellStyle name="Normal 2 11 18 61" xfId="26483"/>
    <cellStyle name="Normal 2 11 18 62" xfId="27018"/>
    <cellStyle name="Normal 2 11 18 63" xfId="27509"/>
    <cellStyle name="Normal 2 11 18 64" xfId="28016"/>
    <cellStyle name="Normal 2 11 18 65" xfId="28426"/>
    <cellStyle name="Normal 2 11 18 66" xfId="29133"/>
    <cellStyle name="Normal 2 11 18 67" xfId="28811"/>
    <cellStyle name="Normal 2 11 18 68" xfId="31250"/>
    <cellStyle name="Normal 2 11 18 69" xfId="32105"/>
    <cellStyle name="Normal 2 11 18 7" xfId="4204"/>
    <cellStyle name="Normal 2 11 18 70" xfId="32948"/>
    <cellStyle name="Normal 2 11 18 8" xfId="4215"/>
    <cellStyle name="Normal 2 11 18 9" xfId="4227"/>
    <cellStyle name="Normal 2 11 19" xfId="796"/>
    <cellStyle name="Normal 2 11 19 10" xfId="5191"/>
    <cellStyle name="Normal 2 11 19 11" xfId="5526"/>
    <cellStyle name="Normal 2 11 19 12" xfId="5805"/>
    <cellStyle name="Normal 2 11 19 13" xfId="6047"/>
    <cellStyle name="Normal 2 11 19 14" xfId="6287"/>
    <cellStyle name="Normal 2 11 19 15" xfId="6523"/>
    <cellStyle name="Normal 2 11 19 16" xfId="6761"/>
    <cellStyle name="Normal 2 11 19 17" xfId="7000"/>
    <cellStyle name="Normal 2 11 19 18" xfId="7232"/>
    <cellStyle name="Normal 2 11 19 19" xfId="7336"/>
    <cellStyle name="Normal 2 11 19 2" xfId="2663"/>
    <cellStyle name="Normal 2 11 19 2 2" xfId="3128"/>
    <cellStyle name="Normal 2 11 19 20" xfId="7656"/>
    <cellStyle name="Normal 2 11 19 21" xfId="8199"/>
    <cellStyle name="Normal 2 11 19 22" xfId="7825"/>
    <cellStyle name="Normal 2 11 19 23" xfId="8399"/>
    <cellStyle name="Normal 2 11 19 24" xfId="8624"/>
    <cellStyle name="Normal 2 11 19 25" xfId="8833"/>
    <cellStyle name="Normal 2 11 19 26" xfId="9039"/>
    <cellStyle name="Normal 2 11 19 27" xfId="9235"/>
    <cellStyle name="Normal 2 11 19 28" xfId="9414"/>
    <cellStyle name="Normal 2 11 19 29" xfId="9491"/>
    <cellStyle name="Normal 2 11 19 3" xfId="3863"/>
    <cellStyle name="Normal 2 11 19 30" xfId="9687"/>
    <cellStyle name="Normal 2 11 19 31" xfId="10596"/>
    <cellStyle name="Normal 2 11 19 32" xfId="11130"/>
    <cellStyle name="Normal 2 11 19 33" xfId="11656"/>
    <cellStyle name="Normal 2 11 19 34" xfId="12185"/>
    <cellStyle name="Normal 2 11 19 35" xfId="12717"/>
    <cellStyle name="Normal 2 11 19 36" xfId="13258"/>
    <cellStyle name="Normal 2 11 19 37" xfId="13799"/>
    <cellStyle name="Normal 2 11 19 38" xfId="14342"/>
    <cellStyle name="Normal 2 11 19 39" xfId="14881"/>
    <cellStyle name="Normal 2 11 19 4" xfId="3383"/>
    <cellStyle name="Normal 2 11 19 40" xfId="15422"/>
    <cellStyle name="Normal 2 11 19 41" xfId="15963"/>
    <cellStyle name="Normal 2 11 19 42" xfId="16503"/>
    <cellStyle name="Normal 2 11 19 43" xfId="17044"/>
    <cellStyle name="Normal 2 11 19 44" xfId="17585"/>
    <cellStyle name="Normal 2 11 19 45" xfId="18126"/>
    <cellStyle name="Normal 2 11 19 46" xfId="18664"/>
    <cellStyle name="Normal 2 11 19 47" xfId="19204"/>
    <cellStyle name="Normal 2 11 19 48" xfId="19742"/>
    <cellStyle name="Normal 2 11 19 49" xfId="20270"/>
    <cellStyle name="Normal 2 11 19 5" xfId="3797"/>
    <cellStyle name="Normal 2 11 19 50" xfId="20781"/>
    <cellStyle name="Normal 2 11 19 51" xfId="21244"/>
    <cellStyle name="Normal 2 11 19 52" xfId="21581"/>
    <cellStyle name="Normal 2 11 19 53" xfId="22441"/>
    <cellStyle name="Normal 2 11 19 54" xfId="23004"/>
    <cellStyle name="Normal 2 11 19 55" xfId="23542"/>
    <cellStyle name="Normal 2 11 19 56" xfId="24076"/>
    <cellStyle name="Normal 2 11 19 57" xfId="24609"/>
    <cellStyle name="Normal 2 11 19 58" xfId="25112"/>
    <cellStyle name="Normal 2 11 19 59" xfId="25563"/>
    <cellStyle name="Normal 2 11 19 6" xfId="4110"/>
    <cellStyle name="Normal 2 11 19 60" xfId="26253"/>
    <cellStyle name="Normal 2 11 19 61" xfId="26788"/>
    <cellStyle name="Normal 2 11 19 62" xfId="27318"/>
    <cellStyle name="Normal 2 11 19 63" xfId="27823"/>
    <cellStyle name="Normal 2 11 19 64" xfId="28279"/>
    <cellStyle name="Normal 2 11 19 65" xfId="28625"/>
    <cellStyle name="Normal 2 11 19 66" xfId="29373"/>
    <cellStyle name="Normal 2 11 19 67" xfId="30263"/>
    <cellStyle name="Normal 2 11 19 68" xfId="31498"/>
    <cellStyle name="Normal 2 11 19 69" xfId="32081"/>
    <cellStyle name="Normal 2 11 19 7" xfId="4610"/>
    <cellStyle name="Normal 2 11 19 70" xfId="33415"/>
    <cellStyle name="Normal 2 11 19 8" xfId="4847"/>
    <cellStyle name="Normal 2 11 19 9" xfId="5087"/>
    <cellStyle name="Normal 2 11 2" xfId="114"/>
    <cellStyle name="Normal 2 11 2 10" xfId="4298"/>
    <cellStyle name="Normal 2 11 2 11" xfId="5205"/>
    <cellStyle name="Normal 2 11 2 12" xfId="3955"/>
    <cellStyle name="Normal 2 11 2 13" xfId="5691"/>
    <cellStyle name="Normal 2 11 2 14" xfId="5931"/>
    <cellStyle name="Normal 2 11 2 15" xfId="6173"/>
    <cellStyle name="Normal 2 11 2 16" xfId="6409"/>
    <cellStyle name="Normal 2 11 2 17" xfId="6651"/>
    <cellStyle name="Normal 2 11 2 18" xfId="6888"/>
    <cellStyle name="Normal 2 11 2 19" xfId="6437"/>
    <cellStyle name="Normal 2 11 2 2" xfId="261"/>
    <cellStyle name="Normal 2 11 2 2 10" xfId="14302"/>
    <cellStyle name="Normal 2 11 2 2 11" xfId="14772"/>
    <cellStyle name="Normal 2 11 2 2 12" xfId="15383"/>
    <cellStyle name="Normal 2 11 2 2 13" xfId="15924"/>
    <cellStyle name="Normal 2 11 2 2 14" xfId="16464"/>
    <cellStyle name="Normal 2 11 2 2 15" xfId="17005"/>
    <cellStyle name="Normal 2 11 2 2 16" xfId="17546"/>
    <cellStyle name="Normal 2 11 2 2 17" xfId="18087"/>
    <cellStyle name="Normal 2 11 2 2 18" xfId="18625"/>
    <cellStyle name="Normal 2 11 2 2 19" xfId="19165"/>
    <cellStyle name="Normal 2 11 2 2 2" xfId="10073"/>
    <cellStyle name="Normal 2 11 2 2 2 2" xfId="38095"/>
    <cellStyle name="Normal 2 11 2 2 20" xfId="19703"/>
    <cellStyle name="Normal 2 11 2 2 21" xfId="20231"/>
    <cellStyle name="Normal 2 11 2 2 22" xfId="20679"/>
    <cellStyle name="Normal 2 11 2 2 23" xfId="21210"/>
    <cellStyle name="Normal 2 11 2 2 24" xfId="21920"/>
    <cellStyle name="Normal 2 11 2 2 25" xfId="22247"/>
    <cellStyle name="Normal 2 11 2 2 26" xfId="23204"/>
    <cellStyle name="Normal 2 11 2 2 27" xfId="23740"/>
    <cellStyle name="Normal 2 11 2 2 28" xfId="24273"/>
    <cellStyle name="Normal 2 11 2 2 29" xfId="24793"/>
    <cellStyle name="Normal 2 11 2 2 3" xfId="10794"/>
    <cellStyle name="Normal 2 11 2 2 3 2" xfId="37808"/>
    <cellStyle name="Normal 2 11 2 2 30" xfId="25278"/>
    <cellStyle name="Normal 2 11 2 2 31" xfId="25275"/>
    <cellStyle name="Normal 2 11 2 2 32" xfId="26450"/>
    <cellStyle name="Normal 2 11 2 2 33" xfId="26986"/>
    <cellStyle name="Normal 2 11 2 2 34" xfId="27460"/>
    <cellStyle name="Normal 2 11 2 2 35" xfId="27986"/>
    <cellStyle name="Normal 2 11 2 2 36" xfId="28404"/>
    <cellStyle name="Normal 2 11 2 2 37" xfId="28931"/>
    <cellStyle name="Normal 2 11 2 2 38" xfId="29274"/>
    <cellStyle name="Normal 2 11 2 2 39" xfId="31037"/>
    <cellStyle name="Normal 2 11 2 2 4" xfId="11092"/>
    <cellStyle name="Normal 2 11 2 2 40" xfId="31293"/>
    <cellStyle name="Normal 2 11 2 2 41" xfId="32193"/>
    <cellStyle name="Normal 2 11 2 2 5" xfId="11617"/>
    <cellStyle name="Normal 2 11 2 2 6" xfId="12145"/>
    <cellStyle name="Normal 2 11 2 2 7" xfId="12631"/>
    <cellStyle name="Normal 2 11 2 2 8" xfId="13219"/>
    <cellStyle name="Normal 2 11 2 2 9" xfId="13759"/>
    <cellStyle name="Normal 2 11 2 20" xfId="7349"/>
    <cellStyle name="Normal 2 11 2 21" xfId="7836"/>
    <cellStyle name="Normal 2 11 2 22" xfId="8234"/>
    <cellStyle name="Normal 2 11 2 23" xfId="8212"/>
    <cellStyle name="Normal 2 11 2 24" xfId="8291"/>
    <cellStyle name="Normal 2 11 2 25" xfId="8519"/>
    <cellStyle name="Normal 2 11 2 26" xfId="8734"/>
    <cellStyle name="Normal 2 11 2 27" xfId="8946"/>
    <cellStyle name="Normal 2 11 2 28" xfId="9142"/>
    <cellStyle name="Normal 2 11 2 29" xfId="8758"/>
    <cellStyle name="Normal 2 11 2 3" xfId="1337"/>
    <cellStyle name="Normal 2 11 2 3 2" xfId="29727"/>
    <cellStyle name="Normal 2 11 2 3 2 2" xfId="38172"/>
    <cellStyle name="Normal 2 11 2 3 3" xfId="30448"/>
    <cellStyle name="Normal 2 11 2 3 3 2" xfId="37809"/>
    <cellStyle name="Normal 2 11 2 3 4" xfId="31926"/>
    <cellStyle name="Normal 2 11 2 3 5" xfId="32794"/>
    <cellStyle name="Normal 2 11 2 3 6" xfId="33499"/>
    <cellStyle name="Normal 2 11 2 30" xfId="9500"/>
    <cellStyle name="Normal 2 11 2 31" xfId="9947"/>
    <cellStyle name="Normal 2 11 2 32" xfId="10911"/>
    <cellStyle name="Normal 2 11 2 33" xfId="10964"/>
    <cellStyle name="Normal 2 11 2 34" xfId="11489"/>
    <cellStyle name="Normal 2 11 2 35" xfId="12018"/>
    <cellStyle name="Normal 2 11 2 36" xfId="12303"/>
    <cellStyle name="Normal 2 11 2 37" xfId="13090"/>
    <cellStyle name="Normal 2 11 2 38" xfId="13630"/>
    <cellStyle name="Normal 2 11 2 39" xfId="14173"/>
    <cellStyle name="Normal 2 11 2 4" xfId="2112"/>
    <cellStyle name="Normal 2 11 2 4 2" xfId="3465"/>
    <cellStyle name="Normal 2 11 2 4 2 2" xfId="30100"/>
    <cellStyle name="Normal 2 11 2 4 3" xfId="30716"/>
    <cellStyle name="Normal 2 11 2 4 4" xfId="32563"/>
    <cellStyle name="Normal 2 11 2 4 5" xfId="33318"/>
    <cellStyle name="Normal 2 11 2 4 6" xfId="33792"/>
    <cellStyle name="Normal 2 11 2 4 7" xfId="34214"/>
    <cellStyle name="Normal 2 11 2 4 8" xfId="37696"/>
    <cellStyle name="Normal 2 11 2 40" xfId="14533"/>
    <cellStyle name="Normal 2 11 2 41" xfId="15254"/>
    <cellStyle name="Normal 2 11 2 42" xfId="15795"/>
    <cellStyle name="Normal 2 11 2 43" xfId="16335"/>
    <cellStyle name="Normal 2 11 2 44" xfId="16876"/>
    <cellStyle name="Normal 2 11 2 45" xfId="17417"/>
    <cellStyle name="Normal 2 11 2 46" xfId="17958"/>
    <cellStyle name="Normal 2 11 2 47" xfId="18498"/>
    <cellStyle name="Normal 2 11 2 48" xfId="19036"/>
    <cellStyle name="Normal 2 11 2 49" xfId="19575"/>
    <cellStyle name="Normal 2 11 2 5" xfId="2286"/>
    <cellStyle name="Normal 2 11 2 5 2" xfId="3331"/>
    <cellStyle name="Normal 2 11 2 5 2 2" xfId="30176"/>
    <cellStyle name="Normal 2 11 2 5 2 3" xfId="38212"/>
    <cellStyle name="Normal 2 11 2 5 3" xfId="30772"/>
    <cellStyle name="Normal 2 11 2 5 4" xfId="32711"/>
    <cellStyle name="Normal 2 11 2 5 5" xfId="33432"/>
    <cellStyle name="Normal 2 11 2 5 6" xfId="33849"/>
    <cellStyle name="Normal 2 11 2 5 7" xfId="37807"/>
    <cellStyle name="Normal 2 11 2 50" xfId="20107"/>
    <cellStyle name="Normal 2 11 2 51" xfId="20450"/>
    <cellStyle name="Normal 2 11 2 52" xfId="21107"/>
    <cellStyle name="Normal 2 11 2 53" xfId="21778"/>
    <cellStyle name="Normal 2 11 2 54" xfId="22460"/>
    <cellStyle name="Normal 2 11 2 55" xfId="22995"/>
    <cellStyle name="Normal 2 11 2 56" xfId="23533"/>
    <cellStyle name="Normal 2 11 2 57" xfId="24067"/>
    <cellStyle name="Normal 2 11 2 58" xfId="24600"/>
    <cellStyle name="Normal 2 11 2 59" xfId="25103"/>
    <cellStyle name="Normal 2 11 2 6" xfId="2415"/>
    <cellStyle name="Normal 2 11 2 6 2" xfId="4063"/>
    <cellStyle name="Normal 2 11 2 6 3" xfId="38025"/>
    <cellStyle name="Normal 2 11 2 60" xfId="25663"/>
    <cellStyle name="Normal 2 11 2 61" xfId="26244"/>
    <cellStyle name="Normal 2 11 2 62" xfId="26779"/>
    <cellStyle name="Normal 2 11 2 63" xfId="27317"/>
    <cellStyle name="Normal 2 11 2 64" xfId="27814"/>
    <cellStyle name="Normal 2 11 2 65" xfId="28271"/>
    <cellStyle name="Normal 2 11 2 66" xfId="28801"/>
    <cellStyle name="Normal 2 11 2 67" xfId="29462"/>
    <cellStyle name="Normal 2 11 2 68" xfId="30902"/>
    <cellStyle name="Normal 2 11 2 69" xfId="31970"/>
    <cellStyle name="Normal 2 11 2 7" xfId="3490"/>
    <cellStyle name="Normal 2 11 2 70" xfId="32209"/>
    <cellStyle name="Normal 2 11 2 71" xfId="29934"/>
    <cellStyle name="Normal 2 11 2 72" xfId="34056"/>
    <cellStyle name="Normal 2 11 2 73" xfId="34557"/>
    <cellStyle name="Normal 2 11 2 74" xfId="34784"/>
    <cellStyle name="Normal 2 11 2 75" xfId="35011"/>
    <cellStyle name="Normal 2 11 2 76" xfId="35238"/>
    <cellStyle name="Normal 2 11 2 77" xfId="35465"/>
    <cellStyle name="Normal 2 11 2 78" xfId="35692"/>
    <cellStyle name="Normal 2 11 2 79" xfId="35919"/>
    <cellStyle name="Normal 2 11 2 8" xfId="4498"/>
    <cellStyle name="Normal 2 11 2 80" xfId="36146"/>
    <cellStyle name="Normal 2 11 2 81" xfId="36373"/>
    <cellStyle name="Normal 2 11 2 82" xfId="36599"/>
    <cellStyle name="Normal 2 11 2 83" xfId="36823"/>
    <cellStyle name="Normal 2 11 2 84" xfId="37027"/>
    <cellStyle name="Normal 2 11 2 85" xfId="37237"/>
    <cellStyle name="Normal 2 11 2 86" xfId="37584"/>
    <cellStyle name="Normal 2 11 2 87" xfId="38452"/>
    <cellStyle name="Normal 2 11 2 9" xfId="4732"/>
    <cellStyle name="Normal 2 11 20" xfId="810"/>
    <cellStyle name="Normal 2 11 20 10" xfId="4470"/>
    <cellStyle name="Normal 2 11 20 11" xfId="4875"/>
    <cellStyle name="Normal 2 11 20 12" xfId="3935"/>
    <cellStyle name="Normal 2 11 20 13" xfId="5115"/>
    <cellStyle name="Normal 2 11 20 14" xfId="4811"/>
    <cellStyle name="Normal 2 11 20 15" xfId="5026"/>
    <cellStyle name="Normal 2 11 20 16" xfId="5462"/>
    <cellStyle name="Normal 2 11 20 17" xfId="5688"/>
    <cellStyle name="Normal 2 11 20 18" xfId="5928"/>
    <cellStyle name="Normal 2 11 20 19" xfId="6623"/>
    <cellStyle name="Normal 2 11 20 2" xfId="2677"/>
    <cellStyle name="Normal 2 11 20 2 2" xfId="3135"/>
    <cellStyle name="Normal 2 11 20 20" xfId="7028"/>
    <cellStyle name="Normal 2 11 20 21" xfId="7461"/>
    <cellStyle name="Normal 2 11 20 22" xfId="7777"/>
    <cellStyle name="Normal 2 11 20 23" xfId="7422"/>
    <cellStyle name="Normal 2 11 20 24" xfId="6931"/>
    <cellStyle name="Normal 2 11 20 25" xfId="7274"/>
    <cellStyle name="Normal 2 11 20 26" xfId="7887"/>
    <cellStyle name="Normal 2 11 20 27" xfId="8198"/>
    <cellStyle name="Normal 2 11 20 28" xfId="8288"/>
    <cellStyle name="Normal 2 11 20 29" xfId="8923"/>
    <cellStyle name="Normal 2 11 20 3" xfId="3876"/>
    <cellStyle name="Normal 2 11 20 30" xfId="9261"/>
    <cellStyle name="Normal 2 11 20 31" xfId="10610"/>
    <cellStyle name="Normal 2 11 20 32" xfId="11144"/>
    <cellStyle name="Normal 2 11 20 33" xfId="11670"/>
    <cellStyle name="Normal 2 11 20 34" xfId="12199"/>
    <cellStyle name="Normal 2 11 20 35" xfId="12731"/>
    <cellStyle name="Normal 2 11 20 36" xfId="13272"/>
    <cellStyle name="Normal 2 11 20 37" xfId="13813"/>
    <cellStyle name="Normal 2 11 20 38" xfId="14356"/>
    <cellStyle name="Normal 2 11 20 39" xfId="14895"/>
    <cellStyle name="Normal 2 11 20 4" xfId="3680"/>
    <cellStyle name="Normal 2 11 20 40" xfId="15436"/>
    <cellStyle name="Normal 2 11 20 41" xfId="15977"/>
    <cellStyle name="Normal 2 11 20 42" xfId="16517"/>
    <cellStyle name="Normal 2 11 20 43" xfId="17058"/>
    <cellStyle name="Normal 2 11 20 44" xfId="17599"/>
    <cellStyle name="Normal 2 11 20 45" xfId="18140"/>
    <cellStyle name="Normal 2 11 20 46" xfId="18678"/>
    <cellStyle name="Normal 2 11 20 47" xfId="19218"/>
    <cellStyle name="Normal 2 11 20 48" xfId="19756"/>
    <cellStyle name="Normal 2 11 20 49" xfId="20284"/>
    <cellStyle name="Normal 2 11 20 5" xfId="4115"/>
    <cellStyle name="Normal 2 11 20 50" xfId="20793"/>
    <cellStyle name="Normal 2 11 20 51" xfId="21255"/>
    <cellStyle name="Normal 2 11 20 52" xfId="21589"/>
    <cellStyle name="Normal 2 11 20 53" xfId="22454"/>
    <cellStyle name="Normal 2 11 20 54" xfId="23018"/>
    <cellStyle name="Normal 2 11 20 55" xfId="23556"/>
    <cellStyle name="Normal 2 11 20 56" xfId="24090"/>
    <cellStyle name="Normal 2 11 20 57" xfId="24623"/>
    <cellStyle name="Normal 2 11 20 58" xfId="25124"/>
    <cellStyle name="Normal 2 11 20 59" xfId="25572"/>
    <cellStyle name="Normal 2 11 20 6" xfId="3157"/>
    <cellStyle name="Normal 2 11 20 60" xfId="26267"/>
    <cellStyle name="Normal 2 11 20 61" xfId="26802"/>
    <cellStyle name="Normal 2 11 20 62" xfId="27329"/>
    <cellStyle name="Normal 2 11 20 63" xfId="27835"/>
    <cellStyle name="Normal 2 11 20 64" xfId="28289"/>
    <cellStyle name="Normal 2 11 20 65" xfId="28633"/>
    <cellStyle name="Normal 2 11 20 66" xfId="29384"/>
    <cellStyle name="Normal 2 11 20 67" xfId="30271"/>
    <cellStyle name="Normal 2 11 20 68" xfId="31509"/>
    <cellStyle name="Normal 2 11 20 69" xfId="32686"/>
    <cellStyle name="Normal 2 11 20 7" xfId="3806"/>
    <cellStyle name="Normal 2 11 20 70" xfId="33292"/>
    <cellStyle name="Normal 2 11 20 8" xfId="3395"/>
    <cellStyle name="Normal 2 11 20 9" xfId="3509"/>
    <cellStyle name="Normal 2 11 21" xfId="594"/>
    <cellStyle name="Normal 2 11 21 10" xfId="4533"/>
    <cellStyle name="Normal 2 11 21 11" xfId="5254"/>
    <cellStyle name="Normal 2 11 21 12" xfId="4164"/>
    <cellStyle name="Normal 2 11 21 13" xfId="5736"/>
    <cellStyle name="Normal 2 11 21 14" xfId="5977"/>
    <cellStyle name="Normal 2 11 21 15" xfId="6217"/>
    <cellStyle name="Normal 2 11 21 16" xfId="6454"/>
    <cellStyle name="Normal 2 11 21 17" xfId="6693"/>
    <cellStyle name="Normal 2 11 21 18" xfId="6934"/>
    <cellStyle name="Normal 2 11 21 19" xfId="6686"/>
    <cellStyle name="Normal 2 11 21 2" xfId="2692"/>
    <cellStyle name="Normal 2 11 21 2 2" xfId="3054"/>
    <cellStyle name="Normal 2 11 21 20" xfId="7395"/>
    <cellStyle name="Normal 2 11 21 21" xfId="7932"/>
    <cellStyle name="Normal 2 11 21 22" xfId="6372"/>
    <cellStyle name="Normal 2 11 21 23" xfId="7163"/>
    <cellStyle name="Normal 2 11 21 24" xfId="8333"/>
    <cellStyle name="Normal 2 11 21 25" xfId="8559"/>
    <cellStyle name="Normal 2 11 21 26" xfId="8773"/>
    <cellStyle name="Normal 2 11 21 27" xfId="8981"/>
    <cellStyle name="Normal 2 11 21 28" xfId="9177"/>
    <cellStyle name="Normal 2 11 21 29" xfId="8974"/>
    <cellStyle name="Normal 2 11 21 3" xfId="3670"/>
    <cellStyle name="Normal 2 11 21 30" xfId="9531"/>
    <cellStyle name="Normal 2 11 21 31" xfId="10399"/>
    <cellStyle name="Normal 2 11 21 32" xfId="10660"/>
    <cellStyle name="Normal 2 11 21 33" xfId="10170"/>
    <cellStyle name="Normal 2 11 21 34" xfId="10811"/>
    <cellStyle name="Normal 2 11 21 35" xfId="10637"/>
    <cellStyle name="Normal 2 11 21 36" xfId="12774"/>
    <cellStyle name="Normal 2 11 21 37" xfId="12050"/>
    <cellStyle name="Normal 2 11 21 38" xfId="11813"/>
    <cellStyle name="Normal 2 11 21 39" xfId="12861"/>
    <cellStyle name="Normal 2 11 21 4" xfId="3455"/>
    <cellStyle name="Normal 2 11 21 40" xfId="14934"/>
    <cellStyle name="Normal 2 11 21 41" xfId="14233"/>
    <cellStyle name="Normal 2 11 21 42" xfId="12364"/>
    <cellStyle name="Normal 2 11 21 43" xfId="15227"/>
    <cellStyle name="Normal 2 11 21 44" xfId="15782"/>
    <cellStyle name="Normal 2 11 21 45" xfId="16322"/>
    <cellStyle name="Normal 2 11 21 46" xfId="16863"/>
    <cellStyle name="Normal 2 11 21 47" xfId="17404"/>
    <cellStyle name="Normal 2 11 21 48" xfId="17945"/>
    <cellStyle name="Normal 2 11 21 49" xfId="18485"/>
    <cellStyle name="Normal 2 11 21 5" xfId="3511"/>
    <cellStyle name="Normal 2 11 21 50" xfId="19023"/>
    <cellStyle name="Normal 2 11 21 51" xfId="20829"/>
    <cellStyle name="Normal 2 11 21 52" xfId="20165"/>
    <cellStyle name="Normal 2 11 21 53" xfId="22243"/>
    <cellStyle name="Normal 2 11 21 54" xfId="22807"/>
    <cellStyle name="Normal 2 11 21 55" xfId="23356"/>
    <cellStyle name="Normal 2 11 21 56" xfId="23890"/>
    <cellStyle name="Normal 2 11 21 57" xfId="24425"/>
    <cellStyle name="Normal 2 11 21 58" xfId="24938"/>
    <cellStyle name="Normal 2 11 21 59" xfId="25416"/>
    <cellStyle name="Normal 2 11 21 6" xfId="3867"/>
    <cellStyle name="Normal 2 11 21 60" xfId="26058"/>
    <cellStyle name="Normal 2 11 21 61" xfId="26601"/>
    <cellStyle name="Normal 2 11 21 62" xfId="27134"/>
    <cellStyle name="Normal 2 11 21 63" xfId="27517"/>
    <cellStyle name="Normal 2 11 21 64" xfId="28125"/>
    <cellStyle name="Normal 2 11 21 65" xfId="28524"/>
    <cellStyle name="Normal 2 11 21 66" xfId="29211"/>
    <cellStyle name="Normal 2 11 21 67" xfId="29591"/>
    <cellStyle name="Normal 2 11 21 68" xfId="31326"/>
    <cellStyle name="Normal 2 11 21 69" xfId="31345"/>
    <cellStyle name="Normal 2 11 21 7" xfId="4279"/>
    <cellStyle name="Normal 2 11 21 70" xfId="32064"/>
    <cellStyle name="Normal 2 11 21 8" xfId="4541"/>
    <cellStyle name="Normal 2 11 21 9" xfId="4777"/>
    <cellStyle name="Normal 2 11 22" xfId="722"/>
    <cellStyle name="Normal 2 11 22 10" xfId="5267"/>
    <cellStyle name="Normal 2 11 22 11" xfId="5517"/>
    <cellStyle name="Normal 2 11 22 12" xfId="5675"/>
    <cellStyle name="Normal 2 11 22 13" xfId="5914"/>
    <cellStyle name="Normal 2 11 22 14" xfId="6156"/>
    <cellStyle name="Normal 2 11 22 15" xfId="6393"/>
    <cellStyle name="Normal 2 11 22 16" xfId="6634"/>
    <cellStyle name="Normal 2 11 22 17" xfId="6871"/>
    <cellStyle name="Normal 2 11 22 18" xfId="7111"/>
    <cellStyle name="Normal 2 11 22 19" xfId="7408"/>
    <cellStyle name="Normal 2 11 22 2" xfId="2707"/>
    <cellStyle name="Normal 2 11 22 2 2" xfId="3101"/>
    <cellStyle name="Normal 2 11 22 20" xfId="7647"/>
    <cellStyle name="Normal 2 11 22 21" xfId="8096"/>
    <cellStyle name="Normal 2 11 22 22" xfId="6672"/>
    <cellStyle name="Normal 2 11 22 23" xfId="8275"/>
    <cellStyle name="Normal 2 11 22 24" xfId="8504"/>
    <cellStyle name="Normal 2 11 22 25" xfId="8721"/>
    <cellStyle name="Normal 2 11 22 26" xfId="8933"/>
    <cellStyle name="Normal 2 11 22 27" xfId="9130"/>
    <cellStyle name="Normal 2 11 22 28" xfId="9326"/>
    <cellStyle name="Normal 2 11 22 29" xfId="9539"/>
    <cellStyle name="Normal 2 11 22 3" xfId="3792"/>
    <cellStyle name="Normal 2 11 22 30" xfId="9681"/>
    <cellStyle name="Normal 2 11 22 31" xfId="10522"/>
    <cellStyle name="Normal 2 11 22 32" xfId="11060"/>
    <cellStyle name="Normal 2 11 22 33" xfId="11585"/>
    <cellStyle name="Normal 2 11 22 34" xfId="12112"/>
    <cellStyle name="Normal 2 11 22 35" xfId="12643"/>
    <cellStyle name="Normal 2 11 22 36" xfId="13186"/>
    <cellStyle name="Normal 2 11 22 37" xfId="13726"/>
    <cellStyle name="Normal 2 11 22 38" xfId="14269"/>
    <cellStyle name="Normal 2 11 22 39" xfId="14807"/>
    <cellStyle name="Normal 2 11 22 4" xfId="3912"/>
    <cellStyle name="Normal 2 11 22 40" xfId="15350"/>
    <cellStyle name="Normal 2 11 22 41" xfId="15891"/>
    <cellStyle name="Normal 2 11 22 42" xfId="16431"/>
    <cellStyle name="Normal 2 11 22 43" xfId="16972"/>
    <cellStyle name="Normal 2 11 22 44" xfId="17513"/>
    <cellStyle name="Normal 2 11 22 45" xfId="18054"/>
    <cellStyle name="Normal 2 11 22 46" xfId="18593"/>
    <cellStyle name="Normal 2 11 22 47" xfId="19132"/>
    <cellStyle name="Normal 2 11 22 48" xfId="19670"/>
    <cellStyle name="Normal 2 11 22 49" xfId="20200"/>
    <cellStyle name="Normal 2 11 22 5" xfId="3861"/>
    <cellStyle name="Normal 2 11 22 50" xfId="20712"/>
    <cellStyle name="Normal 2 11 22 51" xfId="21185"/>
    <cellStyle name="Normal 2 11 22 52" xfId="21544"/>
    <cellStyle name="Normal 2 11 22 53" xfId="22368"/>
    <cellStyle name="Normal 2 11 22 54" xfId="22931"/>
    <cellStyle name="Normal 2 11 22 55" xfId="23471"/>
    <cellStyle name="Normal 2 11 22 56" xfId="24005"/>
    <cellStyle name="Normal 2 11 22 57" xfId="24539"/>
    <cellStyle name="Normal 2 11 22 58" xfId="25046"/>
    <cellStyle name="Normal 2 11 22 59" xfId="25510"/>
    <cellStyle name="Normal 2 11 22 6" xfId="4236"/>
    <cellStyle name="Normal 2 11 22 60" xfId="26180"/>
    <cellStyle name="Normal 2 11 22 61" xfId="26717"/>
    <cellStyle name="Normal 2 11 22 62" xfId="27248"/>
    <cellStyle name="Normal 2 11 22 63" xfId="27757"/>
    <cellStyle name="Normal 2 11 22 64" xfId="28219"/>
    <cellStyle name="Normal 2 11 22 65" xfId="28588"/>
    <cellStyle name="Normal 2 11 22 66" xfId="29310"/>
    <cellStyle name="Normal 2 11 22 67" xfId="29412"/>
    <cellStyle name="Normal 2 11 22 68" xfId="31433"/>
    <cellStyle name="Normal 2 11 22 69" xfId="30836"/>
    <cellStyle name="Normal 2 11 22 7" xfId="4481"/>
    <cellStyle name="Normal 2 11 22 70" xfId="31399"/>
    <cellStyle name="Normal 2 11 22 8" xfId="4715"/>
    <cellStyle name="Normal 2 11 22 9" xfId="4959"/>
    <cellStyle name="Normal 2 11 23" xfId="1259"/>
    <cellStyle name="Normal 2 11 23 2" xfId="2723"/>
    <cellStyle name="Normal 2 11 23 2 2" xfId="29671"/>
    <cellStyle name="Normal 2 11 23 3" xfId="30397"/>
    <cellStyle name="Normal 2 11 23 4" xfId="31856"/>
    <cellStyle name="Normal 2 11 23 5" xfId="32023"/>
    <cellStyle name="Normal 2 11 23 6" xfId="30826"/>
    <cellStyle name="Normal 2 11 24" xfId="1315"/>
    <cellStyle name="Normal 2 11 24 2" xfId="2737"/>
    <cellStyle name="Normal 2 11 24 2 2" xfId="29709"/>
    <cellStyle name="Normal 2 11 24 3" xfId="30430"/>
    <cellStyle name="Normal 2 11 24 4" xfId="31907"/>
    <cellStyle name="Normal 2 11 24 5" xfId="30819"/>
    <cellStyle name="Normal 2 11 24 6" xfId="33382"/>
    <cellStyle name="Normal 2 11 25" xfId="1244"/>
    <cellStyle name="Normal 2 11 25 2" xfId="2751"/>
    <cellStyle name="Normal 2 11 25 2 2" xfId="29661"/>
    <cellStyle name="Normal 2 11 25 3" xfId="30390"/>
    <cellStyle name="Normal 2 11 25 4" xfId="31842"/>
    <cellStyle name="Normal 2 11 25 5" xfId="32494"/>
    <cellStyle name="Normal 2 11 25 6" xfId="33235"/>
    <cellStyle name="Normal 2 11 26" xfId="2111"/>
    <cellStyle name="Normal 2 11 26 2" xfId="2763"/>
    <cellStyle name="Normal 2 11 26 2 2" xfId="30099"/>
    <cellStyle name="Normal 2 11 26 3" xfId="30715"/>
    <cellStyle name="Normal 2 11 26 4" xfId="32562"/>
    <cellStyle name="Normal 2 11 26 5" xfId="33317"/>
    <cellStyle name="Normal 2 11 26 6" xfId="33791"/>
    <cellStyle name="Normal 2 11 27" xfId="2285"/>
    <cellStyle name="Normal 2 11 27 2" xfId="2775"/>
    <cellStyle name="Normal 2 11 27 2 2" xfId="30175"/>
    <cellStyle name="Normal 2 11 27 3" xfId="30771"/>
    <cellStyle name="Normal 2 11 27 4" xfId="32710"/>
    <cellStyle name="Normal 2 11 27 5" xfId="33431"/>
    <cellStyle name="Normal 2 11 27 6" xfId="33848"/>
    <cellStyle name="Normal 2 11 28" xfId="2786"/>
    <cellStyle name="Normal 2 11 29" xfId="2795"/>
    <cellStyle name="Normal 2 11 3" xfId="198"/>
    <cellStyle name="Normal 2 11 3 10" xfId="5459"/>
    <cellStyle name="Normal 2 11 3 11" xfId="5872"/>
    <cellStyle name="Normal 2 11 3 12" xfId="6114"/>
    <cellStyle name="Normal 2 11 3 13" xfId="6353"/>
    <cellStyle name="Normal 2 11 3 14" xfId="6591"/>
    <cellStyle name="Normal 2 11 3 15" xfId="6828"/>
    <cellStyle name="Normal 2 11 3 16" xfId="7067"/>
    <cellStyle name="Normal 2 11 3 17" xfId="7299"/>
    <cellStyle name="Normal 2 11 3 18" xfId="7528"/>
    <cellStyle name="Normal 2 11 3 19" xfId="7590"/>
    <cellStyle name="Normal 2 11 3 2" xfId="282"/>
    <cellStyle name="Normal 2 11 3 2 10" xfId="12940"/>
    <cellStyle name="Normal 2 11 3 2 11" xfId="13822"/>
    <cellStyle name="Normal 2 11 3 2 12" xfId="14994"/>
    <cellStyle name="Normal 2 11 3 2 13" xfId="15226"/>
    <cellStyle name="Normal 2 11 3 2 14" xfId="15236"/>
    <cellStyle name="Normal 2 11 3 2 15" xfId="15586"/>
    <cellStyle name="Normal 2 11 3 2 16" xfId="16127"/>
    <cellStyle name="Normal 2 11 3 2 17" xfId="16667"/>
    <cellStyle name="Normal 2 11 3 2 18" xfId="17208"/>
    <cellStyle name="Normal 2 11 3 2 19" xfId="17749"/>
    <cellStyle name="Normal 2 11 3 2 2" xfId="10094"/>
    <cellStyle name="Normal 2 11 3 2 2 2" xfId="38116"/>
    <cellStyle name="Normal 2 11 3 2 20" xfId="18290"/>
    <cellStyle name="Normal 2 11 3 2 21" xfId="18828"/>
    <cellStyle name="Normal 2 11 3 2 22" xfId="19765"/>
    <cellStyle name="Normal 2 11 3 2 23" xfId="20883"/>
    <cellStyle name="Normal 2 11 3 2 24" xfId="21941"/>
    <cellStyle name="Normal 2 11 3 2 25" xfId="22684"/>
    <cellStyle name="Normal 2 11 3 2 26" xfId="22943"/>
    <cellStyle name="Normal 2 11 3 2 27" xfId="23483"/>
    <cellStyle name="Normal 2 11 3 2 28" xfId="24016"/>
    <cellStyle name="Normal 2 11 3 2 29" xfId="24550"/>
    <cellStyle name="Normal 2 11 3 2 3" xfId="10350"/>
    <cellStyle name="Normal 2 11 3 2 3 2" xfId="37811"/>
    <cellStyle name="Normal 2 11 3 2 30" xfId="25058"/>
    <cellStyle name="Normal 2 11 3 2 31" xfId="25204"/>
    <cellStyle name="Normal 2 11 3 2 32" xfId="26192"/>
    <cellStyle name="Normal 2 11 3 2 33" xfId="26729"/>
    <cellStyle name="Normal 2 11 3 2 34" xfId="27236"/>
    <cellStyle name="Normal 2 11 3 2 35" xfId="27768"/>
    <cellStyle name="Normal 2 11 3 2 36" xfId="28230"/>
    <cellStyle name="Normal 2 11 3 2 37" xfId="28952"/>
    <cellStyle name="Normal 2 11 3 2 38" xfId="30027"/>
    <cellStyle name="Normal 2 11 3 2 39" xfId="31058"/>
    <cellStyle name="Normal 2 11 3 2 4" xfId="10798"/>
    <cellStyle name="Normal 2 11 3 2 40" xfId="31481"/>
    <cellStyle name="Normal 2 11 3 2 41" xfId="32703"/>
    <cellStyle name="Normal 2 11 3 2 5" xfId="10290"/>
    <cellStyle name="Normal 2 11 3 2 6" xfId="10330"/>
    <cellStyle name="Normal 2 11 3 2 7" xfId="12430"/>
    <cellStyle name="Normal 2 11 3 2 8" xfId="12835"/>
    <cellStyle name="Normal 2 11 3 2 9" xfId="12834"/>
    <cellStyle name="Normal 2 11 3 20" xfId="7994"/>
    <cellStyle name="Normal 2 11 3 21" xfId="7623"/>
    <cellStyle name="Normal 2 11 3 22" xfId="8464"/>
    <cellStyle name="Normal 2 11 3 23" xfId="8685"/>
    <cellStyle name="Normal 2 11 3 24" xfId="8894"/>
    <cellStyle name="Normal 2 11 3 25" xfId="9095"/>
    <cellStyle name="Normal 2 11 3 26" xfId="9294"/>
    <cellStyle name="Normal 2 11 3 27" xfId="9465"/>
    <cellStyle name="Normal 2 11 3 28" xfId="9617"/>
    <cellStyle name="Normal 2 11 3 29" xfId="9648"/>
    <cellStyle name="Normal 2 11 3 3" xfId="1358"/>
    <cellStyle name="Normal 2 11 3 3 2" xfId="29748"/>
    <cellStyle name="Normal 2 11 3 3 2 2" xfId="38193"/>
    <cellStyle name="Normal 2 11 3 3 3" xfId="30469"/>
    <cellStyle name="Normal 2 11 3 3 3 2" xfId="37812"/>
    <cellStyle name="Normal 2 11 3 3 4" xfId="31947"/>
    <cellStyle name="Normal 2 11 3 3 5" xfId="32815"/>
    <cellStyle name="Normal 2 11 3 3 6" xfId="33520"/>
    <cellStyle name="Normal 2 11 3 30" xfId="9831"/>
    <cellStyle name="Normal 2 11 3 31" xfId="10020"/>
    <cellStyle name="Normal 2 11 3 32" xfId="10176"/>
    <cellStyle name="Normal 2 11 3 33" xfId="11221"/>
    <cellStyle name="Normal 2 11 3 34" xfId="11749"/>
    <cellStyle name="Normal 2 11 3 35" xfId="12278"/>
    <cellStyle name="Normal 2 11 3 36" xfId="13048"/>
    <cellStyle name="Normal 2 11 3 37" xfId="13363"/>
    <cellStyle name="Normal 2 11 3 38" xfId="13904"/>
    <cellStyle name="Normal 2 11 3 39" xfId="14444"/>
    <cellStyle name="Normal 2 11 3 4" xfId="2113"/>
    <cellStyle name="Normal 2 11 3 4 2" xfId="3967"/>
    <cellStyle name="Normal 2 11 3 4 2 2" xfId="30101"/>
    <cellStyle name="Normal 2 11 3 4 3" xfId="30717"/>
    <cellStyle name="Normal 2 11 3 4 4" xfId="32564"/>
    <cellStyle name="Normal 2 11 3 4 5" xfId="33319"/>
    <cellStyle name="Normal 2 11 3 4 6" xfId="33793"/>
    <cellStyle name="Normal 2 11 3 4 7" xfId="34231"/>
    <cellStyle name="Normal 2 11 3 4 8" xfId="37712"/>
    <cellStyle name="Normal 2 11 3 40" xfId="15124"/>
    <cellStyle name="Normal 2 11 3 41" xfId="15527"/>
    <cellStyle name="Normal 2 11 3 42" xfId="16068"/>
    <cellStyle name="Normal 2 11 3 43" xfId="16608"/>
    <cellStyle name="Normal 2 11 3 44" xfId="17149"/>
    <cellStyle name="Normal 2 11 3 45" xfId="17690"/>
    <cellStyle name="Normal 2 11 3 46" xfId="18231"/>
    <cellStyle name="Normal 2 11 3 47" xfId="18769"/>
    <cellStyle name="Normal 2 11 3 48" xfId="19308"/>
    <cellStyle name="Normal 2 11 3 49" xfId="19846"/>
    <cellStyle name="Normal 2 11 3 5" xfId="2287"/>
    <cellStyle name="Normal 2 11 3 5 2" xfId="4329"/>
    <cellStyle name="Normal 2 11 3 5 2 2" xfId="30177"/>
    <cellStyle name="Normal 2 11 3 5 2 3" xfId="38213"/>
    <cellStyle name="Normal 2 11 3 5 3" xfId="30773"/>
    <cellStyle name="Normal 2 11 3 5 4" xfId="32712"/>
    <cellStyle name="Normal 2 11 3 5 5" xfId="33433"/>
    <cellStyle name="Normal 2 11 3 5 6" xfId="33850"/>
    <cellStyle name="Normal 2 11 3 5 7" xfId="37810"/>
    <cellStyle name="Normal 2 11 3 50" xfId="20369"/>
    <cellStyle name="Normal 2 11 3 51" xfId="20993"/>
    <cellStyle name="Normal 2 11 3 52" xfId="21313"/>
    <cellStyle name="Normal 2 11 3 53" xfId="21857"/>
    <cellStyle name="Normal 2 11 3 54" xfId="22250"/>
    <cellStyle name="Normal 2 11 3 55" xfId="23239"/>
    <cellStyle name="Normal 2 11 3 56" xfId="23774"/>
    <cellStyle name="Normal 2 11 3 57" xfId="24308"/>
    <cellStyle name="Normal 2 11 3 58" xfId="24825"/>
    <cellStyle name="Normal 2 11 3 59" xfId="25310"/>
    <cellStyle name="Normal 2 11 3 6" xfId="2433"/>
    <cellStyle name="Normal 2 11 3 6 2" xfId="4675"/>
    <cellStyle name="Normal 2 11 3 6 3" xfId="38035"/>
    <cellStyle name="Normal 2 11 3 60" xfId="25658"/>
    <cellStyle name="Normal 2 11 3 61" xfId="26484"/>
    <cellStyle name="Normal 2 11 3 62" xfId="27019"/>
    <cellStyle name="Normal 2 11 3 63" xfId="27524"/>
    <cellStyle name="Normal 2 11 3 64" xfId="28017"/>
    <cellStyle name="Normal 2 11 3 65" xfId="28427"/>
    <cellStyle name="Normal 2 11 3 66" xfId="28868"/>
    <cellStyle name="Normal 2 11 3 67" xfId="29354"/>
    <cellStyle name="Normal 2 11 3 68" xfId="30974"/>
    <cellStyle name="Normal 2 11 3 69" xfId="30865"/>
    <cellStyle name="Normal 2 11 3 7" xfId="4915"/>
    <cellStyle name="Normal 2 11 3 70" xfId="31407"/>
    <cellStyle name="Normal 2 11 3 71" xfId="30020"/>
    <cellStyle name="Normal 2 11 3 72" xfId="34057"/>
    <cellStyle name="Normal 2 11 3 73" xfId="34558"/>
    <cellStyle name="Normal 2 11 3 74" xfId="34785"/>
    <cellStyle name="Normal 2 11 3 75" xfId="35012"/>
    <cellStyle name="Normal 2 11 3 76" xfId="35239"/>
    <cellStyle name="Normal 2 11 3 77" xfId="35466"/>
    <cellStyle name="Normal 2 11 3 78" xfId="35693"/>
    <cellStyle name="Normal 2 11 3 79" xfId="35920"/>
    <cellStyle name="Normal 2 11 3 8" xfId="5153"/>
    <cellStyle name="Normal 2 11 3 80" xfId="36147"/>
    <cellStyle name="Normal 2 11 3 81" xfId="36374"/>
    <cellStyle name="Normal 2 11 3 82" xfId="36600"/>
    <cellStyle name="Normal 2 11 3 83" xfId="36824"/>
    <cellStyle name="Normal 2 11 3 84" xfId="37028"/>
    <cellStyle name="Normal 2 11 3 85" xfId="37238"/>
    <cellStyle name="Normal 2 11 3 86" xfId="37585"/>
    <cellStyle name="Normal 2 11 3 87" xfId="38453"/>
    <cellStyle name="Normal 2 11 3 9" xfId="5394"/>
    <cellStyle name="Normal 2 11 30" xfId="2806"/>
    <cellStyle name="Normal 2 11 31" xfId="2856"/>
    <cellStyle name="Normal 2 11 32" xfId="2931"/>
    <cellStyle name="Normal 2 11 33" xfId="3410"/>
    <cellStyle name="Normal 2 11 34" xfId="4130"/>
    <cellStyle name="Normal 2 11 35" xfId="4371"/>
    <cellStyle name="Normal 2 11 36" xfId="4654"/>
    <cellStyle name="Normal 2 11 37" xfId="4892"/>
    <cellStyle name="Normal 2 11 38" xfId="5130"/>
    <cellStyle name="Normal 2 11 39" xfId="4950"/>
    <cellStyle name="Normal 2 11 4" xfId="219"/>
    <cellStyle name="Normal 2 11 4 10" xfId="5625"/>
    <cellStyle name="Normal 2 11 4 11" xfId="5770"/>
    <cellStyle name="Normal 2 11 4 12" xfId="6012"/>
    <cellStyle name="Normal 2 11 4 13" xfId="6252"/>
    <cellStyle name="Normal 2 11 4 14" xfId="6489"/>
    <cellStyle name="Normal 2 11 4 15" xfId="6727"/>
    <cellStyle name="Normal 2 11 4 16" xfId="6967"/>
    <cellStyle name="Normal 2 11 4 17" xfId="7199"/>
    <cellStyle name="Normal 2 11 4 18" xfId="7432"/>
    <cellStyle name="Normal 2 11 4 19" xfId="7753"/>
    <cellStyle name="Normal 2 11 4 2" xfId="303"/>
    <cellStyle name="Normal 2 11 4 2 10" xfId="14435"/>
    <cellStyle name="Normal 2 11 4 2 11" xfId="15016"/>
    <cellStyle name="Normal 2 11 4 2 12" xfId="15517"/>
    <cellStyle name="Normal 2 11 4 2 13" xfId="16058"/>
    <cellStyle name="Normal 2 11 4 2 14" xfId="16598"/>
    <cellStyle name="Normal 2 11 4 2 15" xfId="17139"/>
    <cellStyle name="Normal 2 11 4 2 16" xfId="17680"/>
    <cellStyle name="Normal 2 11 4 2 17" xfId="18221"/>
    <cellStyle name="Normal 2 11 4 2 18" xfId="18759"/>
    <cellStyle name="Normal 2 11 4 2 19" xfId="19298"/>
    <cellStyle name="Normal 2 11 4 2 2" xfId="10115"/>
    <cellStyle name="Normal 2 11 4 2 2 2" xfId="38137"/>
    <cellStyle name="Normal 2 11 4 2 20" xfId="19836"/>
    <cellStyle name="Normal 2 11 4 2 21" xfId="20360"/>
    <cellStyle name="Normal 2 11 4 2 22" xfId="20902"/>
    <cellStyle name="Normal 2 11 4 2 23" xfId="21306"/>
    <cellStyle name="Normal 2 11 4 2 24" xfId="21962"/>
    <cellStyle name="Normal 2 11 4 2 25" xfId="22279"/>
    <cellStyle name="Normal 2 11 4 2 26" xfId="21793"/>
    <cellStyle name="Normal 2 11 4 2 27" xfId="23371"/>
    <cellStyle name="Normal 2 11 4 2 28" xfId="23905"/>
    <cellStyle name="Normal 2 11 4 2 29" xfId="24440"/>
    <cellStyle name="Normal 2 11 4 2 3" xfId="10833"/>
    <cellStyle name="Normal 2 11 4 2 3 2" xfId="37814"/>
    <cellStyle name="Normal 2 11 4 2 30" xfId="24952"/>
    <cellStyle name="Normal 2 11 4 2 31" xfId="25826"/>
    <cellStyle name="Normal 2 11 4 2 32" xfId="25854"/>
    <cellStyle name="Normal 2 11 4 2 33" xfId="26617"/>
    <cellStyle name="Normal 2 11 4 2 34" xfId="25867"/>
    <cellStyle name="Normal 2 11 4 2 35" xfId="27433"/>
    <cellStyle name="Normal 2 11 4 2 36" xfId="28139"/>
    <cellStyle name="Normal 2 11 4 2 37" xfId="28973"/>
    <cellStyle name="Normal 2 11 4 2 38" xfId="29824"/>
    <cellStyle name="Normal 2 11 4 2 39" xfId="31079"/>
    <cellStyle name="Normal 2 11 4 2 4" xfId="11211"/>
    <cellStyle name="Normal 2 11 4 2 40" xfId="32370"/>
    <cellStyle name="Normal 2 11 4 2 41" xfId="33372"/>
    <cellStyle name="Normal 2 11 4 2 5" xfId="11739"/>
    <cellStyle name="Normal 2 11 4 2 6" xfId="12268"/>
    <cellStyle name="Normal 2 11 4 2 7" xfId="12859"/>
    <cellStyle name="Normal 2 11 4 2 8" xfId="13353"/>
    <cellStyle name="Normal 2 11 4 2 9" xfId="13894"/>
    <cellStyle name="Normal 2 11 4 20" xfId="7897"/>
    <cellStyle name="Normal 2 11 4 21" xfId="8039"/>
    <cellStyle name="Normal 2 11 4 22" xfId="8367"/>
    <cellStyle name="Normal 2 11 4 23" xfId="8591"/>
    <cellStyle name="Normal 2 11 4 24" xfId="8802"/>
    <cellStyle name="Normal 2 11 4 25" xfId="9008"/>
    <cellStyle name="Normal 2 11 4 26" xfId="9204"/>
    <cellStyle name="Normal 2 11 4 27" xfId="9390"/>
    <cellStyle name="Normal 2 11 4 28" xfId="9556"/>
    <cellStyle name="Normal 2 11 4 29" xfId="9750"/>
    <cellStyle name="Normal 2 11 4 3" xfId="2114"/>
    <cellStyle name="Normal 2 11 4 3 2" xfId="3307"/>
    <cellStyle name="Normal 2 11 4 3 2 2" xfId="30102"/>
    <cellStyle name="Normal 2 11 4 3 3" xfId="30718"/>
    <cellStyle name="Normal 2 11 4 3 4" xfId="32565"/>
    <cellStyle name="Normal 2 11 4 3 5" xfId="33320"/>
    <cellStyle name="Normal 2 11 4 3 6" xfId="33794"/>
    <cellStyle name="Normal 2 11 4 3 7" xfId="34248"/>
    <cellStyle name="Normal 2 11 4 3 8" xfId="37728"/>
    <cellStyle name="Normal 2 11 4 30" xfId="9789"/>
    <cellStyle name="Normal 2 11 4 31" xfId="10031"/>
    <cellStyle name="Normal 2 11 4 32" xfId="10454"/>
    <cellStyle name="Normal 2 11 4 33" xfId="10293"/>
    <cellStyle name="Normal 2 11 4 34" xfId="11245"/>
    <cellStyle name="Normal 2 11 4 35" xfId="11773"/>
    <cellStyle name="Normal 2 11 4 36" xfId="12415"/>
    <cellStyle name="Normal 2 11 4 37" xfId="12968"/>
    <cellStyle name="Normal 2 11 4 38" xfId="13387"/>
    <cellStyle name="Normal 2 11 4 39" xfId="13928"/>
    <cellStyle name="Normal 2 11 4 4" xfId="2288"/>
    <cellStyle name="Normal 2 11 4 4 2" xfId="3801"/>
    <cellStyle name="Normal 2 11 4 4 2 2" xfId="30178"/>
    <cellStyle name="Normal 2 11 4 4 2 3" xfId="38214"/>
    <cellStyle name="Normal 2 11 4 4 3" xfId="30774"/>
    <cellStyle name="Normal 2 11 4 4 4" xfId="32713"/>
    <cellStyle name="Normal 2 11 4 4 5" xfId="33434"/>
    <cellStyle name="Normal 2 11 4 4 6" xfId="33851"/>
    <cellStyle name="Normal 2 11 4 4 7" xfId="37813"/>
    <cellStyle name="Normal 2 11 4 40" xfId="14732"/>
    <cellStyle name="Normal 2 11 4 41" xfId="15142"/>
    <cellStyle name="Normal 2 11 4 42" xfId="15551"/>
    <cellStyle name="Normal 2 11 4 43" xfId="16092"/>
    <cellStyle name="Normal 2 11 4 44" xfId="16632"/>
    <cellStyle name="Normal 2 11 4 45" xfId="17173"/>
    <cellStyle name="Normal 2 11 4 46" xfId="17714"/>
    <cellStyle name="Normal 2 11 4 47" xfId="18255"/>
    <cellStyle name="Normal 2 11 4 48" xfId="18793"/>
    <cellStyle name="Normal 2 11 4 49" xfId="19332"/>
    <cellStyle name="Normal 2 11 4 5" xfId="2444"/>
    <cellStyle name="Normal 2 11 4 5 2" xfId="4239"/>
    <cellStyle name="Normal 2 11 4 5 3" xfId="38038"/>
    <cellStyle name="Normal 2 11 4 50" xfId="19869"/>
    <cellStyle name="Normal 2 11 4 51" xfId="20643"/>
    <cellStyle name="Normal 2 11 4 52" xfId="21009"/>
    <cellStyle name="Normal 2 11 4 53" xfId="21878"/>
    <cellStyle name="Normal 2 11 4 54" xfId="22232"/>
    <cellStyle name="Normal 2 11 4 55" xfId="23146"/>
    <cellStyle name="Normal 2 11 4 56" xfId="23682"/>
    <cellStyle name="Normal 2 11 4 57" xfId="24215"/>
    <cellStyle name="Normal 2 11 4 58" xfId="24739"/>
    <cellStyle name="Normal 2 11 4 59" xfId="25234"/>
    <cellStyle name="Normal 2 11 4 6" xfId="4575"/>
    <cellStyle name="Normal 2 11 4 60" xfId="25740"/>
    <cellStyle name="Normal 2 11 4 61" xfId="26392"/>
    <cellStyle name="Normal 2 11 4 62" xfId="26928"/>
    <cellStyle name="Normal 2 11 4 63" xfId="27644"/>
    <cellStyle name="Normal 2 11 4 64" xfId="27937"/>
    <cellStyle name="Normal 2 11 4 65" xfId="28369"/>
    <cellStyle name="Normal 2 11 4 66" xfId="28889"/>
    <cellStyle name="Normal 2 11 4 67" xfId="29611"/>
    <cellStyle name="Normal 2 11 4 68" xfId="30995"/>
    <cellStyle name="Normal 2 11 4 69" xfId="32282"/>
    <cellStyle name="Normal 2 11 4 7" xfId="4812"/>
    <cellStyle name="Normal 2 11 4 70" xfId="33118"/>
    <cellStyle name="Normal 2 11 4 71" xfId="30010"/>
    <cellStyle name="Normal 2 11 4 72" xfId="34058"/>
    <cellStyle name="Normal 2 11 4 73" xfId="34559"/>
    <cellStyle name="Normal 2 11 4 74" xfId="34786"/>
    <cellStyle name="Normal 2 11 4 75" xfId="35013"/>
    <cellStyle name="Normal 2 11 4 76" xfId="35240"/>
    <cellStyle name="Normal 2 11 4 77" xfId="35467"/>
    <cellStyle name="Normal 2 11 4 78" xfId="35694"/>
    <cellStyle name="Normal 2 11 4 79" xfId="35921"/>
    <cellStyle name="Normal 2 11 4 8" xfId="5053"/>
    <cellStyle name="Normal 2 11 4 80" xfId="36148"/>
    <cellStyle name="Normal 2 11 4 81" xfId="36375"/>
    <cellStyle name="Normal 2 11 4 82" xfId="36601"/>
    <cellStyle name="Normal 2 11 4 83" xfId="36825"/>
    <cellStyle name="Normal 2 11 4 84" xfId="37029"/>
    <cellStyle name="Normal 2 11 4 85" xfId="37239"/>
    <cellStyle name="Normal 2 11 4 86" xfId="37586"/>
    <cellStyle name="Normal 2 11 4 87" xfId="38454"/>
    <cellStyle name="Normal 2 11 4 9" xfId="5292"/>
    <cellStyle name="Normal 2 11 40" xfId="5623"/>
    <cellStyle name="Normal 2 11 41" xfId="5849"/>
    <cellStyle name="Normal 2 11 42" xfId="6091"/>
    <cellStyle name="Normal 2 11 43" xfId="6331"/>
    <cellStyle name="Normal 2 11 44" xfId="6568"/>
    <cellStyle name="Normal 2 11 45" xfId="6805"/>
    <cellStyle name="Normal 2 11 46" xfId="7045"/>
    <cellStyle name="Normal 2 11 47" xfId="7277"/>
    <cellStyle name="Normal 2 11 48" xfId="7102"/>
    <cellStyle name="Normal 2 11 49" xfId="7751"/>
    <cellStyle name="Normal 2 11 5" xfId="240"/>
    <cellStyle name="Normal 2 11 5 10" xfId="5287"/>
    <cellStyle name="Normal 2 11 5 11" xfId="4531"/>
    <cellStyle name="Normal 2 11 5 12" xfId="5431"/>
    <cellStyle name="Normal 2 11 5 13" xfId="5694"/>
    <cellStyle name="Normal 2 11 5 14" xfId="5934"/>
    <cellStyle name="Normal 2 11 5 15" xfId="6176"/>
    <cellStyle name="Normal 2 11 5 16" xfId="6412"/>
    <cellStyle name="Normal 2 11 5 17" xfId="6654"/>
    <cellStyle name="Normal 2 11 5 18" xfId="6891"/>
    <cellStyle name="Normal 2 11 5 19" xfId="7427"/>
    <cellStyle name="Normal 2 11 5 2" xfId="2459"/>
    <cellStyle name="Normal 2 11 5 2 2" xfId="2928"/>
    <cellStyle name="Normal 2 11 5 2 3" xfId="34264"/>
    <cellStyle name="Normal 2 11 5 2 4" xfId="37742"/>
    <cellStyle name="Normal 2 11 5 20" xfId="6684"/>
    <cellStyle name="Normal 2 11 5 21" xfId="7550"/>
    <cellStyle name="Normal 2 11 5 22" xfId="7750"/>
    <cellStyle name="Normal 2 11 5 23" xfId="8203"/>
    <cellStyle name="Normal 2 11 5 24" xfId="8294"/>
    <cellStyle name="Normal 2 11 5 25" xfId="8522"/>
    <cellStyle name="Normal 2 11 5 26" xfId="8737"/>
    <cellStyle name="Normal 2 11 5 27" xfId="8948"/>
    <cellStyle name="Normal 2 11 5 28" xfId="9144"/>
    <cellStyle name="Normal 2 11 5 29" xfId="9553"/>
    <cellStyle name="Normal 2 11 5 3" xfId="3327"/>
    <cellStyle name="Normal 2 11 5 3 2" xfId="37815"/>
    <cellStyle name="Normal 2 11 5 30" xfId="8972"/>
    <cellStyle name="Normal 2 11 5 31" xfId="10052"/>
    <cellStyle name="Normal 2 11 5 32" xfId="10190"/>
    <cellStyle name="Normal 2 11 5 33" xfId="11282"/>
    <cellStyle name="Normal 2 11 5 34" xfId="11810"/>
    <cellStyle name="Normal 2 11 5 35" xfId="12338"/>
    <cellStyle name="Normal 2 11 5 36" xfId="12869"/>
    <cellStyle name="Normal 2 11 5 37" xfId="13424"/>
    <cellStyle name="Normal 2 11 5 38" xfId="13965"/>
    <cellStyle name="Normal 2 11 5 39" xfId="14504"/>
    <cellStyle name="Normal 2 11 5 4" xfId="3605"/>
    <cellStyle name="Normal 2 11 5 40" xfId="15018"/>
    <cellStyle name="Normal 2 11 5 41" xfId="15588"/>
    <cellStyle name="Normal 2 11 5 42" xfId="16129"/>
    <cellStyle name="Normal 2 11 5 43" xfId="16669"/>
    <cellStyle name="Normal 2 11 5 44" xfId="17210"/>
    <cellStyle name="Normal 2 11 5 45" xfId="17751"/>
    <cellStyle name="Normal 2 11 5 46" xfId="18292"/>
    <cellStyle name="Normal 2 11 5 47" xfId="18830"/>
    <cellStyle name="Normal 2 11 5 48" xfId="19369"/>
    <cellStyle name="Normal 2 11 5 49" xfId="19904"/>
    <cellStyle name="Normal 2 11 5 5" xfId="3518"/>
    <cellStyle name="Normal 2 11 5 50" xfId="20425"/>
    <cellStyle name="Normal 2 11 5 51" xfId="20904"/>
    <cellStyle name="Normal 2 11 5 52" xfId="21349"/>
    <cellStyle name="Normal 2 11 5 53" xfId="21899"/>
    <cellStyle name="Normal 2 11 5 54" xfId="22759"/>
    <cellStyle name="Normal 2 11 5 55" xfId="22806"/>
    <cellStyle name="Normal 2 11 5 56" xfId="23367"/>
    <cellStyle name="Normal 2 11 5 57" xfId="23901"/>
    <cellStyle name="Normal 2 11 5 58" xfId="24436"/>
    <cellStyle name="Normal 2 11 5 59" xfId="24948"/>
    <cellStyle name="Normal 2 11 5 6" xfId="4161"/>
    <cellStyle name="Normal 2 11 5 60" xfId="25837"/>
    <cellStyle name="Normal 2 11 5 61" xfId="26057"/>
    <cellStyle name="Normal 2 11 5 62" xfId="26613"/>
    <cellStyle name="Normal 2 11 5 63" xfId="26800"/>
    <cellStyle name="Normal 2 11 5 64" xfId="27649"/>
    <cellStyle name="Normal 2 11 5 65" xfId="28135"/>
    <cellStyle name="Normal 2 11 5 66" xfId="28910"/>
    <cellStyle name="Normal 2 11 5 67" xfId="29595"/>
    <cellStyle name="Normal 2 11 5 68" xfId="31016"/>
    <cellStyle name="Normal 2 11 5 69" xfId="31770"/>
    <cellStyle name="Normal 2 11 5 7" xfId="3942"/>
    <cellStyle name="Normal 2 11 5 70" xfId="31646"/>
    <cellStyle name="Normal 2 11 5 8" xfId="4501"/>
    <cellStyle name="Normal 2 11 5 9" xfId="4735"/>
    <cellStyle name="Normal 2 11 50" xfId="8099"/>
    <cellStyle name="Normal 2 11 51" xfId="8009"/>
    <cellStyle name="Normal 2 11 52" xfId="8441"/>
    <cellStyle name="Normal 2 11 53" xfId="8664"/>
    <cellStyle name="Normal 2 11 54" xfId="8874"/>
    <cellStyle name="Normal 2 11 55" xfId="9077"/>
    <cellStyle name="Normal 2 11 56" xfId="9276"/>
    <cellStyle name="Normal 2 11 57" xfId="9448"/>
    <cellStyle name="Normal 2 11 58" xfId="9318"/>
    <cellStyle name="Normal 2 11 59" xfId="9748"/>
    <cellStyle name="Normal 2 11 6" xfId="321"/>
    <cellStyle name="Normal 2 11 6 10" xfId="5083"/>
    <cellStyle name="Normal 2 11 6 11" xfId="5595"/>
    <cellStyle name="Normal 2 11 6 12" xfId="5238"/>
    <cellStyle name="Normal 2 11 6 13" xfId="5029"/>
    <cellStyle name="Normal 2 11 6 14" xfId="5373"/>
    <cellStyle name="Normal 2 11 6 15" xfId="4522"/>
    <cellStyle name="Normal 2 11 6 16" xfId="5457"/>
    <cellStyle name="Normal 2 11 6 17" xfId="5861"/>
    <cellStyle name="Normal 2 11 6 18" xfId="6103"/>
    <cellStyle name="Normal 2 11 6 19" xfId="7229"/>
    <cellStyle name="Normal 2 11 6 2" xfId="2469"/>
    <cellStyle name="Normal 2 11 6 2 2" xfId="2954"/>
    <cellStyle name="Normal 2 11 6 2 3" xfId="34282"/>
    <cellStyle name="Normal 2 11 6 2 4" xfId="37749"/>
    <cellStyle name="Normal 2 11 6 20" xfId="7723"/>
    <cellStyle name="Normal 2 11 6 21" xfId="7180"/>
    <cellStyle name="Normal 2 11 6 22" xfId="7407"/>
    <cellStyle name="Normal 2 11 6 23" xfId="5168"/>
    <cellStyle name="Normal 2 11 6 24" xfId="5331"/>
    <cellStyle name="Normal 2 11 6 25" xfId="7871"/>
    <cellStyle name="Normal 2 11 6 26" xfId="7769"/>
    <cellStyle name="Normal 2 11 6 27" xfId="5892"/>
    <cellStyle name="Normal 2 11 6 28" xfId="8453"/>
    <cellStyle name="Normal 2 11 6 29" xfId="9411"/>
    <cellStyle name="Normal 2 11 6 3" xfId="3405"/>
    <cellStyle name="Normal 2 11 6 3 2" xfId="37816"/>
    <cellStyle name="Normal 2 11 6 30" xfId="9734"/>
    <cellStyle name="Normal 2 11 6 31" xfId="10133"/>
    <cellStyle name="Normal 2 11 6 32" xfId="10442"/>
    <cellStyle name="Normal 2 11 6 33" xfId="11172"/>
    <cellStyle name="Normal 2 11 6 34" xfId="11699"/>
    <cellStyle name="Normal 2 11 6 35" xfId="12228"/>
    <cellStyle name="Normal 2 11 6 36" xfId="12672"/>
    <cellStyle name="Normal 2 11 6 37" xfId="13301"/>
    <cellStyle name="Normal 2 11 6 38" xfId="13842"/>
    <cellStyle name="Normal 2 11 6 39" xfId="14385"/>
    <cellStyle name="Normal 2 11 6 4" xfId="3951"/>
    <cellStyle name="Normal 2 11 6 40" xfId="13292"/>
    <cellStyle name="Normal 2 11 6 41" xfId="15465"/>
    <cellStyle name="Normal 2 11 6 42" xfId="16006"/>
    <cellStyle name="Normal 2 11 6 43" xfId="16546"/>
    <cellStyle name="Normal 2 11 6 44" xfId="17087"/>
    <cellStyle name="Normal 2 11 6 45" xfId="17628"/>
    <cellStyle name="Normal 2 11 6 46" xfId="18169"/>
    <cellStyle name="Normal 2 11 6 47" xfId="18707"/>
    <cellStyle name="Normal 2 11 6 48" xfId="19247"/>
    <cellStyle name="Normal 2 11 6 49" xfId="19784"/>
    <cellStyle name="Normal 2 11 6 5" xfId="3894"/>
    <cellStyle name="Normal 2 11 6 50" xfId="20313"/>
    <cellStyle name="Normal 2 11 6 51" xfId="19238"/>
    <cellStyle name="Normal 2 11 6 52" xfId="21275"/>
    <cellStyle name="Normal 2 11 6 53" xfId="21980"/>
    <cellStyle name="Normal 2 11 6 54" xfId="21717"/>
    <cellStyle name="Normal 2 11 6 55" xfId="22599"/>
    <cellStyle name="Normal 2 11 6 56" xfId="23222"/>
    <cellStyle name="Normal 2 11 6 57" xfId="23757"/>
    <cellStyle name="Normal 2 11 6 58" xfId="24291"/>
    <cellStyle name="Normal 2 11 6 59" xfId="24809"/>
    <cellStyle name="Normal 2 11 6 6" xfId="4386"/>
    <cellStyle name="Normal 2 11 6 60" xfId="25500"/>
    <cellStyle name="Normal 2 11 6 61" xfId="25220"/>
    <cellStyle name="Normal 2 11 6 62" xfId="26468"/>
    <cellStyle name="Normal 2 11 6 63" xfId="27684"/>
    <cellStyle name="Normal 2 11 6 64" xfId="27448"/>
    <cellStyle name="Normal 2 11 6 65" xfId="28001"/>
    <cellStyle name="Normal 2 11 6 66" xfId="28988"/>
    <cellStyle name="Normal 2 11 6 67" xfId="29219"/>
    <cellStyle name="Normal 2 11 6 68" xfId="31096"/>
    <cellStyle name="Normal 2 11 6 69" xfId="32201"/>
    <cellStyle name="Normal 2 11 6 7" xfId="3987"/>
    <cellStyle name="Normal 2 11 6 70" xfId="33045"/>
    <cellStyle name="Normal 2 11 6 8" xfId="3458"/>
    <cellStyle name="Normal 2 11 6 9" xfId="3777"/>
    <cellStyle name="Normal 2 11 60" xfId="9899"/>
    <cellStyle name="Normal 2 11 61" xfId="10891"/>
    <cellStyle name="Normal 2 11 62" xfId="11227"/>
    <cellStyle name="Normal 2 11 63" xfId="11755"/>
    <cellStyle name="Normal 2 11 64" xfId="12284"/>
    <cellStyle name="Normal 2 11 65" xfId="12904"/>
    <cellStyle name="Normal 2 11 66" xfId="13369"/>
    <cellStyle name="Normal 2 11 67" xfId="13910"/>
    <cellStyle name="Normal 2 11 68" xfId="14450"/>
    <cellStyle name="Normal 2 11 69" xfId="15113"/>
    <cellStyle name="Normal 2 11 7" xfId="410"/>
    <cellStyle name="Normal 2 11 7 10" xfId="5203"/>
    <cellStyle name="Normal 2 11 7 11" xfId="4323"/>
    <cellStyle name="Normal 2 11 7 12" xfId="5011"/>
    <cellStyle name="Normal 2 11 7 13" xfId="5522"/>
    <cellStyle name="Normal 2 11 7 14" xfId="5714"/>
    <cellStyle name="Normal 2 11 7 15" xfId="5955"/>
    <cellStyle name="Normal 2 11 7 16" xfId="6196"/>
    <cellStyle name="Normal 2 11 7 17" xfId="6432"/>
    <cellStyle name="Normal 2 11 7 18" xfId="6673"/>
    <cellStyle name="Normal 2 11 7 19" xfId="7347"/>
    <cellStyle name="Normal 2 11 7 2" xfId="2491"/>
    <cellStyle name="Normal 2 11 7 2 2" xfId="2985"/>
    <cellStyle name="Normal 2 11 7 2 3" xfId="38052"/>
    <cellStyle name="Normal 2 11 7 20" xfId="4948"/>
    <cellStyle name="Normal 2 11 7 21" xfId="7730"/>
    <cellStyle name="Normal 2 11 7 22" xfId="7404"/>
    <cellStyle name="Normal 2 11 7 23" xfId="7158"/>
    <cellStyle name="Normal 2 11 7 24" xfId="6296"/>
    <cellStyle name="Normal 2 11 7 25" xfId="8313"/>
    <cellStyle name="Normal 2 11 7 26" xfId="8539"/>
    <cellStyle name="Normal 2 11 7 27" xfId="8754"/>
    <cellStyle name="Normal 2 11 7 28" xfId="8963"/>
    <cellStyle name="Normal 2 11 7 29" xfId="9498"/>
    <cellStyle name="Normal 2 11 7 3" xfId="3491"/>
    <cellStyle name="Normal 2 11 7 30" xfId="8117"/>
    <cellStyle name="Normal 2 11 7 31" xfId="10219"/>
    <cellStyle name="Normal 2 11 7 32" xfId="9954"/>
    <cellStyle name="Normal 2 11 7 33" xfId="10321"/>
    <cellStyle name="Normal 2 11 7 34" xfId="10225"/>
    <cellStyle name="Normal 2 11 7 35" xfId="10970"/>
    <cellStyle name="Normal 2 11 7 36" xfId="11823"/>
    <cellStyle name="Normal 2 11 7 37" xfId="12383"/>
    <cellStyle name="Normal 2 11 7 38" xfId="12567"/>
    <cellStyle name="Normal 2 11 7 39" xfId="13096"/>
    <cellStyle name="Normal 2 11 7 4" xfId="3356"/>
    <cellStyle name="Normal 2 11 7 40" xfId="14669"/>
    <cellStyle name="Normal 2 11 7 41" xfId="14832"/>
    <cellStyle name="Normal 2 11 7 42" xfId="14705"/>
    <cellStyle name="Normal 2 11 7 43" xfId="15260"/>
    <cellStyle name="Normal 2 11 7 44" xfId="15801"/>
    <cellStyle name="Normal 2 11 7 45" xfId="16341"/>
    <cellStyle name="Normal 2 11 7 46" xfId="16882"/>
    <cellStyle name="Normal 2 11 7 47" xfId="17423"/>
    <cellStyle name="Normal 2 11 7 48" xfId="17964"/>
    <cellStyle name="Normal 2 11 7 49" xfId="18504"/>
    <cellStyle name="Normal 2 11 7 5" xfId="4058"/>
    <cellStyle name="Normal 2 11 7 50" xfId="19042"/>
    <cellStyle name="Normal 2 11 7 51" xfId="20583"/>
    <cellStyle name="Normal 2 11 7 52" xfId="20735"/>
    <cellStyle name="Normal 2 11 7 53" xfId="22064"/>
    <cellStyle name="Normal 2 11 7 54" xfId="22677"/>
    <cellStyle name="Normal 2 11 7 55" xfId="22394"/>
    <cellStyle name="Normal 2 11 7 56" xfId="23209"/>
    <cellStyle name="Normal 2 11 7 57" xfId="23745"/>
    <cellStyle name="Normal 2 11 7 58" xfId="24278"/>
    <cellStyle name="Normal 2 11 7 59" xfId="24797"/>
    <cellStyle name="Normal 2 11 7 6" xfId="3660"/>
    <cellStyle name="Normal 2 11 7 60" xfId="25878"/>
    <cellStyle name="Normal 2 11 7 61" xfId="25965"/>
    <cellStyle name="Normal 2 11 7 62" xfId="26455"/>
    <cellStyle name="Normal 2 11 7 63" xfId="27196"/>
    <cellStyle name="Normal 2 11 7 64" xfId="26390"/>
    <cellStyle name="Normal 2 11 7 65" xfId="27990"/>
    <cellStyle name="Normal 2 11 7 66" xfId="29058"/>
    <cellStyle name="Normal 2 11 7 67" xfId="29239"/>
    <cellStyle name="Normal 2 11 7 68" xfId="31173"/>
    <cellStyle name="Normal 2 11 7 69" xfId="32300"/>
    <cellStyle name="Normal 2 11 7 7" xfId="3991"/>
    <cellStyle name="Normal 2 11 7 70" xfId="33135"/>
    <cellStyle name="Normal 2 11 7 8" xfId="4249"/>
    <cellStyle name="Normal 2 11 7 9" xfId="4520"/>
    <cellStyle name="Normal 2 11 70" xfId="15533"/>
    <cellStyle name="Normal 2 11 71" xfId="16074"/>
    <cellStyle name="Normal 2 11 72" xfId="16614"/>
    <cellStyle name="Normal 2 11 73" xfId="17155"/>
    <cellStyle name="Normal 2 11 74" xfId="17696"/>
    <cellStyle name="Normal 2 11 75" xfId="18237"/>
    <cellStyle name="Normal 2 11 76" xfId="18775"/>
    <cellStyle name="Normal 2 11 77" xfId="19314"/>
    <cellStyle name="Normal 2 11 78" xfId="19852"/>
    <cellStyle name="Normal 2 11 79" xfId="20375"/>
    <cellStyle name="Normal 2 11 8" xfId="489"/>
    <cellStyle name="Normal 2 11 8 10" xfId="5182"/>
    <cellStyle name="Normal 2 11 8 11" xfId="5497"/>
    <cellStyle name="Normal 2 11 8 12" xfId="5764"/>
    <cellStyle name="Normal 2 11 8 13" xfId="6005"/>
    <cellStyle name="Normal 2 11 8 14" xfId="6245"/>
    <cellStyle name="Normal 2 11 8 15" xfId="6482"/>
    <cellStyle name="Normal 2 11 8 16" xfId="6720"/>
    <cellStyle name="Normal 2 11 8 17" xfId="6961"/>
    <cellStyle name="Normal 2 11 8 18" xfId="7192"/>
    <cellStyle name="Normal 2 11 8 19" xfId="7328"/>
    <cellStyle name="Normal 2 11 8 2" xfId="2507"/>
    <cellStyle name="Normal 2 11 8 2 2" xfId="3013"/>
    <cellStyle name="Normal 2 11 8 2 3" xfId="38211"/>
    <cellStyle name="Normal 2 11 8 20" xfId="7627"/>
    <cellStyle name="Normal 2 11 8 21" xfId="7823"/>
    <cellStyle name="Normal 2 11 8 22" xfId="7815"/>
    <cellStyle name="Normal 2 11 8 23" xfId="8360"/>
    <cellStyle name="Normal 2 11 8 24" xfId="8586"/>
    <cellStyle name="Normal 2 11 8 25" xfId="8797"/>
    <cellStyle name="Normal 2 11 8 26" xfId="9004"/>
    <cellStyle name="Normal 2 11 8 27" xfId="9200"/>
    <cellStyle name="Normal 2 11 8 28" xfId="9384"/>
    <cellStyle name="Normal 2 11 8 29" xfId="9484"/>
    <cellStyle name="Normal 2 11 8 3" xfId="3568"/>
    <cellStyle name="Normal 2 11 8 30" xfId="9668"/>
    <cellStyle name="Normal 2 11 8 31" xfId="10298"/>
    <cellStyle name="Normal 2 11 8 32" xfId="10841"/>
    <cellStyle name="Normal 2 11 8 33" xfId="10852"/>
    <cellStyle name="Normal 2 11 8 34" xfId="11467"/>
    <cellStyle name="Normal 2 11 8 35" xfId="11996"/>
    <cellStyle name="Normal 2 11 8 36" xfId="10453"/>
    <cellStyle name="Normal 2 11 8 37" xfId="12949"/>
    <cellStyle name="Normal 2 11 8 38" xfId="13608"/>
    <cellStyle name="Normal 2 11 8 39" xfId="14151"/>
    <cellStyle name="Normal 2 11 8 4" xfId="3519"/>
    <cellStyle name="Normal 2 11 8 40" xfId="15014"/>
    <cellStyle name="Normal 2 11 8 41" xfId="15097"/>
    <cellStyle name="Normal 2 11 8 42" xfId="15773"/>
    <cellStyle name="Normal 2 11 8 43" xfId="16313"/>
    <cellStyle name="Normal 2 11 8 44" xfId="16854"/>
    <cellStyle name="Normal 2 11 8 45" xfId="17395"/>
    <cellStyle name="Normal 2 11 8 46" xfId="17936"/>
    <cellStyle name="Normal 2 11 8 47" xfId="18476"/>
    <cellStyle name="Normal 2 11 8 48" xfId="19014"/>
    <cellStyle name="Normal 2 11 8 49" xfId="19553"/>
    <cellStyle name="Normal 2 11 8 5" xfId="3843"/>
    <cellStyle name="Normal 2 11 8 50" xfId="20085"/>
    <cellStyle name="Normal 2 11 8 51" xfId="20900"/>
    <cellStyle name="Normal 2 11 8 52" xfId="20971"/>
    <cellStyle name="Normal 2 11 8 53" xfId="22141"/>
    <cellStyle name="Normal 2 11 8 54" xfId="21695"/>
    <cellStyle name="Normal 2 11 8 55" xfId="23268"/>
    <cellStyle name="Normal 2 11 8 56" xfId="23803"/>
    <cellStyle name="Normal 2 11 8 57" xfId="24337"/>
    <cellStyle name="Normal 2 11 8 58" xfId="24854"/>
    <cellStyle name="Normal 2 11 8 59" xfId="25332"/>
    <cellStyle name="Normal 2 11 8 6" xfId="3282"/>
    <cellStyle name="Normal 2 11 8 60" xfId="25956"/>
    <cellStyle name="Normal 2 11 8 61" xfId="26513"/>
    <cellStyle name="Normal 2 11 8 62" xfId="27048"/>
    <cellStyle name="Normal 2 11 8 63" xfId="27403"/>
    <cellStyle name="Normal 2 11 8 64" xfId="28043"/>
    <cellStyle name="Normal 2 11 8 65" xfId="28447"/>
    <cellStyle name="Normal 2 11 8 66" xfId="29128"/>
    <cellStyle name="Normal 2 11 8 67" xfId="29261"/>
    <cellStyle name="Normal 2 11 8 68" xfId="31243"/>
    <cellStyle name="Normal 2 11 8 69" xfId="32246"/>
    <cellStyle name="Normal 2 11 8 7" xfId="4568"/>
    <cellStyle name="Normal 2 11 8 70" xfId="33098"/>
    <cellStyle name="Normal 2 11 8 71" xfId="37806"/>
    <cellStyle name="Normal 2 11 8 8" xfId="4805"/>
    <cellStyle name="Normal 2 11 8 9" xfId="5045"/>
    <cellStyle name="Normal 2 11 80" xfId="20984"/>
    <cellStyle name="Normal 2 11 81" xfId="21317"/>
    <cellStyle name="Normal 2 11 82" xfId="21729"/>
    <cellStyle name="Normal 2 11 83" xfId="22195"/>
    <cellStyle name="Normal 2 11 84" xfId="21789"/>
    <cellStyle name="Normal 2 11 85" xfId="23188"/>
    <cellStyle name="Normal 2 11 86" xfId="23724"/>
    <cellStyle name="Normal 2 11 87" xfId="24257"/>
    <cellStyle name="Normal 2 11 88" xfId="24778"/>
    <cellStyle name="Normal 2 11 89" xfId="23668"/>
    <cellStyle name="Normal 2 11 9" xfId="546"/>
    <cellStyle name="Normal 2 11 9 10" xfId="3434"/>
    <cellStyle name="Normal 2 11 9 11" xfId="5433"/>
    <cellStyle name="Normal 2 11 9 12" xfId="5865"/>
    <cellStyle name="Normal 2 11 9 13" xfId="6107"/>
    <cellStyle name="Normal 2 11 9 14" xfId="6347"/>
    <cellStyle name="Normal 2 11 9 15" xfId="6584"/>
    <cellStyle name="Normal 2 11 9 16" xfId="6821"/>
    <cellStyle name="Normal 2 11 9 17" xfId="7060"/>
    <cellStyle name="Normal 2 11 9 18" xfId="7292"/>
    <cellStyle name="Normal 2 11 9 19" xfId="4449"/>
    <cellStyle name="Normal 2 11 9 2" xfId="2522"/>
    <cellStyle name="Normal 2 11 9 2 2" xfId="3031"/>
    <cellStyle name="Normal 2 11 9 20" xfId="7566"/>
    <cellStyle name="Normal 2 11 9 21" xfId="7524"/>
    <cellStyle name="Normal 2 11 9 22" xfId="8028"/>
    <cellStyle name="Normal 2 11 9 23" xfId="8457"/>
    <cellStyle name="Normal 2 11 9 24" xfId="8679"/>
    <cellStyle name="Normal 2 11 9 25" xfId="8889"/>
    <cellStyle name="Normal 2 11 9 26" xfId="9090"/>
    <cellStyle name="Normal 2 11 9 27" xfId="9288"/>
    <cellStyle name="Normal 2 11 9 28" xfId="9461"/>
    <cellStyle name="Normal 2 11 9 29" xfId="6443"/>
    <cellStyle name="Normal 2 11 9 3" xfId="3624"/>
    <cellStyle name="Normal 2 11 9 30" xfId="9638"/>
    <cellStyle name="Normal 2 11 9 31" xfId="10354"/>
    <cellStyle name="Normal 2 11 9 32" xfId="10845"/>
    <cellStyle name="Normal 2 11 9 33" xfId="10304"/>
    <cellStyle name="Normal 2 11 9 34" xfId="11297"/>
    <cellStyle name="Normal 2 11 9 35" xfId="11826"/>
    <cellStyle name="Normal 2 11 9 36" xfId="12374"/>
    <cellStyle name="Normal 2 11 9 37" xfId="12864"/>
    <cellStyle name="Normal 2 11 9 38" xfId="13439"/>
    <cellStyle name="Normal 2 11 9 39" xfId="13980"/>
    <cellStyle name="Normal 2 11 9 4" xfId="3394"/>
    <cellStyle name="Normal 2 11 9 40" xfId="15229"/>
    <cellStyle name="Normal 2 11 9 41" xfId="14991"/>
    <cellStyle name="Normal 2 11 9 42" xfId="15603"/>
    <cellStyle name="Normal 2 11 9 43" xfId="16144"/>
    <cellStyle name="Normal 2 11 9 44" xfId="16684"/>
    <cellStyle name="Normal 2 11 9 45" xfId="17225"/>
    <cellStyle name="Normal 2 11 9 46" xfId="17766"/>
    <cellStyle name="Normal 2 11 9 47" xfId="18307"/>
    <cellStyle name="Normal 2 11 9 48" xfId="18845"/>
    <cellStyle name="Normal 2 11 9 49" xfId="19384"/>
    <cellStyle name="Normal 2 11 9 5" xfId="3160"/>
    <cellStyle name="Normal 2 11 9 50" xfId="19919"/>
    <cellStyle name="Normal 2 11 9 51" xfId="21084"/>
    <cellStyle name="Normal 2 11 9 52" xfId="20881"/>
    <cellStyle name="Normal 2 11 9 53" xfId="22197"/>
    <cellStyle name="Normal 2 11 9 54" xfId="22263"/>
    <cellStyle name="Normal 2 11 9 55" xfId="23092"/>
    <cellStyle name="Normal 2 11 9 56" xfId="23629"/>
    <cellStyle name="Normal 2 11 9 57" xfId="24162"/>
    <cellStyle name="Normal 2 11 9 58" xfId="24690"/>
    <cellStyle name="Normal 2 11 9 59" xfId="25190"/>
    <cellStyle name="Normal 2 11 9 6" xfId="4429"/>
    <cellStyle name="Normal 2 11 9 60" xfId="26011"/>
    <cellStyle name="Normal 2 11 9 61" xfId="26338"/>
    <cellStyle name="Normal 2 11 9 62" xfId="26875"/>
    <cellStyle name="Normal 2 11 9 63" xfId="25619"/>
    <cellStyle name="Normal 2 11 9 64" xfId="27896"/>
    <cellStyle name="Normal 2 11 9 65" xfId="28339"/>
    <cellStyle name="Normal 2 11 9 66" xfId="29173"/>
    <cellStyle name="Normal 2 11 9 67" xfId="29524"/>
    <cellStyle name="Normal 2 11 9 68" xfId="31285"/>
    <cellStyle name="Normal 2 11 9 69" xfId="31964"/>
    <cellStyle name="Normal 2 11 9 7" xfId="4670"/>
    <cellStyle name="Normal 2 11 9 70" xfId="31643"/>
    <cellStyle name="Normal 2 11 9 8" xfId="4908"/>
    <cellStyle name="Normal 2 11 9 9" xfId="5146"/>
    <cellStyle name="Normal 2 11 90" xfId="25859"/>
    <cellStyle name="Normal 2 11 91" xfId="26434"/>
    <cellStyle name="Normal 2 11 92" xfId="27204"/>
    <cellStyle name="Normal 2 11 93" xfId="27458"/>
    <cellStyle name="Normal 2 11 94" xfId="27974"/>
    <cellStyle name="Normal 2 11 95" xfId="28761"/>
    <cellStyle name="Normal 2 11 96" xfId="29177"/>
    <cellStyle name="Normal 2 11 97" xfId="30853"/>
    <cellStyle name="Normal 2 11 98" xfId="32352"/>
    <cellStyle name="Normal 2 11 99" xfId="33169"/>
    <cellStyle name="Normal 2 110" xfId="30839"/>
    <cellStyle name="Normal 2 111" xfId="32640"/>
    <cellStyle name="Normal 2 112" xfId="33392"/>
    <cellStyle name="Normal 2 113" xfId="29967"/>
    <cellStyle name="Normal 2 114" xfId="3060"/>
    <cellStyle name="Normal 2 115" xfId="34129"/>
    <cellStyle name="Normal 2 116" xfId="34131"/>
    <cellStyle name="Normal 2 117" xfId="34137"/>
    <cellStyle name="Normal 2 118" xfId="34314"/>
    <cellStyle name="Normal 2 119" xfId="34317"/>
    <cellStyle name="Normal 2 12" xfId="136"/>
    <cellStyle name="Normal 2 12 10" xfId="4614"/>
    <cellStyle name="Normal 2 12 11" xfId="4851"/>
    <cellStyle name="Normal 2 12 12" xfId="5091"/>
    <cellStyle name="Normal 2 12 13" xfId="4515"/>
    <cellStyle name="Normal 2 12 14" xfId="5568"/>
    <cellStyle name="Normal 2 12 15" xfId="5809"/>
    <cellStyle name="Normal 2 12 16" xfId="6051"/>
    <cellStyle name="Normal 2 12 17" xfId="6291"/>
    <cellStyle name="Normal 2 12 18" xfId="6527"/>
    <cellStyle name="Normal 2 12 19" xfId="6765"/>
    <cellStyle name="Normal 2 12 2" xfId="182"/>
    <cellStyle name="Normal 2 12 2 10" xfId="14033"/>
    <cellStyle name="Normal 2 12 2 11" xfId="14573"/>
    <cellStyle name="Normal 2 12 2 12" xfId="15215"/>
    <cellStyle name="Normal 2 12 2 13" xfId="15656"/>
    <cellStyle name="Normal 2 12 2 14" xfId="16197"/>
    <cellStyle name="Normal 2 12 2 15" xfId="16737"/>
    <cellStyle name="Normal 2 12 2 16" xfId="17278"/>
    <cellStyle name="Normal 2 12 2 17" xfId="17819"/>
    <cellStyle name="Normal 2 12 2 18" xfId="18360"/>
    <cellStyle name="Normal 2 12 2 19" xfId="18897"/>
    <cellStyle name="Normal 2 12 2 2" xfId="266"/>
    <cellStyle name="Normal 2 12 2 2 10" xfId="14509"/>
    <cellStyle name="Normal 2 12 2 2 11" xfId="15051"/>
    <cellStyle name="Normal 2 12 2 2 12" xfId="15592"/>
    <cellStyle name="Normal 2 12 2 2 13" xfId="16133"/>
    <cellStyle name="Normal 2 12 2 2 14" xfId="16673"/>
    <cellStyle name="Normal 2 12 2 2 15" xfId="17214"/>
    <cellStyle name="Normal 2 12 2 2 16" xfId="17755"/>
    <cellStyle name="Normal 2 12 2 2 17" xfId="18296"/>
    <cellStyle name="Normal 2 12 2 2 18" xfId="18834"/>
    <cellStyle name="Normal 2 12 2 2 19" xfId="19373"/>
    <cellStyle name="Normal 2 12 2 2 2" xfId="10078"/>
    <cellStyle name="Normal 2 12 2 2 2 2" xfId="38100"/>
    <cellStyle name="Normal 2 12 2 2 20" xfId="19908"/>
    <cellStyle name="Normal 2 12 2 2 21" xfId="20430"/>
    <cellStyle name="Normal 2 12 2 2 22" xfId="20933"/>
    <cellStyle name="Normal 2 12 2 2 23" xfId="21352"/>
    <cellStyle name="Normal 2 12 2 2 24" xfId="21925"/>
    <cellStyle name="Normal 2 12 2 2 25" xfId="22147"/>
    <cellStyle name="Normal 2 12 2 2 26" xfId="23236"/>
    <cellStyle name="Normal 2 12 2 2 27" xfId="23771"/>
    <cellStyle name="Normal 2 12 2 2 28" xfId="24305"/>
    <cellStyle name="Normal 2 12 2 2 29" xfId="24823"/>
    <cellStyle name="Normal 2 12 2 2 3" xfId="10248"/>
    <cellStyle name="Normal 2 12 2 2 3 2" xfId="37819"/>
    <cellStyle name="Normal 2 12 2 2 30" xfId="25308"/>
    <cellStyle name="Normal 2 12 2 2 31" xfId="25235"/>
    <cellStyle name="Normal 2 12 2 2 32" xfId="26482"/>
    <cellStyle name="Normal 2 12 2 2 33" xfId="27017"/>
    <cellStyle name="Normal 2 12 2 2 34" xfId="27441"/>
    <cellStyle name="Normal 2 12 2 2 35" xfId="28015"/>
    <cellStyle name="Normal 2 12 2 2 36" xfId="28425"/>
    <cellStyle name="Normal 2 12 2 2 37" xfId="28936"/>
    <cellStyle name="Normal 2 12 2 2 38" xfId="29190"/>
    <cellStyle name="Normal 2 12 2 2 39" xfId="31042"/>
    <cellStyle name="Normal 2 12 2 2 4" xfId="11286"/>
    <cellStyle name="Normal 2 12 2 2 40" xfId="32622"/>
    <cellStyle name="Normal 2 12 2 2 41" xfId="31421"/>
    <cellStyle name="Normal 2 12 2 2 5" xfId="11815"/>
    <cellStyle name="Normal 2 12 2 2 6" xfId="12343"/>
    <cellStyle name="Normal 2 12 2 2 7" xfId="12877"/>
    <cellStyle name="Normal 2 12 2 2 8" xfId="13428"/>
    <cellStyle name="Normal 2 12 2 2 9" xfId="13969"/>
    <cellStyle name="Normal 2 12 2 20" xfId="19437"/>
    <cellStyle name="Normal 2 12 2 21" xfId="19970"/>
    <cellStyle name="Normal 2 12 2 22" xfId="20488"/>
    <cellStyle name="Normal 2 12 2 23" xfId="21075"/>
    <cellStyle name="Normal 2 12 2 24" xfId="21391"/>
    <cellStyle name="Normal 2 12 2 25" xfId="21841"/>
    <cellStyle name="Normal 2 12 2 26" xfId="22453"/>
    <cellStyle name="Normal 2 12 2 27" xfId="22068"/>
    <cellStyle name="Normal 2 12 2 28" xfId="23196"/>
    <cellStyle name="Normal 2 12 2 29" xfId="23732"/>
    <cellStyle name="Normal 2 12 2 3" xfId="1342"/>
    <cellStyle name="Normal 2 12 2 3 2" xfId="29732"/>
    <cellStyle name="Normal 2 12 2 3 2 2" xfId="38177"/>
    <cellStyle name="Normal 2 12 2 3 3" xfId="30453"/>
    <cellStyle name="Normal 2 12 2 3 3 2" xfId="37820"/>
    <cellStyle name="Normal 2 12 2 3 4" xfId="31931"/>
    <cellStyle name="Normal 2 12 2 3 5" xfId="32799"/>
    <cellStyle name="Normal 2 12 2 3 6" xfId="33504"/>
    <cellStyle name="Normal 2 12 2 30" xfId="24265"/>
    <cellStyle name="Normal 2 12 2 31" xfId="24786"/>
    <cellStyle name="Normal 2 12 2 32" xfId="25601"/>
    <cellStyle name="Normal 2 12 2 33" xfId="25981"/>
    <cellStyle name="Normal 2 12 2 34" xfId="26442"/>
    <cellStyle name="Normal 2 12 2 35" xfId="26056"/>
    <cellStyle name="Normal 2 12 2 36" xfId="27499"/>
    <cellStyle name="Normal 2 12 2 37" xfId="27981"/>
    <cellStyle name="Normal 2 12 2 38" xfId="28853"/>
    <cellStyle name="Normal 2 12 2 39" xfId="29178"/>
    <cellStyle name="Normal 2 12 2 4" xfId="2115"/>
    <cellStyle name="Normal 2 12 2 4 2" xfId="10677"/>
    <cellStyle name="Normal 2 12 2 4 2 2" xfId="30103"/>
    <cellStyle name="Normal 2 12 2 4 3" xfId="30719"/>
    <cellStyle name="Normal 2 12 2 4 4" xfId="32566"/>
    <cellStyle name="Normal 2 12 2 4 5" xfId="33321"/>
    <cellStyle name="Normal 2 12 2 4 6" xfId="33795"/>
    <cellStyle name="Normal 2 12 2 4 7" xfId="34217"/>
    <cellStyle name="Normal 2 12 2 4 8" xfId="37699"/>
    <cellStyle name="Normal 2 12 2 40" xfId="30960"/>
    <cellStyle name="Normal 2 12 2 41" xfId="31308"/>
    <cellStyle name="Normal 2 12 2 42" xfId="31789"/>
    <cellStyle name="Normal 2 12 2 43" xfId="30002"/>
    <cellStyle name="Normal 2 12 2 44" xfId="34059"/>
    <cellStyle name="Normal 2 12 2 45" xfId="34561"/>
    <cellStyle name="Normal 2 12 2 46" xfId="34788"/>
    <cellStyle name="Normal 2 12 2 47" xfId="35015"/>
    <cellStyle name="Normal 2 12 2 48" xfId="35242"/>
    <cellStyle name="Normal 2 12 2 49" xfId="35469"/>
    <cellStyle name="Normal 2 12 2 5" xfId="2289"/>
    <cellStyle name="Normal 2 12 2 5 2" xfId="11350"/>
    <cellStyle name="Normal 2 12 2 5 2 2" xfId="30179"/>
    <cellStyle name="Normal 2 12 2 5 2 3" xfId="38215"/>
    <cellStyle name="Normal 2 12 2 5 3" xfId="30775"/>
    <cellStyle name="Normal 2 12 2 5 4" xfId="32714"/>
    <cellStyle name="Normal 2 12 2 5 5" xfId="33435"/>
    <cellStyle name="Normal 2 12 2 5 6" xfId="33852"/>
    <cellStyle name="Normal 2 12 2 5 7" xfId="37818"/>
    <cellStyle name="Normal 2 12 2 50" xfId="35696"/>
    <cellStyle name="Normal 2 12 2 51" xfId="35923"/>
    <cellStyle name="Normal 2 12 2 52" xfId="36150"/>
    <cellStyle name="Normal 2 12 2 53" xfId="36377"/>
    <cellStyle name="Normal 2 12 2 54" xfId="36603"/>
    <cellStyle name="Normal 2 12 2 55" xfId="36827"/>
    <cellStyle name="Normal 2 12 2 56" xfId="37030"/>
    <cellStyle name="Normal 2 12 2 57" xfId="37240"/>
    <cellStyle name="Normal 2 12 2 58" xfId="37587"/>
    <cellStyle name="Normal 2 12 2 59" xfId="38455"/>
    <cellStyle name="Normal 2 12 2 6" xfId="11879"/>
    <cellStyle name="Normal 2 12 2 7" xfId="12407"/>
    <cellStyle name="Normal 2 12 2 8" xfId="12900"/>
    <cellStyle name="Normal 2 12 2 9" xfId="13492"/>
    <cellStyle name="Normal 2 12 20" xfId="7004"/>
    <cellStyle name="Normal 2 12 21" xfId="7236"/>
    <cellStyle name="Normal 2 12 22" xfId="6668"/>
    <cellStyle name="Normal 2 12 23" xfId="7697"/>
    <cellStyle name="Normal 2 12 24" xfId="5984"/>
    <cellStyle name="Normal 2 12 25" xfId="7971"/>
    <cellStyle name="Normal 2 12 26" xfId="8403"/>
    <cellStyle name="Normal 2 12 27" xfId="8628"/>
    <cellStyle name="Normal 2 12 28" xfId="8837"/>
    <cellStyle name="Normal 2 12 29" xfId="9043"/>
    <cellStyle name="Normal 2 12 3" xfId="203"/>
    <cellStyle name="Normal 2 12 3 10" xfId="13943"/>
    <cellStyle name="Normal 2 12 3 11" xfId="14483"/>
    <cellStyle name="Normal 2 12 3 12" xfId="14874"/>
    <cellStyle name="Normal 2 12 3 13" xfId="15566"/>
    <cellStyle name="Normal 2 12 3 14" xfId="16107"/>
    <cellStyle name="Normal 2 12 3 15" xfId="16647"/>
    <cellStyle name="Normal 2 12 3 16" xfId="17188"/>
    <cellStyle name="Normal 2 12 3 17" xfId="17729"/>
    <cellStyle name="Normal 2 12 3 18" xfId="18270"/>
    <cellStyle name="Normal 2 12 3 19" xfId="18808"/>
    <cellStyle name="Normal 2 12 3 2" xfId="287"/>
    <cellStyle name="Normal 2 12 3 2 10" xfId="14011"/>
    <cellStyle name="Normal 2 12 3 2 11" xfId="14843"/>
    <cellStyle name="Normal 2 12 3 2 12" xfId="15024"/>
    <cellStyle name="Normal 2 12 3 2 13" xfId="15634"/>
    <cellStyle name="Normal 2 12 3 2 14" xfId="16175"/>
    <cellStyle name="Normal 2 12 3 2 15" xfId="16715"/>
    <cellStyle name="Normal 2 12 3 2 16" xfId="17256"/>
    <cellStyle name="Normal 2 12 3 2 17" xfId="17797"/>
    <cellStyle name="Normal 2 12 3 2 18" xfId="18338"/>
    <cellStyle name="Normal 2 12 3 2 19" xfId="18875"/>
    <cellStyle name="Normal 2 12 3 2 2" xfId="10099"/>
    <cellStyle name="Normal 2 12 3 2 2 2" xfId="38121"/>
    <cellStyle name="Normal 2 12 3 2 20" xfId="19415"/>
    <cellStyle name="Normal 2 12 3 2 21" xfId="19948"/>
    <cellStyle name="Normal 2 12 3 2 22" xfId="20744"/>
    <cellStyle name="Normal 2 12 3 2 23" xfId="20908"/>
    <cellStyle name="Normal 2 12 3 2 24" xfId="21946"/>
    <cellStyle name="Normal 2 12 3 2 25" xfId="22200"/>
    <cellStyle name="Normal 2 12 3 2 26" xfId="23118"/>
    <cellStyle name="Normal 2 12 3 2 27" xfId="23655"/>
    <cellStyle name="Normal 2 12 3 2 28" xfId="24187"/>
    <cellStyle name="Normal 2 12 3 2 29" xfId="24714"/>
    <cellStyle name="Normal 2 12 3 2 3" xfId="10011"/>
    <cellStyle name="Normal 2 12 3 2 3 2" xfId="37822"/>
    <cellStyle name="Normal 2 12 3 2 30" xfId="25210"/>
    <cellStyle name="Normal 2 12 3 2 31" xfId="24989"/>
    <cellStyle name="Normal 2 12 3 2 32" xfId="26364"/>
    <cellStyle name="Normal 2 12 3 2 33" xfId="26900"/>
    <cellStyle name="Normal 2 12 3 2 34" xfId="27469"/>
    <cellStyle name="Normal 2 12 3 2 35" xfId="27917"/>
    <cellStyle name="Normal 2 12 3 2 36" xfId="28355"/>
    <cellStyle name="Normal 2 12 3 2 37" xfId="28957"/>
    <cellStyle name="Normal 2 12 3 2 38" xfId="29996"/>
    <cellStyle name="Normal 2 12 3 2 39" xfId="31063"/>
    <cellStyle name="Normal 2 12 3 2 4" xfId="10506"/>
    <cellStyle name="Normal 2 12 3 2 40" xfId="31249"/>
    <cellStyle name="Normal 2 12 3 2 41" xfId="31135"/>
    <cellStyle name="Normal 2 12 3 2 5" xfId="11328"/>
    <cellStyle name="Normal 2 12 3 2 6" xfId="11857"/>
    <cellStyle name="Normal 2 12 3 2 7" xfId="12706"/>
    <cellStyle name="Normal 2 12 3 2 8" xfId="13071"/>
    <cellStyle name="Normal 2 12 3 2 9" xfId="13470"/>
    <cellStyle name="Normal 2 12 3 20" xfId="19347"/>
    <cellStyle name="Normal 2 12 3 21" xfId="19883"/>
    <cellStyle name="Normal 2 12 3 22" xfId="20405"/>
    <cellStyle name="Normal 2 12 3 23" xfId="20774"/>
    <cellStyle name="Normal 2 12 3 24" xfId="21334"/>
    <cellStyle name="Normal 2 12 3 25" xfId="21862"/>
    <cellStyle name="Normal 2 12 3 26" xfId="22795"/>
    <cellStyle name="Normal 2 12 3 27" xfId="22546"/>
    <cellStyle name="Normal 2 12 3 28" xfId="23103"/>
    <cellStyle name="Normal 2 12 3 29" xfId="23640"/>
    <cellStyle name="Normal 2 12 3 3" xfId="1363"/>
    <cellStyle name="Normal 2 12 3 3 2" xfId="29753"/>
    <cellStyle name="Normal 2 12 3 3 2 2" xfId="38198"/>
    <cellStyle name="Normal 2 12 3 3 3" xfId="30474"/>
    <cellStyle name="Normal 2 12 3 3 3 2" xfId="37823"/>
    <cellStyle name="Normal 2 12 3 3 4" xfId="31952"/>
    <cellStyle name="Normal 2 12 3 3 5" xfId="32820"/>
    <cellStyle name="Normal 2 12 3 3 6" xfId="33525"/>
    <cellStyle name="Normal 2 12 3 30" xfId="24173"/>
    <cellStyle name="Normal 2 12 3 31" xfId="24701"/>
    <cellStyle name="Normal 2 12 3 32" xfId="25823"/>
    <cellStyle name="Normal 2 12 3 33" xfId="25333"/>
    <cellStyle name="Normal 2 12 3 34" xfId="26349"/>
    <cellStyle name="Normal 2 12 3 35" xfId="27529"/>
    <cellStyle name="Normal 2 12 3 36" xfId="27292"/>
    <cellStyle name="Normal 2 12 3 37" xfId="27906"/>
    <cellStyle name="Normal 2 12 3 38" xfId="28873"/>
    <cellStyle name="Normal 2 12 3 39" xfId="29132"/>
    <cellStyle name="Normal 2 12 3 4" xfId="2116"/>
    <cellStyle name="Normal 2 12 3 4 2" xfId="9981"/>
    <cellStyle name="Normal 2 12 3 4 2 2" xfId="30104"/>
    <cellStyle name="Normal 2 12 3 4 3" xfId="30720"/>
    <cellStyle name="Normal 2 12 3 4 4" xfId="32567"/>
    <cellStyle name="Normal 2 12 3 4 5" xfId="33322"/>
    <cellStyle name="Normal 2 12 3 4 6" xfId="33796"/>
    <cellStyle name="Normal 2 12 3 4 7" xfId="34234"/>
    <cellStyle name="Normal 2 12 3 4 8" xfId="37715"/>
    <cellStyle name="Normal 2 12 3 40" xfId="30979"/>
    <cellStyle name="Normal 2 12 3 41" xfId="31130"/>
    <cellStyle name="Normal 2 12 3 42" xfId="32264"/>
    <cellStyle name="Normal 2 12 3 43" xfId="29993"/>
    <cellStyle name="Normal 2 12 3 44" xfId="34060"/>
    <cellStyle name="Normal 2 12 3 45" xfId="34562"/>
    <cellStyle name="Normal 2 12 3 46" xfId="34789"/>
    <cellStyle name="Normal 2 12 3 47" xfId="35016"/>
    <cellStyle name="Normal 2 12 3 48" xfId="35243"/>
    <cellStyle name="Normal 2 12 3 49" xfId="35470"/>
    <cellStyle name="Normal 2 12 3 5" xfId="2290"/>
    <cellStyle name="Normal 2 12 3 5 2" xfId="11260"/>
    <cellStyle name="Normal 2 12 3 5 2 2" xfId="30180"/>
    <cellStyle name="Normal 2 12 3 5 2 3" xfId="38216"/>
    <cellStyle name="Normal 2 12 3 5 3" xfId="30776"/>
    <cellStyle name="Normal 2 12 3 5 4" xfId="32715"/>
    <cellStyle name="Normal 2 12 3 5 5" xfId="33436"/>
    <cellStyle name="Normal 2 12 3 5 6" xfId="33853"/>
    <cellStyle name="Normal 2 12 3 5 7" xfId="37821"/>
    <cellStyle name="Normal 2 12 3 50" xfId="35697"/>
    <cellStyle name="Normal 2 12 3 51" xfId="35924"/>
    <cellStyle name="Normal 2 12 3 52" xfId="36151"/>
    <cellStyle name="Normal 2 12 3 53" xfId="36378"/>
    <cellStyle name="Normal 2 12 3 54" xfId="36604"/>
    <cellStyle name="Normal 2 12 3 55" xfId="36828"/>
    <cellStyle name="Normal 2 12 3 56" xfId="37031"/>
    <cellStyle name="Normal 2 12 3 57" xfId="37241"/>
    <cellStyle name="Normal 2 12 3 58" xfId="37588"/>
    <cellStyle name="Normal 2 12 3 59" xfId="38456"/>
    <cellStyle name="Normal 2 12 3 6" xfId="11788"/>
    <cellStyle name="Normal 2 12 3 7" xfId="12316"/>
    <cellStyle name="Normal 2 12 3 8" xfId="12815"/>
    <cellStyle name="Normal 2 12 3 9" xfId="13402"/>
    <cellStyle name="Normal 2 12 30" xfId="9239"/>
    <cellStyle name="Normal 2 12 31" xfId="9417"/>
    <cellStyle name="Normal 2 12 32" xfId="8960"/>
    <cellStyle name="Normal 2 12 33" xfId="9715"/>
    <cellStyle name="Normal 2 12 34" xfId="9968"/>
    <cellStyle name="Normal 2 12 35" xfId="9985"/>
    <cellStyle name="Normal 2 12 36" xfId="11376"/>
    <cellStyle name="Normal 2 12 37" xfId="11905"/>
    <cellStyle name="Normal 2 12 38" xfId="12433"/>
    <cellStyle name="Normal 2 12 39" xfId="12816"/>
    <cellStyle name="Normal 2 12 4" xfId="224"/>
    <cellStyle name="Normal 2 12 4 10" xfId="12076"/>
    <cellStyle name="Normal 2 12 4 11" xfId="12534"/>
    <cellStyle name="Normal 2 12 4 12" xfId="13672"/>
    <cellStyle name="Normal 2 12 4 13" xfId="14937"/>
    <cellStyle name="Normal 2 12 4 14" xfId="14256"/>
    <cellStyle name="Normal 2 12 4 15" xfId="14129"/>
    <cellStyle name="Normal 2 12 4 16" xfId="15305"/>
    <cellStyle name="Normal 2 12 4 17" xfId="15846"/>
    <cellStyle name="Normal 2 12 4 18" xfId="16386"/>
    <cellStyle name="Normal 2 12 4 19" xfId="16927"/>
    <cellStyle name="Normal 2 12 4 2" xfId="308"/>
    <cellStyle name="Normal 2 12 4 2 10" xfId="14667"/>
    <cellStyle name="Normal 2 12 4 2 11" xfId="15074"/>
    <cellStyle name="Normal 2 12 4 2 12" xfId="15750"/>
    <cellStyle name="Normal 2 12 4 2 13" xfId="16291"/>
    <cellStyle name="Normal 2 12 4 2 14" xfId="16831"/>
    <cellStyle name="Normal 2 12 4 2 15" xfId="17372"/>
    <cellStyle name="Normal 2 12 4 2 16" xfId="17913"/>
    <cellStyle name="Normal 2 12 4 2 17" xfId="18454"/>
    <cellStyle name="Normal 2 12 4 2 18" xfId="18991"/>
    <cellStyle name="Normal 2 12 4 2 19" xfId="19530"/>
    <cellStyle name="Normal 2 12 4 2 2" xfId="10120"/>
    <cellStyle name="Normal 2 12 4 2 2 2" xfId="38142"/>
    <cellStyle name="Normal 2 12 4 2 20" xfId="20064"/>
    <cellStyle name="Normal 2 12 4 2 21" xfId="20581"/>
    <cellStyle name="Normal 2 12 4 2 22" xfId="20951"/>
    <cellStyle name="Normal 2 12 4 2 23" xfId="21472"/>
    <cellStyle name="Normal 2 12 4 2 24" xfId="21967"/>
    <cellStyle name="Normal 2 12 4 2 25" xfId="22216"/>
    <cellStyle name="Normal 2 12 4 2 26" xfId="22877"/>
    <cellStyle name="Normal 2 12 4 2 27" xfId="23418"/>
    <cellStyle name="Normal 2 12 4 2 28" xfId="23951"/>
    <cellStyle name="Normal 2 12 4 2 29" xfId="24485"/>
    <cellStyle name="Normal 2 12 4 2 3" xfId="10639"/>
    <cellStyle name="Normal 2 12 4 2 3 2" xfId="37825"/>
    <cellStyle name="Normal 2 12 4 2 30" xfId="24994"/>
    <cellStyle name="Normal 2 12 4 2 31" xfId="25810"/>
    <cellStyle name="Normal 2 12 4 2 32" xfId="26128"/>
    <cellStyle name="Normal 2 12 4 2 33" xfId="26664"/>
    <cellStyle name="Normal 2 12 4 2 34" xfId="27308"/>
    <cellStyle name="Normal 2 12 4 2 35" xfId="27707"/>
    <cellStyle name="Normal 2 12 4 2 36" xfId="28176"/>
    <cellStyle name="Normal 2 12 4 2 37" xfId="28978"/>
    <cellStyle name="Normal 2 12 4 2 38" xfId="29621"/>
    <cellStyle name="Normal 2 12 4 2 39" xfId="31084"/>
    <cellStyle name="Normal 2 12 4 2 4" xfId="11444"/>
    <cellStyle name="Normal 2 12 4 2 40" xfId="30879"/>
    <cellStyle name="Normal 2 12 4 2 41" xfId="33149"/>
    <cellStyle name="Normal 2 12 4 2 5" xfId="11973"/>
    <cellStyle name="Normal 2 12 4 2 6" xfId="12501"/>
    <cellStyle name="Normal 2 12 4 2 7" xfId="12918"/>
    <cellStyle name="Normal 2 12 4 2 8" xfId="13585"/>
    <cellStyle name="Normal 2 12 4 2 9" xfId="14127"/>
    <cellStyle name="Normal 2 12 4 20" xfId="17468"/>
    <cellStyle name="Normal 2 12 4 21" xfId="18009"/>
    <cellStyle name="Normal 2 12 4 22" xfId="18548"/>
    <cellStyle name="Normal 2 12 4 23" xfId="19616"/>
    <cellStyle name="Normal 2 12 4 24" xfId="20832"/>
    <cellStyle name="Normal 2 12 4 25" xfId="21883"/>
    <cellStyle name="Normal 2 12 4 26" xfId="22361"/>
    <cellStyle name="Normal 2 12 4 27" xfId="22932"/>
    <cellStyle name="Normal 2 12 4 28" xfId="23472"/>
    <cellStyle name="Normal 2 12 4 29" xfId="24006"/>
    <cellStyle name="Normal 2 12 4 3" xfId="2117"/>
    <cellStyle name="Normal 2 12 4 3 2" xfId="10036"/>
    <cellStyle name="Normal 2 12 4 3 2 2" xfId="30105"/>
    <cellStyle name="Normal 2 12 4 3 3" xfId="30721"/>
    <cellStyle name="Normal 2 12 4 3 4" xfId="32568"/>
    <cellStyle name="Normal 2 12 4 3 5" xfId="33323"/>
    <cellStyle name="Normal 2 12 4 3 6" xfId="33797"/>
    <cellStyle name="Normal 2 12 4 3 7" xfId="34251"/>
    <cellStyle name="Normal 2 12 4 3 8" xfId="37731"/>
    <cellStyle name="Normal 2 12 4 30" xfId="24540"/>
    <cellStyle name="Normal 2 12 4 31" xfId="25047"/>
    <cellStyle name="Normal 2 12 4 32" xfId="25839"/>
    <cellStyle name="Normal 2 12 4 33" xfId="26181"/>
    <cellStyle name="Normal 2 12 4 34" xfId="26718"/>
    <cellStyle name="Normal 2 12 4 35" xfId="24518"/>
    <cellStyle name="Normal 2 12 4 36" xfId="27758"/>
    <cellStyle name="Normal 2 12 4 37" xfId="28220"/>
    <cellStyle name="Normal 2 12 4 38" xfId="28894"/>
    <cellStyle name="Normal 2 12 4 39" xfId="29507"/>
    <cellStyle name="Normal 2 12 4 4" xfId="2291"/>
    <cellStyle name="Normal 2 12 4 4 2" xfId="10245"/>
    <cellStyle name="Normal 2 12 4 4 2 2" xfId="30181"/>
    <cellStyle name="Normal 2 12 4 4 2 3" xfId="38217"/>
    <cellStyle name="Normal 2 12 4 4 3" xfId="30777"/>
    <cellStyle name="Normal 2 12 4 4 4" xfId="32716"/>
    <cellStyle name="Normal 2 12 4 4 5" xfId="33437"/>
    <cellStyle name="Normal 2 12 4 4 6" xfId="33854"/>
    <cellStyle name="Normal 2 12 4 4 7" xfId="37824"/>
    <cellStyle name="Normal 2 12 4 40" xfId="31000"/>
    <cellStyle name="Normal 2 12 4 41" xfId="32223"/>
    <cellStyle name="Normal 2 12 4 42" xfId="33074"/>
    <cellStyle name="Normal 2 12 4 43" xfId="2871"/>
    <cellStyle name="Normal 2 12 4 44" xfId="34061"/>
    <cellStyle name="Normal 2 12 4 45" xfId="34563"/>
    <cellStyle name="Normal 2 12 4 46" xfId="34790"/>
    <cellStyle name="Normal 2 12 4 47" xfId="35017"/>
    <cellStyle name="Normal 2 12 4 48" xfId="35244"/>
    <cellStyle name="Normal 2 12 4 49" xfId="35471"/>
    <cellStyle name="Normal 2 12 4 5" xfId="10662"/>
    <cellStyle name="Normal 2 12 4 50" xfId="35698"/>
    <cellStyle name="Normal 2 12 4 51" xfId="35925"/>
    <cellStyle name="Normal 2 12 4 52" xfId="36152"/>
    <cellStyle name="Normal 2 12 4 53" xfId="36379"/>
    <cellStyle name="Normal 2 12 4 54" xfId="36605"/>
    <cellStyle name="Normal 2 12 4 55" xfId="36829"/>
    <cellStyle name="Normal 2 12 4 56" xfId="37032"/>
    <cellStyle name="Normal 2 12 4 57" xfId="37242"/>
    <cellStyle name="Normal 2 12 4 58" xfId="37589"/>
    <cellStyle name="Normal 2 12 4 59" xfId="38457"/>
    <cellStyle name="Normal 2 12 4 6" xfId="9923"/>
    <cellStyle name="Normal 2 12 4 7" xfId="10931"/>
    <cellStyle name="Normal 2 12 4 8" xfId="12359"/>
    <cellStyle name="Normal 2 12 4 9" xfId="12776"/>
    <cellStyle name="Normal 2 12 40" xfId="13518"/>
    <cellStyle name="Normal 2 12 41" xfId="14059"/>
    <cellStyle name="Normal 2 12 42" xfId="14599"/>
    <cellStyle name="Normal 2 12 43" xfId="14854"/>
    <cellStyle name="Normal 2 12 44" xfId="15682"/>
    <cellStyle name="Normal 2 12 45" xfId="16223"/>
    <cellStyle name="Normal 2 12 46" xfId="16763"/>
    <cellStyle name="Normal 2 12 47" xfId="17304"/>
    <cellStyle name="Normal 2 12 48" xfId="17845"/>
    <cellStyle name="Normal 2 12 49" xfId="18386"/>
    <cellStyle name="Normal 2 12 5" xfId="245"/>
    <cellStyle name="Normal 2 12 5 10" xfId="14465"/>
    <cellStyle name="Normal 2 12 5 11" xfId="15025"/>
    <cellStyle name="Normal 2 12 5 12" xfId="15548"/>
    <cellStyle name="Normal 2 12 5 13" xfId="16089"/>
    <cellStyle name="Normal 2 12 5 14" xfId="16629"/>
    <cellStyle name="Normal 2 12 5 15" xfId="17170"/>
    <cellStyle name="Normal 2 12 5 16" xfId="17711"/>
    <cellStyle name="Normal 2 12 5 17" xfId="18252"/>
    <cellStyle name="Normal 2 12 5 18" xfId="18790"/>
    <cellStyle name="Normal 2 12 5 19" xfId="19329"/>
    <cellStyle name="Normal 2 12 5 2" xfId="10057"/>
    <cellStyle name="Normal 2 12 5 2 2" xfId="38079"/>
    <cellStyle name="Normal 2 12 5 20" xfId="19866"/>
    <cellStyle name="Normal 2 12 5 21" xfId="20389"/>
    <cellStyle name="Normal 2 12 5 22" xfId="20909"/>
    <cellStyle name="Normal 2 12 5 23" xfId="21324"/>
    <cellStyle name="Normal 2 12 5 24" xfId="21904"/>
    <cellStyle name="Normal 2 12 5 25" xfId="22533"/>
    <cellStyle name="Normal 2 12 5 26" xfId="22978"/>
    <cellStyle name="Normal 2 12 5 27" xfId="23517"/>
    <cellStyle name="Normal 2 12 5 28" xfId="24051"/>
    <cellStyle name="Normal 2 12 5 29" xfId="24583"/>
    <cellStyle name="Normal 2 12 5 3" xfId="10615"/>
    <cellStyle name="Normal 2 12 5 3 2" xfId="37826"/>
    <cellStyle name="Normal 2 12 5 30" xfId="25087"/>
    <cellStyle name="Normal 2 12 5 31" xfId="25733"/>
    <cellStyle name="Normal 2 12 5 32" xfId="26227"/>
    <cellStyle name="Normal 2 12 5 33" xfId="26762"/>
    <cellStyle name="Normal 2 12 5 34" xfId="27228"/>
    <cellStyle name="Normal 2 12 5 35" xfId="27798"/>
    <cellStyle name="Normal 2 12 5 36" xfId="28257"/>
    <cellStyle name="Normal 2 12 5 37" xfId="28915"/>
    <cellStyle name="Normal 2 12 5 38" xfId="29598"/>
    <cellStyle name="Normal 2 12 5 39" xfId="31021"/>
    <cellStyle name="Normal 2 12 5 4" xfId="11242"/>
    <cellStyle name="Normal 2 12 5 40" xfId="31609"/>
    <cellStyle name="Normal 2 12 5 41" xfId="32127"/>
    <cellStyle name="Normal 2 12 5 5" xfId="11770"/>
    <cellStyle name="Normal 2 12 5 6" xfId="12298"/>
    <cellStyle name="Normal 2 12 5 7" xfId="12850"/>
    <cellStyle name="Normal 2 12 5 8" xfId="13384"/>
    <cellStyle name="Normal 2 12 5 9" xfId="13925"/>
    <cellStyle name="Normal 2 12 50" xfId="18923"/>
    <cellStyle name="Normal 2 12 51" xfId="19463"/>
    <cellStyle name="Normal 2 12 52" xfId="19996"/>
    <cellStyle name="Normal 2 12 53" xfId="20514"/>
    <cellStyle name="Normal 2 12 54" xfId="20755"/>
    <cellStyle name="Normal 2 12 55" xfId="21410"/>
    <cellStyle name="Normal 2 12 56" xfId="21800"/>
    <cellStyle name="Normal 2 12 57" xfId="21735"/>
    <cellStyle name="Normal 2 12 58" xfId="23358"/>
    <cellStyle name="Normal 2 12 59" xfId="23892"/>
    <cellStyle name="Normal 2 12 6" xfId="1323"/>
    <cellStyle name="Normal 2 12 6 2" xfId="29714"/>
    <cellStyle name="Normal 2 12 6 2 2" xfId="38156"/>
    <cellStyle name="Normal 2 12 6 3" xfId="30435"/>
    <cellStyle name="Normal 2 12 6 3 2" xfId="37827"/>
    <cellStyle name="Normal 2 12 6 4" xfId="31913"/>
    <cellStyle name="Normal 2 12 6 5" xfId="32781"/>
    <cellStyle name="Normal 2 12 6 6" xfId="32650"/>
    <cellStyle name="Normal 2 12 60" xfId="24427"/>
    <cellStyle name="Normal 2 12 61" xfId="24940"/>
    <cellStyle name="Normal 2 12 62" xfId="25418"/>
    <cellStyle name="Normal 2 12 63" xfId="25523"/>
    <cellStyle name="Normal 2 12 64" xfId="26603"/>
    <cellStyle name="Normal 2 12 65" xfId="27136"/>
    <cellStyle name="Normal 2 12 66" xfId="27439"/>
    <cellStyle name="Normal 2 12 67" xfId="28127"/>
    <cellStyle name="Normal 2 12 68" xfId="28526"/>
    <cellStyle name="Normal 2 12 69" xfId="28816"/>
    <cellStyle name="Normal 2 12 7" xfId="3985"/>
    <cellStyle name="Normal 2 12 7 2" xfId="38054"/>
    <cellStyle name="Normal 2 12 70" xfId="29036"/>
    <cellStyle name="Normal 2 12 71" xfId="30922"/>
    <cellStyle name="Normal 2 12 72" xfId="31164"/>
    <cellStyle name="Normal 2 12 73" xfId="31799"/>
    <cellStyle name="Normal 2 12 8" xfId="4073"/>
    <cellStyle name="Normal 2 12 8 2" xfId="37817"/>
    <cellStyle name="Normal 2 12 9" xfId="3150"/>
    <cellStyle name="Normal 2 120" xfId="37657"/>
    <cellStyle name="Normal 2 121" xfId="38267"/>
    <cellStyle name="Normal 2 122" xfId="38268"/>
    <cellStyle name="Normal 2 123" xfId="38269"/>
    <cellStyle name="Normal 2 124" xfId="38270"/>
    <cellStyle name="Normal 2 125" xfId="38271"/>
    <cellStyle name="Normal 2 126" xfId="38272"/>
    <cellStyle name="Normal 2 127" xfId="38273"/>
    <cellStyle name="Normal 2 128" xfId="38274"/>
    <cellStyle name="Normal 2 129" xfId="38275"/>
    <cellStyle name="Normal 2 13" xfId="137"/>
    <cellStyle name="Normal 2 13 10" xfId="3466"/>
    <cellStyle name="Normal 2 13 11" xfId="3627"/>
    <cellStyle name="Normal 2 13 12" xfId="3538"/>
    <cellStyle name="Normal 2 13 13" xfId="4245"/>
    <cellStyle name="Normal 2 13 14" xfId="4440"/>
    <cellStyle name="Normal 2 13 15" xfId="4363"/>
    <cellStyle name="Normal 2 13 16" xfId="4887"/>
    <cellStyle name="Normal 2 13 17" xfId="5399"/>
    <cellStyle name="Normal 2 13 18" xfId="5487"/>
    <cellStyle name="Normal 2 13 19" xfId="5707"/>
    <cellStyle name="Normal 2 13 2" xfId="116"/>
    <cellStyle name="Normal 2 13 2 10" xfId="2974"/>
    <cellStyle name="Normal 2 13 2 11" xfId="4354"/>
    <cellStyle name="Normal 2 13 2 12" xfId="4535"/>
    <cellStyle name="Normal 2 13 2 13" xfId="4807"/>
    <cellStyle name="Normal 2 13 2 14" xfId="5214"/>
    <cellStyle name="Normal 2 13 2 15" xfId="4412"/>
    <cellStyle name="Normal 2 13 2 16" xfId="5419"/>
    <cellStyle name="Normal 2 13 2 17" xfId="5729"/>
    <cellStyle name="Normal 2 13 2 18" xfId="5970"/>
    <cellStyle name="Normal 2 13 2 19" xfId="6210"/>
    <cellStyle name="Normal 2 13 2 2" xfId="179"/>
    <cellStyle name="Normal 2 13 2 2 10" xfId="13245"/>
    <cellStyle name="Normal 2 13 2 2 11" xfId="13785"/>
    <cellStyle name="Normal 2 13 2 2 12" xfId="15112"/>
    <cellStyle name="Normal 2 13 2 2 13" xfId="14851"/>
    <cellStyle name="Normal 2 13 2 2 14" xfId="15409"/>
    <cellStyle name="Normal 2 13 2 2 15" xfId="15950"/>
    <cellStyle name="Normal 2 13 2 2 16" xfId="16490"/>
    <cellStyle name="Normal 2 13 2 2 17" xfId="17031"/>
    <cellStyle name="Normal 2 13 2 2 18" xfId="17572"/>
    <cellStyle name="Normal 2 13 2 2 19" xfId="18113"/>
    <cellStyle name="Normal 2 13 2 2 2" xfId="263"/>
    <cellStyle name="Normal 2 13 2 2 2 10" xfId="14258"/>
    <cellStyle name="Normal 2 13 2 2 2 11" xfId="15050"/>
    <cellStyle name="Normal 2 13 2 2 2 12" xfId="15339"/>
    <cellStyle name="Normal 2 13 2 2 2 13" xfId="15880"/>
    <cellStyle name="Normal 2 13 2 2 2 14" xfId="16420"/>
    <cellStyle name="Normal 2 13 2 2 2 15" xfId="16961"/>
    <cellStyle name="Normal 2 13 2 2 2 16" xfId="17502"/>
    <cellStyle name="Normal 2 13 2 2 2 17" xfId="18043"/>
    <cellStyle name="Normal 2 13 2 2 2 18" xfId="18582"/>
    <cellStyle name="Normal 2 13 2 2 2 19" xfId="19121"/>
    <cellStyle name="Normal 2 13 2 2 2 2" xfId="10075"/>
    <cellStyle name="Normal 2 13 2 2 2 2 2" xfId="38097"/>
    <cellStyle name="Normal 2 13 2 2 2 20" xfId="19659"/>
    <cellStyle name="Normal 2 13 2 2 2 21" xfId="20189"/>
    <cellStyle name="Normal 2 13 2 2 2 22" xfId="20932"/>
    <cellStyle name="Normal 2 13 2 2 2 23" xfId="21175"/>
    <cellStyle name="Normal 2 13 2 2 2 24" xfId="21922"/>
    <cellStyle name="Normal 2 13 2 2 2 25" xfId="22193"/>
    <cellStyle name="Normal 2 13 2 2 2 26" xfId="23143"/>
    <cellStyle name="Normal 2 13 2 2 2 27" xfId="23679"/>
    <cellStyle name="Normal 2 13 2 2 2 28" xfId="24212"/>
    <cellStyle name="Normal 2 13 2 2 2 29" xfId="24736"/>
    <cellStyle name="Normal 2 13 2 2 2 3" xfId="10782"/>
    <cellStyle name="Normal 2 13 2 2 2 3 2" xfId="37831"/>
    <cellStyle name="Normal 2 13 2 2 2 30" xfId="25232"/>
    <cellStyle name="Normal 2 13 2 2 2 31" xfId="25425"/>
    <cellStyle name="Normal 2 13 2 2 2 32" xfId="26389"/>
    <cellStyle name="Normal 2 13 2 2 2 33" xfId="26925"/>
    <cellStyle name="Normal 2 13 2 2 2 34" xfId="27513"/>
    <cellStyle name="Normal 2 13 2 2 2 35" xfId="27935"/>
    <cellStyle name="Normal 2 13 2 2 2 36" xfId="28367"/>
    <cellStyle name="Normal 2 13 2 2 2 37" xfId="28933"/>
    <cellStyle name="Normal 2 13 2 2 2 38" xfId="29251"/>
    <cellStyle name="Normal 2 13 2 2 2 39" xfId="31039"/>
    <cellStyle name="Normal 2 13 2 2 2 4" xfId="11049"/>
    <cellStyle name="Normal 2 13 2 2 2 40" xfId="31179"/>
    <cellStyle name="Normal 2 13 2 2 2 41" xfId="31227"/>
    <cellStyle name="Normal 2 13 2 2 2 5" xfId="11574"/>
    <cellStyle name="Normal 2 13 2 2 2 6" xfId="12101"/>
    <cellStyle name="Normal 2 13 2 2 2 7" xfId="12583"/>
    <cellStyle name="Normal 2 13 2 2 2 8" xfId="13175"/>
    <cellStyle name="Normal 2 13 2 2 2 9" xfId="13715"/>
    <cellStyle name="Normal 2 13 2 2 20" xfId="18651"/>
    <cellStyle name="Normal 2 13 2 2 21" xfId="19191"/>
    <cellStyle name="Normal 2 13 2 2 22" xfId="19729"/>
    <cellStyle name="Normal 2 13 2 2 23" xfId="20983"/>
    <cellStyle name="Normal 2 13 2 2 24" xfId="20752"/>
    <cellStyle name="Normal 2 13 2 2 25" xfId="21838"/>
    <cellStyle name="Normal 2 13 2 2 26" xfId="22012"/>
    <cellStyle name="Normal 2 13 2 2 27" xfId="22562"/>
    <cellStyle name="Normal 2 13 2 2 28" xfId="23056"/>
    <cellStyle name="Normal 2 13 2 2 29" xfId="23593"/>
    <cellStyle name="Normal 2 13 2 2 3" xfId="1339"/>
    <cellStyle name="Normal 2 13 2 2 3 2" xfId="29729"/>
    <cellStyle name="Normal 2 13 2 2 3 2 2" xfId="38174"/>
    <cellStyle name="Normal 2 13 2 2 3 3" xfId="30450"/>
    <cellStyle name="Normal 2 13 2 2 3 3 2" xfId="37832"/>
    <cellStyle name="Normal 2 13 2 2 3 4" xfId="31928"/>
    <cellStyle name="Normal 2 13 2 2 3 5" xfId="32796"/>
    <cellStyle name="Normal 2 13 2 2 3 6" xfId="33501"/>
    <cellStyle name="Normal 2 13 2 2 30" xfId="24127"/>
    <cellStyle name="Normal 2 13 2 2 31" xfId="24659"/>
    <cellStyle name="Normal 2 13 2 2 32" xfId="25299"/>
    <cellStyle name="Normal 2 13 2 2 33" xfId="25941"/>
    <cellStyle name="Normal 2 13 2 2 34" xfId="26303"/>
    <cellStyle name="Normal 2 13 2 2 35" xfId="26960"/>
    <cellStyle name="Normal 2 13 2 2 36" xfId="27375"/>
    <cellStyle name="Normal 2 13 2 2 37" xfId="27867"/>
    <cellStyle name="Normal 2 13 2 2 38" xfId="28852"/>
    <cellStyle name="Normal 2 13 2 2 39" xfId="29242"/>
    <cellStyle name="Normal 2 13 2 2 4" xfId="10870"/>
    <cellStyle name="Normal 2 13 2 2 4 2" xfId="38060"/>
    <cellStyle name="Normal 2 13 2 2 40" xfId="30958"/>
    <cellStyle name="Normal 2 13 2 2 41" xfId="31656"/>
    <cellStyle name="Normal 2 13 2 2 42" xfId="32651"/>
    <cellStyle name="Normal 2 13 2 2 5" xfId="9931"/>
    <cellStyle name="Normal 2 13 2 2 5 2" xfId="37830"/>
    <cellStyle name="Normal 2 13 2 2 6" xfId="11117"/>
    <cellStyle name="Normal 2 13 2 2 7" xfId="11642"/>
    <cellStyle name="Normal 2 13 2 2 8" xfId="12884"/>
    <cellStyle name="Normal 2 13 2 2 9" xfId="12720"/>
    <cellStyle name="Normal 2 13 2 20" xfId="6447"/>
    <cellStyle name="Normal 2 13 2 21" xfId="6688"/>
    <cellStyle name="Normal 2 13 2 22" xfId="6963"/>
    <cellStyle name="Normal 2 13 2 23" xfId="7356"/>
    <cellStyle name="Normal 2 13 2 24" xfId="7807"/>
    <cellStyle name="Normal 2 13 2 25" xfId="8024"/>
    <cellStyle name="Normal 2 13 2 26" xfId="7979"/>
    <cellStyle name="Normal 2 13 2 27" xfId="7953"/>
    <cellStyle name="Normal 2 13 2 28" xfId="8326"/>
    <cellStyle name="Normal 2 13 2 29" xfId="8552"/>
    <cellStyle name="Normal 2 13 2 3" xfId="200"/>
    <cellStyle name="Normal 2 13 2 3 10" xfId="14132"/>
    <cellStyle name="Normal 2 13 2 3 11" xfId="14672"/>
    <cellStyle name="Normal 2 13 2 3 12" xfId="15021"/>
    <cellStyle name="Normal 2 13 2 3 13" xfId="15754"/>
    <cellStyle name="Normal 2 13 2 3 14" xfId="16295"/>
    <cellStyle name="Normal 2 13 2 3 15" xfId="16835"/>
    <cellStyle name="Normal 2 13 2 3 16" xfId="17376"/>
    <cellStyle name="Normal 2 13 2 3 17" xfId="17917"/>
    <cellStyle name="Normal 2 13 2 3 18" xfId="18458"/>
    <cellStyle name="Normal 2 13 2 3 19" xfId="18995"/>
    <cellStyle name="Normal 2 13 2 3 2" xfId="284"/>
    <cellStyle name="Normal 2 13 2 3 2 10" xfId="14056"/>
    <cellStyle name="Normal 2 13 2 3 2 11" xfId="14551"/>
    <cellStyle name="Normal 2 13 2 3 2 12" xfId="14689"/>
    <cellStyle name="Normal 2 13 2 3 2 13" xfId="15679"/>
    <cellStyle name="Normal 2 13 2 3 2 14" xfId="16220"/>
    <cellStyle name="Normal 2 13 2 3 2 15" xfId="16760"/>
    <cellStyle name="Normal 2 13 2 3 2 16" xfId="17301"/>
    <cellStyle name="Normal 2 13 2 3 2 17" xfId="17842"/>
    <cellStyle name="Normal 2 13 2 3 2 18" xfId="18383"/>
    <cellStyle name="Normal 2 13 2 3 2 19" xfId="18920"/>
    <cellStyle name="Normal 2 13 2 3 2 2" xfId="10096"/>
    <cellStyle name="Normal 2 13 2 3 2 2 2" xfId="38118"/>
    <cellStyle name="Normal 2 13 2 3 2 20" xfId="19460"/>
    <cellStyle name="Normal 2 13 2 3 2 21" xfId="19993"/>
    <cellStyle name="Normal 2 13 2 3 2 22" xfId="20466"/>
    <cellStyle name="Normal 2 13 2 3 2 23" xfId="20603"/>
    <cellStyle name="Normal 2 13 2 3 2 24" xfId="21943"/>
    <cellStyle name="Normal 2 13 2 3 2 25" xfId="22683"/>
    <cellStyle name="Normal 2 13 2 3 2 26" xfId="22898"/>
    <cellStyle name="Normal 2 13 2 3 2 27" xfId="23438"/>
    <cellStyle name="Normal 2 13 2 3 2 28" xfId="23972"/>
    <cellStyle name="Normal 2 13 2 3 2 29" xfId="24506"/>
    <cellStyle name="Normal 2 13 2 3 2 3" xfId="10281"/>
    <cellStyle name="Normal 2 13 2 3 2 3 2" xfId="37834"/>
    <cellStyle name="Normal 2 13 2 3 2 30" xfId="25013"/>
    <cellStyle name="Normal 2 13 2 3 2 31" xfId="25495"/>
    <cellStyle name="Normal 2 13 2 3 2 32" xfId="26148"/>
    <cellStyle name="Normal 2 13 2 3 2 33" xfId="26685"/>
    <cellStyle name="Normal 2 13 2 3 2 34" xfId="26311"/>
    <cellStyle name="Normal 2 13 2 3 2 35" xfId="27727"/>
    <cellStyle name="Normal 2 13 2 3 2 36" xfId="28192"/>
    <cellStyle name="Normal 2 13 2 3 2 37" xfId="28954"/>
    <cellStyle name="Normal 2 13 2 3 2 38" xfId="29918"/>
    <cellStyle name="Normal 2 13 2 3 2 39" xfId="31060"/>
    <cellStyle name="Normal 2 13 2 3 2 4" xfId="10237"/>
    <cellStyle name="Normal 2 13 2 3 2 40" xfId="31201"/>
    <cellStyle name="Normal 2 13 2 3 2 41" xfId="31651"/>
    <cellStyle name="Normal 2 13 2 3 2 5" xfId="11373"/>
    <cellStyle name="Normal 2 13 2 3 2 6" xfId="11902"/>
    <cellStyle name="Normal 2 13 2 3 2 7" xfId="12605"/>
    <cellStyle name="Normal 2 13 2 3 2 8" xfId="12749"/>
    <cellStyle name="Normal 2 13 2 3 2 9" xfId="13515"/>
    <cellStyle name="Normal 2 13 2 3 20" xfId="19534"/>
    <cellStyle name="Normal 2 13 2 3 21" xfId="20068"/>
    <cellStyle name="Normal 2 13 2 3 22" xfId="20586"/>
    <cellStyle name="Normal 2 13 2 3 23" xfId="20906"/>
    <cellStyle name="Normal 2 13 2 3 24" xfId="21475"/>
    <cellStyle name="Normal 2 13 2 3 25" xfId="21859"/>
    <cellStyle name="Normal 2 13 2 3 26" xfId="22196"/>
    <cellStyle name="Normal 2 13 2 3 27" xfId="23189"/>
    <cellStyle name="Normal 2 13 2 3 28" xfId="23725"/>
    <cellStyle name="Normal 2 13 2 3 29" xfId="24258"/>
    <cellStyle name="Normal 2 13 2 3 3" xfId="1360"/>
    <cellStyle name="Normal 2 13 2 3 3 2" xfId="29750"/>
    <cellStyle name="Normal 2 13 2 3 3 2 2" xfId="38195"/>
    <cellStyle name="Normal 2 13 2 3 3 3" xfId="30471"/>
    <cellStyle name="Normal 2 13 2 3 3 3 2" xfId="37835"/>
    <cellStyle name="Normal 2 13 2 3 3 4" xfId="31949"/>
    <cellStyle name="Normal 2 13 2 3 3 5" xfId="32817"/>
    <cellStyle name="Normal 2 13 2 3 3 6" xfId="33522"/>
    <cellStyle name="Normal 2 13 2 3 30" xfId="24779"/>
    <cellStyle name="Normal 2 13 2 3 31" xfId="25269"/>
    <cellStyle name="Normal 2 13 2 3 32" xfId="25737"/>
    <cellStyle name="Normal 2 13 2 3 33" xfId="26435"/>
    <cellStyle name="Normal 2 13 2 3 34" xfId="26971"/>
    <cellStyle name="Normal 2 13 2 3 35" xfId="27639"/>
    <cellStyle name="Normal 2 13 2 3 36" xfId="27975"/>
    <cellStyle name="Normal 2 13 2 3 37" xfId="28398"/>
    <cellStyle name="Normal 2 13 2 3 38" xfId="28870"/>
    <cellStyle name="Normal 2 13 2 3 39" xfId="29087"/>
    <cellStyle name="Normal 2 13 2 3 4" xfId="10275"/>
    <cellStyle name="Normal 2 13 2 3 4 2" xfId="38065"/>
    <cellStyle name="Normal 2 13 2 3 40" xfId="30976"/>
    <cellStyle name="Normal 2 13 2 3 41" xfId="30861"/>
    <cellStyle name="Normal 2 13 2 3 42" xfId="31615"/>
    <cellStyle name="Normal 2 13 2 3 5" xfId="11448"/>
    <cellStyle name="Normal 2 13 2 3 5 2" xfId="37833"/>
    <cellStyle name="Normal 2 13 2 3 6" xfId="11977"/>
    <cellStyle name="Normal 2 13 2 3 7" xfId="12506"/>
    <cellStyle name="Normal 2 13 2 3 8" xfId="13059"/>
    <cellStyle name="Normal 2 13 2 3 9" xfId="13589"/>
    <cellStyle name="Normal 2 13 2 30" xfId="8766"/>
    <cellStyle name="Normal 2 13 2 31" xfId="8976"/>
    <cellStyle name="Normal 2 13 2 32" xfId="9201"/>
    <cellStyle name="Normal 2 13 2 33" xfId="9505"/>
    <cellStyle name="Normal 2 13 2 34" xfId="9949"/>
    <cellStyle name="Normal 2 13 2 35" xfId="10724"/>
    <cellStyle name="Normal 2 13 2 36" xfId="10932"/>
    <cellStyle name="Normal 2 13 2 37" xfId="11247"/>
    <cellStyle name="Normal 2 13 2 38" xfId="11775"/>
    <cellStyle name="Normal 2 13 2 39" xfId="10162"/>
    <cellStyle name="Normal 2 13 2 4" xfId="221"/>
    <cellStyle name="Normal 2 13 2 4 10" xfId="13500"/>
    <cellStyle name="Normal 2 13 2 4 11" xfId="14041"/>
    <cellStyle name="Normal 2 13 2 4 12" xfId="13141"/>
    <cellStyle name="Normal 2 13 2 4 13" xfId="14791"/>
    <cellStyle name="Normal 2 13 2 4 14" xfId="15664"/>
    <cellStyle name="Normal 2 13 2 4 15" xfId="16205"/>
    <cellStyle name="Normal 2 13 2 4 16" xfId="16745"/>
    <cellStyle name="Normal 2 13 2 4 17" xfId="17286"/>
    <cellStyle name="Normal 2 13 2 4 18" xfId="17827"/>
    <cellStyle name="Normal 2 13 2 4 19" xfId="18368"/>
    <cellStyle name="Normal 2 13 2 4 2" xfId="305"/>
    <cellStyle name="Normal 2 13 2 4 2 10" xfId="14484"/>
    <cellStyle name="Normal 2 13 2 4 2 11" xfId="15206"/>
    <cellStyle name="Normal 2 13 2 4 2 12" xfId="15567"/>
    <cellStyle name="Normal 2 13 2 4 2 13" xfId="16108"/>
    <cellStyle name="Normal 2 13 2 4 2 14" xfId="16648"/>
    <cellStyle name="Normal 2 13 2 4 2 15" xfId="17189"/>
    <cellStyle name="Normal 2 13 2 4 2 16" xfId="17730"/>
    <cellStyle name="Normal 2 13 2 4 2 17" xfId="18271"/>
    <cellStyle name="Normal 2 13 2 4 2 18" xfId="18809"/>
    <cellStyle name="Normal 2 13 2 4 2 19" xfId="19348"/>
    <cellStyle name="Normal 2 13 2 4 2 2" xfId="10117"/>
    <cellStyle name="Normal 2 13 2 4 2 2 2" xfId="38139"/>
    <cellStyle name="Normal 2 13 2 4 2 20" xfId="19884"/>
    <cellStyle name="Normal 2 13 2 4 2 21" xfId="20406"/>
    <cellStyle name="Normal 2 13 2 4 2 22" xfId="21068"/>
    <cellStyle name="Normal 2 13 2 4 2 23" xfId="21335"/>
    <cellStyle name="Normal 2 13 2 4 2 24" xfId="21964"/>
    <cellStyle name="Normal 2 13 2 4 2 25" xfId="22291"/>
    <cellStyle name="Normal 2 13 2 4 2 26" xfId="22231"/>
    <cellStyle name="Normal 2 13 2 4 2 27" xfId="22314"/>
    <cellStyle name="Normal 2 13 2 4 2 28" xfId="23257"/>
    <cellStyle name="Normal 2 13 2 4 2 29" xfId="23792"/>
    <cellStyle name="Normal 2 13 2 4 2 3" xfId="10628"/>
    <cellStyle name="Normal 2 13 2 4 2 3 2" xfId="37837"/>
    <cellStyle name="Normal 2 13 2 4 2 30" xfId="24326"/>
    <cellStyle name="Normal 2 13 2 4 2 31" xfId="25813"/>
    <cellStyle name="Normal 2 13 2 4 2 32" xfId="25709"/>
    <cellStyle name="Normal 2 13 2 4 2 33" xfId="26009"/>
    <cellStyle name="Normal 2 13 2 4 2 34" xfId="27211"/>
    <cellStyle name="Normal 2 13 2 4 2 35" xfId="27174"/>
    <cellStyle name="Normal 2 13 2 4 2 36" xfId="27570"/>
    <cellStyle name="Normal 2 13 2 4 2 37" xfId="28975"/>
    <cellStyle name="Normal 2 13 2 4 2 38" xfId="29831"/>
    <cellStyle name="Normal 2 13 2 4 2 39" xfId="31081"/>
    <cellStyle name="Normal 2 13 2 4 2 4" xfId="11261"/>
    <cellStyle name="Normal 2 13 2 4 2 40" xfId="32339"/>
    <cellStyle name="Normal 2 13 2 4 2 41" xfId="33166"/>
    <cellStyle name="Normal 2 13 2 4 2 5" xfId="11789"/>
    <cellStyle name="Normal 2 13 2 4 2 6" xfId="12317"/>
    <cellStyle name="Normal 2 13 2 4 2 7" xfId="12944"/>
    <cellStyle name="Normal 2 13 2 4 2 8" xfId="13403"/>
    <cellStyle name="Normal 2 13 2 4 2 9" xfId="13944"/>
    <cellStyle name="Normal 2 13 2 4 20" xfId="18905"/>
    <cellStyle name="Normal 2 13 2 4 21" xfId="19445"/>
    <cellStyle name="Normal 2 13 2 4 22" xfId="19978"/>
    <cellStyle name="Normal 2 13 2 4 23" xfId="19087"/>
    <cellStyle name="Normal 2 13 2 4 24" xfId="20698"/>
    <cellStyle name="Normal 2 13 2 4 25" xfId="21880"/>
    <cellStyle name="Normal 2 13 2 4 26" xfId="22036"/>
    <cellStyle name="Normal 2 13 2 4 27" xfId="23102"/>
    <cellStyle name="Normal 2 13 2 4 28" xfId="23639"/>
    <cellStyle name="Normal 2 13 2 4 29" xfId="24172"/>
    <cellStyle name="Normal 2 13 2 4 3" xfId="10033"/>
    <cellStyle name="Normal 2 13 2 4 3 2" xfId="38070"/>
    <cellStyle name="Normal 2 13 2 4 30" xfId="24700"/>
    <cellStyle name="Normal 2 13 2 4 31" xfId="25197"/>
    <cellStyle name="Normal 2 13 2 4 32" xfId="25742"/>
    <cellStyle name="Normal 2 13 2 4 33" xfId="26348"/>
    <cellStyle name="Normal 2 13 2 4 34" xfId="26885"/>
    <cellStyle name="Normal 2 13 2 4 35" xfId="27311"/>
    <cellStyle name="Normal 2 13 2 4 36" xfId="27905"/>
    <cellStyle name="Normal 2 13 2 4 37" xfId="28345"/>
    <cellStyle name="Normal 2 13 2 4 38" xfId="28891"/>
    <cellStyle name="Normal 2 13 2 4 39" xfId="29602"/>
    <cellStyle name="Normal 2 13 2 4 4" xfId="10406"/>
    <cellStyle name="Normal 2 13 2 4 4 2" xfId="37836"/>
    <cellStyle name="Normal 2 13 2 4 40" xfId="30997"/>
    <cellStyle name="Normal 2 13 2 4 41" xfId="32262"/>
    <cellStyle name="Normal 2 13 2 4 42" xfId="33101"/>
    <cellStyle name="Normal 2 13 2 4 5" xfId="10419"/>
    <cellStyle name="Normal 2 13 2 4 6" xfId="11358"/>
    <cellStyle name="Normal 2 13 2 4 7" xfId="11887"/>
    <cellStyle name="Normal 2 13 2 4 8" xfId="12542"/>
    <cellStyle name="Normal 2 13 2 4 9" xfId="12804"/>
    <cellStyle name="Normal 2 13 2 40" xfId="13036"/>
    <cellStyle name="Normal 2 13 2 41" xfId="13389"/>
    <cellStyle name="Normal 2 13 2 42" xfId="13930"/>
    <cellStyle name="Normal 2 13 2 43" xfId="14592"/>
    <cellStyle name="Normal 2 13 2 44" xfId="15193"/>
    <cellStyle name="Normal 2 13 2 45" xfId="15553"/>
    <cellStyle name="Normal 2 13 2 46" xfId="16094"/>
    <cellStyle name="Normal 2 13 2 47" xfId="16634"/>
    <cellStyle name="Normal 2 13 2 48" xfId="17175"/>
    <cellStyle name="Normal 2 13 2 49" xfId="17716"/>
    <cellStyle name="Normal 2 13 2 5" xfId="242"/>
    <cellStyle name="Normal 2 13 2 5 10" xfId="14492"/>
    <cellStyle name="Normal 2 13 2 5 11" xfId="15003"/>
    <cellStyle name="Normal 2 13 2 5 12" xfId="15575"/>
    <cellStyle name="Normal 2 13 2 5 13" xfId="16116"/>
    <cellStyle name="Normal 2 13 2 5 14" xfId="16656"/>
    <cellStyle name="Normal 2 13 2 5 15" xfId="17197"/>
    <cellStyle name="Normal 2 13 2 5 16" xfId="17738"/>
    <cellStyle name="Normal 2 13 2 5 17" xfId="18279"/>
    <cellStyle name="Normal 2 13 2 5 18" xfId="18817"/>
    <cellStyle name="Normal 2 13 2 5 19" xfId="19356"/>
    <cellStyle name="Normal 2 13 2 5 2" xfId="10054"/>
    <cellStyle name="Normal 2 13 2 5 2 2" xfId="38077"/>
    <cellStyle name="Normal 2 13 2 5 20" xfId="19891"/>
    <cellStyle name="Normal 2 13 2 5 21" xfId="20414"/>
    <cellStyle name="Normal 2 13 2 5 22" xfId="20890"/>
    <cellStyle name="Normal 2 13 2 5 23" xfId="21339"/>
    <cellStyle name="Normal 2 13 2 5 24" xfId="21901"/>
    <cellStyle name="Normal 2 13 2 5 25" xfId="22648"/>
    <cellStyle name="Normal 2 13 2 5 26" xfId="22475"/>
    <cellStyle name="Normal 2 13 2 5 27" xfId="23186"/>
    <cellStyle name="Normal 2 13 2 5 28" xfId="23722"/>
    <cellStyle name="Normal 2 13 2 5 29" xfId="24255"/>
    <cellStyle name="Normal 2 13 2 5 3" xfId="10163"/>
    <cellStyle name="Normal 2 13 2 5 3 2" xfId="37838"/>
    <cellStyle name="Normal 2 13 2 5 30" xfId="24776"/>
    <cellStyle name="Normal 2 13 2 5 31" xfId="25819"/>
    <cellStyle name="Normal 2 13 2 5 32" xfId="26002"/>
    <cellStyle name="Normal 2 13 2 5 33" xfId="26432"/>
    <cellStyle name="Normal 2 13 2 5 34" xfId="27011"/>
    <cellStyle name="Normal 2 13 2 5 35" xfId="27507"/>
    <cellStyle name="Normal 2 13 2 5 36" xfId="27972"/>
    <cellStyle name="Normal 2 13 2 5 37" xfId="28912"/>
    <cellStyle name="Normal 2 13 2 5 38" xfId="29520"/>
    <cellStyle name="Normal 2 13 2 5 39" xfId="31018"/>
    <cellStyle name="Normal 2 13 2 5 4" xfId="11269"/>
    <cellStyle name="Normal 2 13 2 5 40" xfId="31569"/>
    <cellStyle name="Normal 2 13 2 5 41" xfId="32034"/>
    <cellStyle name="Normal 2 13 2 5 5" xfId="11797"/>
    <cellStyle name="Normal 2 13 2 5 6" xfId="12325"/>
    <cellStyle name="Normal 2 13 2 5 7" xfId="12924"/>
    <cellStyle name="Normal 2 13 2 5 8" xfId="13411"/>
    <cellStyle name="Normal 2 13 2 5 9" xfId="13952"/>
    <cellStyle name="Normal 2 13 2 50" xfId="18257"/>
    <cellStyle name="Normal 2 13 2 51" xfId="18795"/>
    <cellStyle name="Normal 2 13 2 52" xfId="19334"/>
    <cellStyle name="Normal 2 13 2 53" xfId="19871"/>
    <cellStyle name="Normal 2 13 2 54" xfId="20507"/>
    <cellStyle name="Normal 2 13 2 55" xfId="21056"/>
    <cellStyle name="Normal 2 13 2 56" xfId="21780"/>
    <cellStyle name="Normal 2 13 2 57" xfId="22457"/>
    <cellStyle name="Normal 2 13 2 58" xfId="22606"/>
    <cellStyle name="Normal 2 13 2 59" xfId="22603"/>
    <cellStyle name="Normal 2 13 2 6" xfId="1321"/>
    <cellStyle name="Normal 2 13 2 6 2" xfId="29713"/>
    <cellStyle name="Normal 2 13 2 6 2 2" xfId="38154"/>
    <cellStyle name="Normal 2 13 2 6 3" xfId="30434"/>
    <cellStyle name="Normal 2 13 2 6 3 2" xfId="37839"/>
    <cellStyle name="Normal 2 13 2 6 4" xfId="31912"/>
    <cellStyle name="Normal 2 13 2 6 5" xfId="32780"/>
    <cellStyle name="Normal 2 13 2 6 6" xfId="32777"/>
    <cellStyle name="Normal 2 13 2 60" xfId="23207"/>
    <cellStyle name="Normal 2 13 2 61" xfId="23743"/>
    <cellStyle name="Normal 2 13 2 62" xfId="24276"/>
    <cellStyle name="Normal 2 13 2 63" xfId="25726"/>
    <cellStyle name="Normal 2 13 2 64" xfId="25991"/>
    <cellStyle name="Normal 2 13 2 65" xfId="24987"/>
    <cellStyle name="Normal 2 13 2 66" xfId="27243"/>
    <cellStyle name="Normal 2 13 2 67" xfId="26063"/>
    <cellStyle name="Normal 2 13 2 68" xfId="27502"/>
    <cellStyle name="Normal 2 13 2 69" xfId="28803"/>
    <cellStyle name="Normal 2 13 2 7" xfId="2119"/>
    <cellStyle name="Normal 2 13 2 7 2" xfId="3771"/>
    <cellStyle name="Normal 2 13 2 7 2 2" xfId="30106"/>
    <cellStyle name="Normal 2 13 2 7 3" xfId="30722"/>
    <cellStyle name="Normal 2 13 2 7 4" xfId="32570"/>
    <cellStyle name="Normal 2 13 2 7 5" xfId="33325"/>
    <cellStyle name="Normal 2 13 2 7 6" xfId="33798"/>
    <cellStyle name="Normal 2 13 2 7 7" xfId="34205"/>
    <cellStyle name="Normal 2 13 2 7 8" xfId="37689"/>
    <cellStyle name="Normal 2 13 2 70" xfId="29491"/>
    <cellStyle name="Normal 2 13 2 71" xfId="30904"/>
    <cellStyle name="Normal 2 13 2 72" xfId="31877"/>
    <cellStyle name="Normal 2 13 2 73" xfId="33483"/>
    <cellStyle name="Normal 2 13 2 74" xfId="29982"/>
    <cellStyle name="Normal 2 13 2 75" xfId="34062"/>
    <cellStyle name="Normal 2 13 2 76" xfId="34565"/>
    <cellStyle name="Normal 2 13 2 77" xfId="34792"/>
    <cellStyle name="Normal 2 13 2 78" xfId="35019"/>
    <cellStyle name="Normal 2 13 2 79" xfId="35246"/>
    <cellStyle name="Normal 2 13 2 8" xfId="2292"/>
    <cellStyle name="Normal 2 13 2 8 2" xfId="4018"/>
    <cellStyle name="Normal 2 13 2 8 2 2" xfId="30182"/>
    <cellStyle name="Normal 2 13 2 8 2 3" xfId="38218"/>
    <cellStyle name="Normal 2 13 2 8 3" xfId="30778"/>
    <cellStyle name="Normal 2 13 2 8 4" xfId="32717"/>
    <cellStyle name="Normal 2 13 2 8 5" xfId="33438"/>
    <cellStyle name="Normal 2 13 2 8 6" xfId="33855"/>
    <cellStyle name="Normal 2 13 2 8 7" xfId="37829"/>
    <cellStyle name="Normal 2 13 2 80" xfId="35473"/>
    <cellStyle name="Normal 2 13 2 81" xfId="35700"/>
    <cellStyle name="Normal 2 13 2 82" xfId="35927"/>
    <cellStyle name="Normal 2 13 2 83" xfId="36154"/>
    <cellStyle name="Normal 2 13 2 84" xfId="36381"/>
    <cellStyle name="Normal 2 13 2 85" xfId="36607"/>
    <cellStyle name="Normal 2 13 2 86" xfId="36831"/>
    <cellStyle name="Normal 2 13 2 87" xfId="37033"/>
    <cellStyle name="Normal 2 13 2 88" xfId="37243"/>
    <cellStyle name="Normal 2 13 2 89" xfId="37590"/>
    <cellStyle name="Normal 2 13 2 9" xfId="2893"/>
    <cellStyle name="Normal 2 13 2 9 2" xfId="3689"/>
    <cellStyle name="Normal 2 13 2 9 3" xfId="38022"/>
    <cellStyle name="Normal 2 13 2 90" xfId="38458"/>
    <cellStyle name="Normal 2 13 20" xfId="5948"/>
    <cellStyle name="Normal 2 13 21" xfId="6189"/>
    <cellStyle name="Normal 2 13 22" xfId="6426"/>
    <cellStyle name="Normal 2 13 23" xfId="6451"/>
    <cellStyle name="Normal 2 13 24" xfId="6548"/>
    <cellStyle name="Normal 2 13 25" xfId="7797"/>
    <cellStyle name="Normal 2 13 26" xfId="7193"/>
    <cellStyle name="Normal 2 13 27" xfId="7204"/>
    <cellStyle name="Normal 2 13 28" xfId="7666"/>
    <cellStyle name="Normal 2 13 29" xfId="7143"/>
    <cellStyle name="Normal 2 13 3" xfId="183"/>
    <cellStyle name="Normal 2 13 3 10" xfId="14018"/>
    <cellStyle name="Normal 2 13 3 11" xfId="14558"/>
    <cellStyle name="Normal 2 13 3 12" xfId="14990"/>
    <cellStyle name="Normal 2 13 3 13" xfId="15641"/>
    <cellStyle name="Normal 2 13 3 14" xfId="16182"/>
    <cellStyle name="Normal 2 13 3 15" xfId="16722"/>
    <cellStyle name="Normal 2 13 3 16" xfId="17263"/>
    <cellStyle name="Normal 2 13 3 17" xfId="17804"/>
    <cellStyle name="Normal 2 13 3 18" xfId="18345"/>
    <cellStyle name="Normal 2 13 3 19" xfId="18882"/>
    <cellStyle name="Normal 2 13 3 2" xfId="267"/>
    <cellStyle name="Normal 2 13 3 2 10" xfId="14455"/>
    <cellStyle name="Normal 2 13 3 2 11" xfId="15037"/>
    <cellStyle name="Normal 2 13 3 2 12" xfId="15538"/>
    <cellStyle name="Normal 2 13 3 2 13" xfId="16079"/>
    <cellStyle name="Normal 2 13 3 2 14" xfId="16619"/>
    <cellStyle name="Normal 2 13 3 2 15" xfId="17160"/>
    <cellStyle name="Normal 2 13 3 2 16" xfId="17701"/>
    <cellStyle name="Normal 2 13 3 2 17" xfId="18242"/>
    <cellStyle name="Normal 2 13 3 2 18" xfId="18780"/>
    <cellStyle name="Normal 2 13 3 2 19" xfId="19319"/>
    <cellStyle name="Normal 2 13 3 2 2" xfId="10079"/>
    <cellStyle name="Normal 2 13 3 2 2 2" xfId="38101"/>
    <cellStyle name="Normal 2 13 3 2 20" xfId="19856"/>
    <cellStyle name="Normal 2 13 3 2 21" xfId="20379"/>
    <cellStyle name="Normal 2 13 3 2 22" xfId="20920"/>
    <cellStyle name="Normal 2 13 3 2 23" xfId="21319"/>
    <cellStyle name="Normal 2 13 3 2 24" xfId="21926"/>
    <cellStyle name="Normal 2 13 3 2 25" xfId="22134"/>
    <cellStyle name="Normal 2 13 3 2 26" xfId="23137"/>
    <cellStyle name="Normal 2 13 3 2 27" xfId="23674"/>
    <cellStyle name="Normal 2 13 3 2 28" xfId="24206"/>
    <cellStyle name="Normal 2 13 3 2 29" xfId="24730"/>
    <cellStyle name="Normal 2 13 3 2 3" xfId="10234"/>
    <cellStyle name="Normal 2 13 3 2 3 2" xfId="37841"/>
    <cellStyle name="Normal 2 13 3 2 30" xfId="25227"/>
    <cellStyle name="Normal 2 13 3 2 31" xfId="25265"/>
    <cellStyle name="Normal 2 13 3 2 32" xfId="26383"/>
    <cellStyle name="Normal 2 13 3 2 33" xfId="26919"/>
    <cellStyle name="Normal 2 13 3 2 34" xfId="27453"/>
    <cellStyle name="Normal 2 13 3 2 35" xfId="27930"/>
    <cellStyle name="Normal 2 13 3 2 36" xfId="28364"/>
    <cellStyle name="Normal 2 13 3 2 37" xfId="28937"/>
    <cellStyle name="Normal 2 13 3 2 38" xfId="29166"/>
    <cellStyle name="Normal 2 13 3 2 39" xfId="31043"/>
    <cellStyle name="Normal 2 13 3 2 4" xfId="11232"/>
    <cellStyle name="Normal 2 13 3 2 40" xfId="31966"/>
    <cellStyle name="Normal 2 13 3 2 41" xfId="32198"/>
    <cellStyle name="Normal 2 13 3 2 5" xfId="11760"/>
    <cellStyle name="Normal 2 13 3 2 6" xfId="12289"/>
    <cellStyle name="Normal 2 13 3 2 7" xfId="12887"/>
    <cellStyle name="Normal 2 13 3 2 8" xfId="13374"/>
    <cellStyle name="Normal 2 13 3 2 9" xfId="13915"/>
    <cellStyle name="Normal 2 13 3 20" xfId="19422"/>
    <cellStyle name="Normal 2 13 3 21" xfId="19955"/>
    <cellStyle name="Normal 2 13 3 22" xfId="20473"/>
    <cellStyle name="Normal 2 13 3 23" xfId="20880"/>
    <cellStyle name="Normal 2 13 3 24" xfId="21380"/>
    <cellStyle name="Normal 2 13 3 25" xfId="21842"/>
    <cellStyle name="Normal 2 13 3 26" xfId="22127"/>
    <cellStyle name="Normal 2 13 3 27" xfId="22724"/>
    <cellStyle name="Normal 2 13 3 28" xfId="21795"/>
    <cellStyle name="Normal 2 13 3 29" xfId="22805"/>
    <cellStyle name="Normal 2 13 3 3" xfId="1343"/>
    <cellStyle name="Normal 2 13 3 3 2" xfId="29733"/>
    <cellStyle name="Normal 2 13 3 3 2 2" xfId="38178"/>
    <cellStyle name="Normal 2 13 3 3 3" xfId="30454"/>
    <cellStyle name="Normal 2 13 3 3 3 2" xfId="37842"/>
    <cellStyle name="Normal 2 13 3 3 4" xfId="31932"/>
    <cellStyle name="Normal 2 13 3 3 5" xfId="32800"/>
    <cellStyle name="Normal 2 13 3 3 6" xfId="33505"/>
    <cellStyle name="Normal 2 13 3 30" xfId="23379"/>
    <cellStyle name="Normal 2 13 3 31" xfId="23913"/>
    <cellStyle name="Normal 2 13 3 32" xfId="25600"/>
    <cellStyle name="Normal 2 13 3 33" xfId="25666"/>
    <cellStyle name="Normal 2 13 3 34" xfId="25612"/>
    <cellStyle name="Normal 2 13 3 35" xfId="26976"/>
    <cellStyle name="Normal 2 13 3 36" xfId="26216"/>
    <cellStyle name="Normal 2 13 3 37" xfId="26810"/>
    <cellStyle name="Normal 2 13 3 38" xfId="28854"/>
    <cellStyle name="Normal 2 13 3 39" xfId="29096"/>
    <cellStyle name="Normal 2 13 3 4" xfId="2120"/>
    <cellStyle name="Normal 2 13 3 4 2" xfId="10785"/>
    <cellStyle name="Normal 2 13 3 4 2 2" xfId="30107"/>
    <cellStyle name="Normal 2 13 3 4 3" xfId="30723"/>
    <cellStyle name="Normal 2 13 3 4 4" xfId="32571"/>
    <cellStyle name="Normal 2 13 3 4 5" xfId="33326"/>
    <cellStyle name="Normal 2 13 3 4 6" xfId="33799"/>
    <cellStyle name="Normal 2 13 3 4 7" xfId="34218"/>
    <cellStyle name="Normal 2 13 3 4 8" xfId="37700"/>
    <cellStyle name="Normal 2 13 3 40" xfId="30961"/>
    <cellStyle name="Normal 2 13 3 41" xfId="31283"/>
    <cellStyle name="Normal 2 13 3 42" xfId="31127"/>
    <cellStyle name="Normal 2 13 3 43" xfId="29977"/>
    <cellStyle name="Normal 2 13 3 44" xfId="34063"/>
    <cellStyle name="Normal 2 13 3 45" xfId="34566"/>
    <cellStyle name="Normal 2 13 3 46" xfId="34793"/>
    <cellStyle name="Normal 2 13 3 47" xfId="35020"/>
    <cellStyle name="Normal 2 13 3 48" xfId="35247"/>
    <cellStyle name="Normal 2 13 3 49" xfId="35474"/>
    <cellStyle name="Normal 2 13 3 5" xfId="2293"/>
    <cellStyle name="Normal 2 13 3 5 2" xfId="11335"/>
    <cellStyle name="Normal 2 13 3 5 2 2" xfId="30183"/>
    <cellStyle name="Normal 2 13 3 5 2 3" xfId="38219"/>
    <cellStyle name="Normal 2 13 3 5 3" xfId="30779"/>
    <cellStyle name="Normal 2 13 3 5 4" xfId="32718"/>
    <cellStyle name="Normal 2 13 3 5 5" xfId="33439"/>
    <cellStyle name="Normal 2 13 3 5 6" xfId="33856"/>
    <cellStyle name="Normal 2 13 3 5 7" xfId="37840"/>
    <cellStyle name="Normal 2 13 3 50" xfId="35701"/>
    <cellStyle name="Normal 2 13 3 51" xfId="35928"/>
    <cellStyle name="Normal 2 13 3 52" xfId="36155"/>
    <cellStyle name="Normal 2 13 3 53" xfId="36382"/>
    <cellStyle name="Normal 2 13 3 54" xfId="36608"/>
    <cellStyle name="Normal 2 13 3 55" xfId="36832"/>
    <cellStyle name="Normal 2 13 3 56" xfId="37034"/>
    <cellStyle name="Normal 2 13 3 57" xfId="37244"/>
    <cellStyle name="Normal 2 13 3 58" xfId="37591"/>
    <cellStyle name="Normal 2 13 3 59" xfId="38459"/>
    <cellStyle name="Normal 2 13 3 6" xfId="11864"/>
    <cellStyle name="Normal 2 13 3 7" xfId="12392"/>
    <cellStyle name="Normal 2 13 3 8" xfId="13052"/>
    <cellStyle name="Normal 2 13 3 9" xfId="13477"/>
    <cellStyle name="Normal 2 13 30" xfId="8307"/>
    <cellStyle name="Normal 2 13 31" xfId="8535"/>
    <cellStyle name="Normal 2 13 32" xfId="8750"/>
    <cellStyle name="Normal 2 13 33" xfId="8770"/>
    <cellStyle name="Normal 2 13 34" xfId="8857"/>
    <cellStyle name="Normal 2 13 35" xfId="9969"/>
    <cellStyle name="Normal 2 13 36" xfId="10617"/>
    <cellStyle name="Normal 2 13 37" xfId="11371"/>
    <cellStyle name="Normal 2 13 38" xfId="11900"/>
    <cellStyle name="Normal 2 13 39" xfId="12428"/>
    <cellStyle name="Normal 2 13 4" xfId="204"/>
    <cellStyle name="Normal 2 13 4 10" xfId="14143"/>
    <cellStyle name="Normal 2 13 4 11" xfId="14682"/>
    <cellStyle name="Normal 2 13 4 12" xfId="14816"/>
    <cellStyle name="Normal 2 13 4 13" xfId="15765"/>
    <cellStyle name="Normal 2 13 4 14" xfId="16305"/>
    <cellStyle name="Normal 2 13 4 15" xfId="16846"/>
    <cellStyle name="Normal 2 13 4 16" xfId="17387"/>
    <cellStyle name="Normal 2 13 4 17" xfId="17928"/>
    <cellStyle name="Normal 2 13 4 18" xfId="18468"/>
    <cellStyle name="Normal 2 13 4 19" xfId="19006"/>
    <cellStyle name="Normal 2 13 4 2" xfId="288"/>
    <cellStyle name="Normal 2 13 4 2 10" xfId="14213"/>
    <cellStyle name="Normal 2 13 4 2 11" xfId="14736"/>
    <cellStyle name="Normal 2 13 4 2 12" xfId="15294"/>
    <cellStyle name="Normal 2 13 4 2 13" xfId="15835"/>
    <cellStyle name="Normal 2 13 4 2 14" xfId="16375"/>
    <cellStyle name="Normal 2 13 4 2 15" xfId="16916"/>
    <cellStyle name="Normal 2 13 4 2 16" xfId="17457"/>
    <cellStyle name="Normal 2 13 4 2 17" xfId="17998"/>
    <cellStyle name="Normal 2 13 4 2 18" xfId="18537"/>
    <cellStyle name="Normal 2 13 4 2 19" xfId="19076"/>
    <cellStyle name="Normal 2 13 4 2 2" xfId="10100"/>
    <cellStyle name="Normal 2 13 4 2 2 2" xfId="38122"/>
    <cellStyle name="Normal 2 13 4 2 20" xfId="19614"/>
    <cellStyle name="Normal 2 13 4 2 21" xfId="20146"/>
    <cellStyle name="Normal 2 13 4 2 22" xfId="20647"/>
    <cellStyle name="Normal 2 13 4 2 23" xfId="21138"/>
    <cellStyle name="Normal 2 13 4 2 24" xfId="21947"/>
    <cellStyle name="Normal 2 13 4 2 25" xfId="22469"/>
    <cellStyle name="Normal 2 13 4 2 26" xfId="23166"/>
    <cellStyle name="Normal 2 13 4 2 27" xfId="23702"/>
    <cellStyle name="Normal 2 13 4 2 28" xfId="24235"/>
    <cellStyle name="Normal 2 13 4 2 29" xfId="24757"/>
    <cellStyle name="Normal 2 13 4 2 3" xfId="9977"/>
    <cellStyle name="Normal 2 13 4 2 3 2" xfId="37844"/>
    <cellStyle name="Normal 2 13 4 2 30" xfId="25251"/>
    <cellStyle name="Normal 2 13 4 2 31" xfId="25649"/>
    <cellStyle name="Normal 2 13 4 2 32" xfId="26412"/>
    <cellStyle name="Normal 2 13 4 2 33" xfId="26948"/>
    <cellStyle name="Normal 2 13 4 2 34" xfId="27479"/>
    <cellStyle name="Normal 2 13 4 2 35" xfId="27954"/>
    <cellStyle name="Normal 2 13 4 2 36" xfId="28383"/>
    <cellStyle name="Normal 2 13 4 2 37" xfId="28958"/>
    <cellStyle name="Normal 2 13 4 2 38" xfId="29999"/>
    <cellStyle name="Normal 2 13 4 2 39" xfId="31064"/>
    <cellStyle name="Normal 2 13 4 2 4" xfId="11004"/>
    <cellStyle name="Normal 2 13 4 2 40" xfId="31230"/>
    <cellStyle name="Normal 2 13 4 2 41" xfId="31180"/>
    <cellStyle name="Normal 2 13 4 2 5" xfId="11529"/>
    <cellStyle name="Normal 2 13 4 2 6" xfId="12057"/>
    <cellStyle name="Normal 2 13 4 2 7" xfId="12679"/>
    <cellStyle name="Normal 2 13 4 2 8" xfId="13130"/>
    <cellStyle name="Normal 2 13 4 2 9" xfId="13670"/>
    <cellStyle name="Normal 2 13 4 20" xfId="19545"/>
    <cellStyle name="Normal 2 13 4 21" xfId="20078"/>
    <cellStyle name="Normal 2 13 4 22" xfId="20596"/>
    <cellStyle name="Normal 2 13 4 23" xfId="20721"/>
    <cellStyle name="Normal 2 13 4 24" xfId="21483"/>
    <cellStyle name="Normal 2 13 4 25" xfId="21863"/>
    <cellStyle name="Normal 2 13 4 26" xfId="22786"/>
    <cellStyle name="Normal 2 13 4 27" xfId="23229"/>
    <cellStyle name="Normal 2 13 4 28" xfId="23764"/>
    <cellStyle name="Normal 2 13 4 29" xfId="24298"/>
    <cellStyle name="Normal 2 13 4 3" xfId="1364"/>
    <cellStyle name="Normal 2 13 4 3 2" xfId="29754"/>
    <cellStyle name="Normal 2 13 4 3 2 2" xfId="38199"/>
    <cellStyle name="Normal 2 13 4 3 3" xfId="30475"/>
    <cellStyle name="Normal 2 13 4 3 3 2" xfId="37845"/>
    <cellStyle name="Normal 2 13 4 3 4" xfId="31953"/>
    <cellStyle name="Normal 2 13 4 3 5" xfId="32821"/>
    <cellStyle name="Normal 2 13 4 3 6" xfId="33526"/>
    <cellStyle name="Normal 2 13 4 30" xfId="24816"/>
    <cellStyle name="Normal 2 13 4 31" xfId="25302"/>
    <cellStyle name="Normal 2 13 4 32" xfId="25834"/>
    <cellStyle name="Normal 2 13 4 33" xfId="26475"/>
    <cellStyle name="Normal 2 13 4 34" xfId="27010"/>
    <cellStyle name="Normal 2 13 4 35" xfId="27528"/>
    <cellStyle name="Normal 2 13 4 36" xfId="28008"/>
    <cellStyle name="Normal 2 13 4 37" xfId="28421"/>
    <cellStyle name="Normal 2 13 4 38" xfId="28874"/>
    <cellStyle name="Normal 2 13 4 39" xfId="29114"/>
    <cellStyle name="Normal 2 13 4 4" xfId="2121"/>
    <cellStyle name="Normal 2 13 4 4 2" xfId="10339"/>
    <cellStyle name="Normal 2 13 4 4 2 2" xfId="30108"/>
    <cellStyle name="Normal 2 13 4 4 3" xfId="30724"/>
    <cellStyle name="Normal 2 13 4 4 4" xfId="32572"/>
    <cellStyle name="Normal 2 13 4 4 5" xfId="33327"/>
    <cellStyle name="Normal 2 13 4 4 6" xfId="33800"/>
    <cellStyle name="Normal 2 13 4 4 7" xfId="34235"/>
    <cellStyle name="Normal 2 13 4 4 8" xfId="37716"/>
    <cellStyle name="Normal 2 13 4 40" xfId="30980"/>
    <cellStyle name="Normal 2 13 4 41" xfId="32762"/>
    <cellStyle name="Normal 2 13 4 42" xfId="32284"/>
    <cellStyle name="Normal 2 13 4 43" xfId="29968"/>
    <cellStyle name="Normal 2 13 4 44" xfId="34064"/>
    <cellStyle name="Normal 2 13 4 45" xfId="34567"/>
    <cellStyle name="Normal 2 13 4 46" xfId="34794"/>
    <cellStyle name="Normal 2 13 4 47" xfId="35021"/>
    <cellStyle name="Normal 2 13 4 48" xfId="35248"/>
    <cellStyle name="Normal 2 13 4 49" xfId="35475"/>
    <cellStyle name="Normal 2 13 4 5" xfId="2294"/>
    <cellStyle name="Normal 2 13 4 5 2" xfId="11459"/>
    <cellStyle name="Normal 2 13 4 5 2 2" xfId="30184"/>
    <cellStyle name="Normal 2 13 4 5 2 3" xfId="38220"/>
    <cellStyle name="Normal 2 13 4 5 3" xfId="30780"/>
    <cellStyle name="Normal 2 13 4 5 4" xfId="32719"/>
    <cellStyle name="Normal 2 13 4 5 5" xfId="33440"/>
    <cellStyle name="Normal 2 13 4 5 6" xfId="33857"/>
    <cellStyle name="Normal 2 13 4 5 7" xfId="37843"/>
    <cellStyle name="Normal 2 13 4 50" xfId="35702"/>
    <cellStyle name="Normal 2 13 4 51" xfId="35929"/>
    <cellStyle name="Normal 2 13 4 52" xfId="36156"/>
    <cellStyle name="Normal 2 13 4 53" xfId="36383"/>
    <cellStyle name="Normal 2 13 4 54" xfId="36609"/>
    <cellStyle name="Normal 2 13 4 55" xfId="36833"/>
    <cellStyle name="Normal 2 13 4 56" xfId="37035"/>
    <cellStyle name="Normal 2 13 4 57" xfId="37245"/>
    <cellStyle name="Normal 2 13 4 58" xfId="37592"/>
    <cellStyle name="Normal 2 13 4 59" xfId="38460"/>
    <cellStyle name="Normal 2 13 4 6" xfId="11988"/>
    <cellStyle name="Normal 2 13 4 7" xfId="12517"/>
    <cellStyle name="Normal 2 13 4 8" xfId="12710"/>
    <cellStyle name="Normal 2 13 4 9" xfId="13600"/>
    <cellStyle name="Normal 2 13 40" xfId="12690"/>
    <cellStyle name="Normal 2 13 41" xfId="13513"/>
    <cellStyle name="Normal 2 13 42" xfId="14054"/>
    <cellStyle name="Normal 2 13 43" xfId="14594"/>
    <cellStyle name="Normal 2 13 44" xfId="14906"/>
    <cellStyle name="Normal 2 13 45" xfId="15677"/>
    <cellStyle name="Normal 2 13 46" xfId="16218"/>
    <cellStyle name="Normal 2 13 47" xfId="16758"/>
    <cellStyle name="Normal 2 13 48" xfId="17299"/>
    <cellStyle name="Normal 2 13 49" xfId="17840"/>
    <cellStyle name="Normal 2 13 5" xfId="225"/>
    <cellStyle name="Normal 2 13 5 10" xfId="12808"/>
    <cellStyle name="Normal 2 13 5 11" xfId="13426"/>
    <cellStyle name="Normal 2 13 5 12" xfId="14354"/>
    <cellStyle name="Normal 2 13 5 13" xfId="14814"/>
    <cellStyle name="Normal 2 13 5 14" xfId="15075"/>
    <cellStyle name="Normal 2 13 5 15" xfId="15590"/>
    <cellStyle name="Normal 2 13 5 16" xfId="16131"/>
    <cellStyle name="Normal 2 13 5 17" xfId="16671"/>
    <cellStyle name="Normal 2 13 5 18" xfId="17212"/>
    <cellStyle name="Normal 2 13 5 19" xfId="17753"/>
    <cellStyle name="Normal 2 13 5 2" xfId="309"/>
    <cellStyle name="Normal 2 13 5 2 10" xfId="14685"/>
    <cellStyle name="Normal 2 13 5 2 11" xfId="15115"/>
    <cellStyle name="Normal 2 13 5 2 12" xfId="15768"/>
    <cellStyle name="Normal 2 13 5 2 13" xfId="16308"/>
    <cellStyle name="Normal 2 13 5 2 14" xfId="16849"/>
    <cellStyle name="Normal 2 13 5 2 15" xfId="17390"/>
    <cellStyle name="Normal 2 13 5 2 16" xfId="17931"/>
    <cellStyle name="Normal 2 13 5 2 17" xfId="18471"/>
    <cellStyle name="Normal 2 13 5 2 18" xfId="19009"/>
    <cellStyle name="Normal 2 13 5 2 19" xfId="19548"/>
    <cellStyle name="Normal 2 13 5 2 2" xfId="10121"/>
    <cellStyle name="Normal 2 13 5 2 2 2" xfId="38143"/>
    <cellStyle name="Normal 2 13 5 2 20" xfId="20081"/>
    <cellStyle name="Normal 2 13 5 2 21" xfId="20599"/>
    <cellStyle name="Normal 2 13 5 2 22" xfId="20985"/>
    <cellStyle name="Normal 2 13 5 2 23" xfId="21486"/>
    <cellStyle name="Normal 2 13 5 2 24" xfId="21968"/>
    <cellStyle name="Normal 2 13 5 2 25" xfId="22187"/>
    <cellStyle name="Normal 2 13 5 2 26" xfId="22993"/>
    <cellStyle name="Normal 2 13 5 2 27" xfId="23531"/>
    <cellStyle name="Normal 2 13 5 2 28" xfId="24065"/>
    <cellStyle name="Normal 2 13 5 2 29" xfId="24598"/>
    <cellStyle name="Normal 2 13 5 2 3" xfId="10588"/>
    <cellStyle name="Normal 2 13 5 2 3 2" xfId="37847"/>
    <cellStyle name="Normal 2 13 5 2 30" xfId="25101"/>
    <cellStyle name="Normal 2 13 5 2 31" xfId="25808"/>
    <cellStyle name="Normal 2 13 5 2 32" xfId="26242"/>
    <cellStyle name="Normal 2 13 5 2 33" xfId="26777"/>
    <cellStyle name="Normal 2 13 5 2 34" xfId="27281"/>
    <cellStyle name="Normal 2 13 5 2 35" xfId="27812"/>
    <cellStyle name="Normal 2 13 5 2 36" xfId="28269"/>
    <cellStyle name="Normal 2 13 5 2 37" xfId="28979"/>
    <cellStyle name="Normal 2 13 5 2 38" xfId="29605"/>
    <cellStyle name="Normal 2 13 5 2 39" xfId="31085"/>
    <cellStyle name="Normal 2 13 5 2 4" xfId="11462"/>
    <cellStyle name="Normal 2 13 5 2 40" xfId="32321"/>
    <cellStyle name="Normal 2 13 5 2 41" xfId="33134"/>
    <cellStyle name="Normal 2 13 5 2 5" xfId="11991"/>
    <cellStyle name="Normal 2 13 5 2 6" xfId="12520"/>
    <cellStyle name="Normal 2 13 5 2 7" xfId="12911"/>
    <cellStyle name="Normal 2 13 5 2 8" xfId="13603"/>
    <cellStyle name="Normal 2 13 5 2 9" xfId="14146"/>
    <cellStyle name="Normal 2 13 5 20" xfId="18294"/>
    <cellStyle name="Normal 2 13 5 21" xfId="18832"/>
    <cellStyle name="Normal 2 13 5 22" xfId="19371"/>
    <cellStyle name="Normal 2 13 5 23" xfId="20282"/>
    <cellStyle name="Normal 2 13 5 24" xfId="20719"/>
    <cellStyle name="Normal 2 13 5 25" xfId="21884"/>
    <cellStyle name="Normal 2 13 5 26" xfId="22455"/>
    <cellStyle name="Normal 2 13 5 27" xfId="22552"/>
    <cellStyle name="Normal 2 13 5 28" xfId="22086"/>
    <cellStyle name="Normal 2 13 5 29" xfId="21737"/>
    <cellStyle name="Normal 2 13 5 3" xfId="10037"/>
    <cellStyle name="Normal 2 13 5 3 2" xfId="38071"/>
    <cellStyle name="Normal 2 13 5 30" xfId="23109"/>
    <cellStyle name="Normal 2 13 5 31" xfId="23646"/>
    <cellStyle name="Normal 2 13 5 32" xfId="25822"/>
    <cellStyle name="Normal 2 13 5 33" xfId="25910"/>
    <cellStyle name="Normal 2 13 5 34" xfId="25442"/>
    <cellStyle name="Normal 2 13 5 35" xfId="26876"/>
    <cellStyle name="Normal 2 13 5 36" xfId="26095"/>
    <cellStyle name="Normal 2 13 5 37" xfId="26336"/>
    <cellStyle name="Normal 2 13 5 38" xfId="28895"/>
    <cellStyle name="Normal 2 13 5 39" xfId="29484"/>
    <cellStyle name="Normal 2 13 5 4" xfId="9889"/>
    <cellStyle name="Normal 2 13 5 4 2" xfId="37846"/>
    <cellStyle name="Normal 2 13 5 40" xfId="31001"/>
    <cellStyle name="Normal 2 13 5 41" xfId="30939"/>
    <cellStyle name="Normal 2 13 5 42" xfId="33067"/>
    <cellStyle name="Normal 2 13 5 5" xfId="10735"/>
    <cellStyle name="Normal 2 13 5 6" xfId="10808"/>
    <cellStyle name="Normal 2 13 5 7" xfId="11284"/>
    <cellStyle name="Normal 2 13 5 8" xfId="11531"/>
    <cellStyle name="Normal 2 13 5 9" xfId="12733"/>
    <cellStyle name="Normal 2 13 50" xfId="18381"/>
    <cellStyle name="Normal 2 13 51" xfId="18918"/>
    <cellStyle name="Normal 2 13 52" xfId="19458"/>
    <cellStyle name="Normal 2 13 53" xfId="19991"/>
    <cellStyle name="Normal 2 13 54" xfId="20509"/>
    <cellStyle name="Normal 2 13 55" xfId="20803"/>
    <cellStyle name="Normal 2 13 56" xfId="21406"/>
    <cellStyle name="Normal 2 13 57" xfId="21801"/>
    <cellStyle name="Normal 2 13 58" xfId="22729"/>
    <cellStyle name="Normal 2 13 59" xfId="23134"/>
    <cellStyle name="Normal 2 13 6" xfId="246"/>
    <cellStyle name="Normal 2 13 6 10" xfId="14570"/>
    <cellStyle name="Normal 2 13 6 11" xfId="14722"/>
    <cellStyle name="Normal 2 13 6 12" xfId="15653"/>
    <cellStyle name="Normal 2 13 6 13" xfId="16194"/>
    <cellStyle name="Normal 2 13 6 14" xfId="16734"/>
    <cellStyle name="Normal 2 13 6 15" xfId="17275"/>
    <cellStyle name="Normal 2 13 6 16" xfId="17816"/>
    <cellStyle name="Normal 2 13 6 17" xfId="18357"/>
    <cellStyle name="Normal 2 13 6 18" xfId="18894"/>
    <cellStyle name="Normal 2 13 6 19" xfId="19434"/>
    <cellStyle name="Normal 2 13 6 2" xfId="10058"/>
    <cellStyle name="Normal 2 13 6 2 2" xfId="38080"/>
    <cellStyle name="Normal 2 13 6 20" xfId="19967"/>
    <cellStyle name="Normal 2 13 6 21" xfId="20485"/>
    <cellStyle name="Normal 2 13 6 22" xfId="20634"/>
    <cellStyle name="Normal 2 13 6 23" xfId="21388"/>
    <cellStyle name="Normal 2 13 6 24" xfId="21905"/>
    <cellStyle name="Normal 2 13 6 25" xfId="22104"/>
    <cellStyle name="Normal 2 13 6 26" xfId="22912"/>
    <cellStyle name="Normal 2 13 6 27" xfId="23452"/>
    <cellStyle name="Normal 2 13 6 28" xfId="23986"/>
    <cellStyle name="Normal 2 13 6 29" xfId="24520"/>
    <cellStyle name="Normal 2 13 6 3" xfId="10600"/>
    <cellStyle name="Normal 2 13 6 3 2" xfId="37848"/>
    <cellStyle name="Normal 2 13 6 30" xfId="25027"/>
    <cellStyle name="Normal 2 13 6 31" xfId="25723"/>
    <cellStyle name="Normal 2 13 6 32" xfId="26161"/>
    <cellStyle name="Normal 2 13 6 33" xfId="26698"/>
    <cellStyle name="Normal 2 13 6 34" xfId="27207"/>
    <cellStyle name="Normal 2 13 6 35" xfId="27739"/>
    <cellStyle name="Normal 2 13 6 36" xfId="28202"/>
    <cellStyle name="Normal 2 13 6 37" xfId="28916"/>
    <cellStyle name="Normal 2 13 6 38" xfId="29442"/>
    <cellStyle name="Normal 2 13 6 39" xfId="31022"/>
    <cellStyle name="Normal 2 13 6 4" xfId="11347"/>
    <cellStyle name="Normal 2 13 6 40" xfId="31752"/>
    <cellStyle name="Normal 2 13 6 41" xfId="31599"/>
    <cellStyle name="Normal 2 13 6 5" xfId="11876"/>
    <cellStyle name="Normal 2 13 6 6" xfId="12404"/>
    <cellStyle name="Normal 2 13 6 7" xfId="12862"/>
    <cellStyle name="Normal 2 13 6 8" xfId="13489"/>
    <cellStyle name="Normal 2 13 6 9" xfId="14030"/>
    <cellStyle name="Normal 2 13 60" xfId="23671"/>
    <cellStyle name="Normal 2 13 61" xfId="24203"/>
    <cellStyle name="Normal 2 13 62" xfId="24727"/>
    <cellStyle name="Normal 2 13 63" xfId="25224"/>
    <cellStyle name="Normal 2 13 64" xfId="25480"/>
    <cellStyle name="Normal 2 13 65" xfId="26380"/>
    <cellStyle name="Normal 2 13 66" xfId="26916"/>
    <cellStyle name="Normal 2 13 67" xfId="27405"/>
    <cellStyle name="Normal 2 13 68" xfId="27928"/>
    <cellStyle name="Normal 2 13 69" xfId="28362"/>
    <cellStyle name="Normal 2 13 7" xfId="1324"/>
    <cellStyle name="Normal 2 13 7 2" xfId="29715"/>
    <cellStyle name="Normal 2 13 7 2 2" xfId="38157"/>
    <cellStyle name="Normal 2 13 7 3" xfId="30436"/>
    <cellStyle name="Normal 2 13 7 3 2" xfId="37849"/>
    <cellStyle name="Normal 2 13 7 4" xfId="31914"/>
    <cellStyle name="Normal 2 13 7 5" xfId="32782"/>
    <cellStyle name="Normal 2 13 7 6" xfId="33487"/>
    <cellStyle name="Normal 2 13 70" xfId="28817"/>
    <cellStyle name="Normal 2 13 71" xfId="29018"/>
    <cellStyle name="Normal 2 13 72" xfId="30923"/>
    <cellStyle name="Normal 2 13 73" xfId="31263"/>
    <cellStyle name="Normal 2 13 74" xfId="32258"/>
    <cellStyle name="Normal 2 13 8" xfId="3950"/>
    <cellStyle name="Normal 2 13 8 2" xfId="38055"/>
    <cellStyle name="Normal 2 13 9" xfId="3632"/>
    <cellStyle name="Normal 2 13 9 2" xfId="37828"/>
    <cellStyle name="Normal 2 130" xfId="38276"/>
    <cellStyle name="Normal 2 131" xfId="38277"/>
    <cellStyle name="Normal 2 132" xfId="38278"/>
    <cellStyle name="Normal 2 133" xfId="38461"/>
    <cellStyle name="Normal 2 134" xfId="38462"/>
    <cellStyle name="Normal 2 135" xfId="38463"/>
    <cellStyle name="Normal 2 136" xfId="38464"/>
    <cellStyle name="Normal 2 14" xfId="115"/>
    <cellStyle name="Normal 2 14 10" xfId="3424"/>
    <cellStyle name="Normal 2 14 11" xfId="3911"/>
    <cellStyle name="Normal 2 14 12" xfId="3369"/>
    <cellStyle name="Normal 2 14 13" xfId="4770"/>
    <cellStyle name="Normal 2 14 14" xfId="5259"/>
    <cellStyle name="Normal 2 14 15" xfId="3277"/>
    <cellStyle name="Normal 2 14 16" xfId="3363"/>
    <cellStyle name="Normal 2 14 17" xfId="4994"/>
    <cellStyle name="Normal 2 14 18" xfId="3461"/>
    <cellStyle name="Normal 2 14 19" xfId="5719"/>
    <cellStyle name="Normal 2 14 2" xfId="178"/>
    <cellStyle name="Normal 2 14 2 10" xfId="13276"/>
    <cellStyle name="Normal 2 14 2 11" xfId="13817"/>
    <cellStyle name="Normal 2 14 2 12" xfId="15048"/>
    <cellStyle name="Normal 2 14 2 13" xfId="14840"/>
    <cellStyle name="Normal 2 14 2 14" xfId="15440"/>
    <cellStyle name="Normal 2 14 2 15" xfId="15981"/>
    <cellStyle name="Normal 2 14 2 16" xfId="16521"/>
    <cellStyle name="Normal 2 14 2 17" xfId="17062"/>
    <cellStyle name="Normal 2 14 2 18" xfId="17603"/>
    <cellStyle name="Normal 2 14 2 19" xfId="18144"/>
    <cellStyle name="Normal 2 14 2 2" xfId="262"/>
    <cellStyle name="Normal 2 14 2 2 10" xfId="14281"/>
    <cellStyle name="Normal 2 14 2 2 11" xfId="14746"/>
    <cellStyle name="Normal 2 14 2 2 12" xfId="15362"/>
    <cellStyle name="Normal 2 14 2 2 13" xfId="15903"/>
    <cellStyle name="Normal 2 14 2 2 14" xfId="16443"/>
    <cellStyle name="Normal 2 14 2 2 15" xfId="16984"/>
    <cellStyle name="Normal 2 14 2 2 16" xfId="17525"/>
    <cellStyle name="Normal 2 14 2 2 17" xfId="18066"/>
    <cellStyle name="Normal 2 14 2 2 18" xfId="18605"/>
    <cellStyle name="Normal 2 14 2 2 19" xfId="19144"/>
    <cellStyle name="Normal 2 14 2 2 2" xfId="10074"/>
    <cellStyle name="Normal 2 14 2 2 2 2" xfId="38096"/>
    <cellStyle name="Normal 2 14 2 2 20" xfId="19682"/>
    <cellStyle name="Normal 2 14 2 2 21" xfId="20212"/>
    <cellStyle name="Normal 2 14 2 2 22" xfId="20656"/>
    <cellStyle name="Normal 2 14 2 2 23" xfId="21195"/>
    <cellStyle name="Normal 2 14 2 2 24" xfId="21921"/>
    <cellStyle name="Normal 2 14 2 2 25" xfId="22221"/>
    <cellStyle name="Normal 2 14 2 2 26" xfId="23157"/>
    <cellStyle name="Normal 2 14 2 2 27" xfId="23693"/>
    <cellStyle name="Normal 2 14 2 2 28" xfId="24226"/>
    <cellStyle name="Normal 2 14 2 2 29" xfId="24748"/>
    <cellStyle name="Normal 2 14 2 2 3" xfId="10792"/>
    <cellStyle name="Normal 2 14 2 2 3 2" xfId="37852"/>
    <cellStyle name="Normal 2 14 2 2 30" xfId="25242"/>
    <cellStyle name="Normal 2 14 2 2 31" xfId="25552"/>
    <cellStyle name="Normal 2 14 2 2 32" xfId="26403"/>
    <cellStyle name="Normal 2 14 2 2 33" xfId="26939"/>
    <cellStyle name="Normal 2 14 2 2 34" xfId="27446"/>
    <cellStyle name="Normal 2 14 2 2 35" xfId="27945"/>
    <cellStyle name="Normal 2 14 2 2 36" xfId="28374"/>
    <cellStyle name="Normal 2 14 2 2 37" xfId="28932"/>
    <cellStyle name="Normal 2 14 2 2 38" xfId="29185"/>
    <cellStyle name="Normal 2 14 2 2 39" xfId="31038"/>
    <cellStyle name="Normal 2 14 2 2 4" xfId="11072"/>
    <cellStyle name="Normal 2 14 2 2 40" xfId="31210"/>
    <cellStyle name="Normal 2 14 2 2 41" xfId="32228"/>
    <cellStyle name="Normal 2 14 2 2 5" xfId="11597"/>
    <cellStyle name="Normal 2 14 2 2 6" xfId="12124"/>
    <cellStyle name="Normal 2 14 2 2 7" xfId="12608"/>
    <cellStyle name="Normal 2 14 2 2 8" xfId="13198"/>
    <cellStyle name="Normal 2 14 2 2 9" xfId="13738"/>
    <cellStyle name="Normal 2 14 2 20" xfId="18682"/>
    <cellStyle name="Normal 2 14 2 21" xfId="19222"/>
    <cellStyle name="Normal 2 14 2 22" xfId="19760"/>
    <cellStyle name="Normal 2 14 2 23" xfId="20930"/>
    <cellStyle name="Normal 2 14 2 24" xfId="20741"/>
    <cellStyle name="Normal 2 14 2 25" xfId="21837"/>
    <cellStyle name="Normal 2 14 2 26" xfId="22112"/>
    <cellStyle name="Normal 2 14 2 27" xfId="22452"/>
    <cellStyle name="Normal 2 14 2 28" xfId="23153"/>
    <cellStyle name="Normal 2 14 2 29" xfId="23689"/>
    <cellStyle name="Normal 2 14 2 3" xfId="1338"/>
    <cellStyle name="Normal 2 14 2 3 2" xfId="29728"/>
    <cellStyle name="Normal 2 14 2 3 2 2" xfId="38173"/>
    <cellStyle name="Normal 2 14 2 3 3" xfId="30449"/>
    <cellStyle name="Normal 2 14 2 3 3 2" xfId="37853"/>
    <cellStyle name="Normal 2 14 2 3 4" xfId="31927"/>
    <cellStyle name="Normal 2 14 2 3 5" xfId="32795"/>
    <cellStyle name="Normal 2 14 2 3 6" xfId="33500"/>
    <cellStyle name="Normal 2 14 2 30" xfId="24222"/>
    <cellStyle name="Normal 2 14 2 31" xfId="24744"/>
    <cellStyle name="Normal 2 14 2 32" xfId="25734"/>
    <cellStyle name="Normal 2 14 2 33" xfId="25963"/>
    <cellStyle name="Normal 2 14 2 34" xfId="26399"/>
    <cellStyle name="Normal 2 14 2 35" xfId="26839"/>
    <cellStyle name="Normal 2 14 2 36" xfId="27538"/>
    <cellStyle name="Normal 2 14 2 37" xfId="27942"/>
    <cellStyle name="Normal 2 14 2 38" xfId="28851"/>
    <cellStyle name="Normal 2 14 2 39" xfId="29229"/>
    <cellStyle name="Normal 2 14 2 4" xfId="10886"/>
    <cellStyle name="Normal 2 14 2 4 2" xfId="38059"/>
    <cellStyle name="Normal 2 14 2 40" xfId="30957"/>
    <cellStyle name="Normal 2 14 2 41" xfId="31662"/>
    <cellStyle name="Normal 2 14 2 42" xfId="31774"/>
    <cellStyle name="Normal 2 14 2 5" xfId="10242"/>
    <cellStyle name="Normal 2 14 2 5 2" xfId="37851"/>
    <cellStyle name="Normal 2 14 2 6" xfId="11148"/>
    <cellStyle name="Normal 2 14 2 7" xfId="11674"/>
    <cellStyle name="Normal 2 14 2 8" xfId="13066"/>
    <cellStyle name="Normal 2 14 2 9" xfId="12687"/>
    <cellStyle name="Normal 2 14 20" xfId="5960"/>
    <cellStyle name="Normal 2 14 21" xfId="6201"/>
    <cellStyle name="Normal 2 14 22" xfId="6927"/>
    <cellStyle name="Normal 2 14 23" xfId="7400"/>
    <cellStyle name="Normal 2 14 24" xfId="7161"/>
    <cellStyle name="Normal 2 14 25" xfId="5161"/>
    <cellStyle name="Normal 2 14 26" xfId="6258"/>
    <cellStyle name="Normal 2 14 27" xfId="6396"/>
    <cellStyle name="Normal 2 14 28" xfId="7278"/>
    <cellStyle name="Normal 2 14 29" xfId="6698"/>
    <cellStyle name="Normal 2 14 3" xfId="199"/>
    <cellStyle name="Normal 2 14 3 10" xfId="14139"/>
    <cellStyle name="Normal 2 14 3 11" xfId="14678"/>
    <cellStyle name="Normal 2 14 3 12" xfId="15223"/>
    <cellStyle name="Normal 2 14 3 13" xfId="15761"/>
    <cellStyle name="Normal 2 14 3 14" xfId="16301"/>
    <cellStyle name="Normal 2 14 3 15" xfId="16842"/>
    <cellStyle name="Normal 2 14 3 16" xfId="17383"/>
    <cellStyle name="Normal 2 14 3 17" xfId="17924"/>
    <cellStyle name="Normal 2 14 3 18" xfId="18464"/>
    <cellStyle name="Normal 2 14 3 19" xfId="19002"/>
    <cellStyle name="Normal 2 14 3 2" xfId="283"/>
    <cellStyle name="Normal 2 14 3 2 10" xfId="13317"/>
    <cellStyle name="Normal 2 14 3 2 11" xfId="14768"/>
    <cellStyle name="Normal 2 14 3 2 12" xfId="14589"/>
    <cellStyle name="Normal 2 14 3 2 13" xfId="14298"/>
    <cellStyle name="Normal 2 14 3 2 14" xfId="15481"/>
    <cellStyle name="Normal 2 14 3 2 15" xfId="16022"/>
    <cellStyle name="Normal 2 14 3 2 16" xfId="16562"/>
    <cellStyle name="Normal 2 14 3 2 17" xfId="17103"/>
    <cellStyle name="Normal 2 14 3 2 18" xfId="17644"/>
    <cellStyle name="Normal 2 14 3 2 19" xfId="18185"/>
    <cellStyle name="Normal 2 14 3 2 2" xfId="10095"/>
    <cellStyle name="Normal 2 14 3 2 2 2" xfId="38117"/>
    <cellStyle name="Normal 2 14 3 2 20" xfId="18723"/>
    <cellStyle name="Normal 2 14 3 2 21" xfId="19263"/>
    <cellStyle name="Normal 2 14 3 2 22" xfId="20677"/>
    <cellStyle name="Normal 2 14 3 2 23" xfId="20504"/>
    <cellStyle name="Normal 2 14 3 2 24" xfId="21942"/>
    <cellStyle name="Normal 2 14 3 2 25" xfId="22685"/>
    <cellStyle name="Normal 2 14 3 2 26" xfId="22920"/>
    <cellStyle name="Normal 2 14 3 2 27" xfId="23460"/>
    <cellStyle name="Normal 2 14 3 2 28" xfId="23994"/>
    <cellStyle name="Normal 2 14 3 2 29" xfId="24528"/>
    <cellStyle name="Normal 2 14 3 2 3" xfId="9897"/>
    <cellStyle name="Normal 2 14 3 2 3 2" xfId="37855"/>
    <cellStyle name="Normal 2 14 3 2 30" xfId="25035"/>
    <cellStyle name="Normal 2 14 3 2 31" xfId="25508"/>
    <cellStyle name="Normal 2 14 3 2 32" xfId="26169"/>
    <cellStyle name="Normal 2 14 3 2 33" xfId="26706"/>
    <cellStyle name="Normal 2 14 3 2 34" xfId="27214"/>
    <cellStyle name="Normal 2 14 3 2 35" xfId="27746"/>
    <cellStyle name="Normal 2 14 3 2 36" xfId="28209"/>
    <cellStyle name="Normal 2 14 3 2 37" xfId="28953"/>
    <cellStyle name="Normal 2 14 3 2 38" xfId="30022"/>
    <cellStyle name="Normal 2 14 3 2 39" xfId="31059"/>
    <cellStyle name="Normal 2 14 3 2 4" xfId="10428"/>
    <cellStyle name="Normal 2 14 3 2 40" xfId="31418"/>
    <cellStyle name="Normal 2 14 3 2 41" xfId="31860"/>
    <cellStyle name="Normal 2 14 3 2 5" xfId="10646"/>
    <cellStyle name="Normal 2 14 3 2 6" xfId="11188"/>
    <cellStyle name="Normal 2 14 3 2 7" xfId="11679"/>
    <cellStyle name="Normal 2 14 3 2 8" xfId="12263"/>
    <cellStyle name="Normal 2 14 3 2 9" xfId="12026"/>
    <cellStyle name="Normal 2 14 3 20" xfId="19541"/>
    <cellStyle name="Normal 2 14 3 21" xfId="20074"/>
    <cellStyle name="Normal 2 14 3 22" xfId="20592"/>
    <cellStyle name="Normal 2 14 3 23" xfId="21081"/>
    <cellStyle name="Normal 2 14 3 24" xfId="21480"/>
    <cellStyle name="Normal 2 14 3 25" xfId="21858"/>
    <cellStyle name="Normal 2 14 3 26" xfId="22224"/>
    <cellStyle name="Normal 2 14 3 27" xfId="23224"/>
    <cellStyle name="Normal 2 14 3 28" xfId="23759"/>
    <cellStyle name="Normal 2 14 3 29" xfId="24293"/>
    <cellStyle name="Normal 2 14 3 3" xfId="1359"/>
    <cellStyle name="Normal 2 14 3 3 2" xfId="29749"/>
    <cellStyle name="Normal 2 14 3 3 2 2" xfId="38194"/>
    <cellStyle name="Normal 2 14 3 3 3" xfId="30470"/>
    <cellStyle name="Normal 2 14 3 3 3 2" xfId="37856"/>
    <cellStyle name="Normal 2 14 3 3 4" xfId="31948"/>
    <cellStyle name="Normal 2 14 3 3 5" xfId="32816"/>
    <cellStyle name="Normal 2 14 3 3 6" xfId="33521"/>
    <cellStyle name="Normal 2 14 3 30" xfId="24811"/>
    <cellStyle name="Normal 2 14 3 31" xfId="25297"/>
    <cellStyle name="Normal 2 14 3 32" xfId="25739"/>
    <cellStyle name="Normal 2 14 3 33" xfId="26470"/>
    <cellStyle name="Normal 2 14 3 34" xfId="27005"/>
    <cellStyle name="Normal 2 14 3 35" xfId="27491"/>
    <cellStyle name="Normal 2 14 3 36" xfId="28003"/>
    <cellStyle name="Normal 2 14 3 37" xfId="28417"/>
    <cellStyle name="Normal 2 14 3 38" xfId="28869"/>
    <cellStyle name="Normal 2 14 3 39" xfId="29297"/>
    <cellStyle name="Normal 2 14 3 4" xfId="10249"/>
    <cellStyle name="Normal 2 14 3 4 2" xfId="38064"/>
    <cellStyle name="Normal 2 14 3 40" xfId="30975"/>
    <cellStyle name="Normal 2 14 3 41" xfId="30863"/>
    <cellStyle name="Normal 2 14 3 42" xfId="31125"/>
    <cellStyle name="Normal 2 14 3 5" xfId="11455"/>
    <cellStyle name="Normal 2 14 3 5 2" xfId="37854"/>
    <cellStyle name="Normal 2 14 3 6" xfId="11984"/>
    <cellStyle name="Normal 2 14 3 7" xfId="12513"/>
    <cellStyle name="Normal 2 14 3 8" xfId="12961"/>
    <cellStyle name="Normal 2 14 3 9" xfId="13596"/>
    <cellStyle name="Normal 2 14 30" xfId="8317"/>
    <cellStyle name="Normal 2 14 31" xfId="8544"/>
    <cellStyle name="Normal 2 14 32" xfId="9171"/>
    <cellStyle name="Normal 2 14 33" xfId="9536"/>
    <cellStyle name="Normal 2 14 34" xfId="9948"/>
    <cellStyle name="Normal 2 14 35" xfId="10697"/>
    <cellStyle name="Normal 2 14 36" xfId="10742"/>
    <cellStyle name="Normal 2 14 37" xfId="11437"/>
    <cellStyle name="Normal 2 14 38" xfId="11966"/>
    <cellStyle name="Normal 2 14 39" xfId="12367"/>
    <cellStyle name="Normal 2 14 4" xfId="220"/>
    <cellStyle name="Normal 2 14 4 10" xfId="13677"/>
    <cellStyle name="Normal 2 14 4 11" xfId="14220"/>
    <cellStyle name="Normal 2 14 4 12" xfId="14706"/>
    <cellStyle name="Normal 2 14 4 13" xfId="15301"/>
    <cellStyle name="Normal 2 14 4 14" xfId="15842"/>
    <cellStyle name="Normal 2 14 4 15" xfId="16382"/>
    <cellStyle name="Normal 2 14 4 16" xfId="16923"/>
    <cellStyle name="Normal 2 14 4 17" xfId="17464"/>
    <cellStyle name="Normal 2 14 4 18" xfId="18005"/>
    <cellStyle name="Normal 2 14 4 19" xfId="18544"/>
    <cellStyle name="Normal 2 14 4 2" xfId="304"/>
    <cellStyle name="Normal 2 14 4 2 10" xfId="14505"/>
    <cellStyle name="Normal 2 14 4 2 11" xfId="15107"/>
    <cellStyle name="Normal 2 14 4 2 12" xfId="15589"/>
    <cellStyle name="Normal 2 14 4 2 13" xfId="16130"/>
    <cellStyle name="Normal 2 14 4 2 14" xfId="16670"/>
    <cellStyle name="Normal 2 14 4 2 15" xfId="17211"/>
    <cellStyle name="Normal 2 14 4 2 16" xfId="17752"/>
    <cellStyle name="Normal 2 14 4 2 17" xfId="18293"/>
    <cellStyle name="Normal 2 14 4 2 18" xfId="18831"/>
    <cellStyle name="Normal 2 14 4 2 19" xfId="19370"/>
    <cellStyle name="Normal 2 14 4 2 2" xfId="10116"/>
    <cellStyle name="Normal 2 14 4 2 2 2" xfId="38138"/>
    <cellStyle name="Normal 2 14 4 2 20" xfId="19905"/>
    <cellStyle name="Normal 2 14 4 2 21" xfId="20426"/>
    <cellStyle name="Normal 2 14 4 2 22" xfId="20978"/>
    <cellStyle name="Normal 2 14 4 2 23" xfId="21350"/>
    <cellStyle name="Normal 2 14 4 2 24" xfId="21963"/>
    <cellStyle name="Normal 2 14 4 2 25" xfId="22050"/>
    <cellStyle name="Normal 2 14 4 2 26" xfId="22070"/>
    <cellStyle name="Normal 2 14 4 2 27" xfId="22249"/>
    <cellStyle name="Normal 2 14 4 2 28" xfId="21711"/>
    <cellStyle name="Normal 2 14 4 2 29" xfId="23241"/>
    <cellStyle name="Normal 2 14 4 2 3" xfId="10679"/>
    <cellStyle name="Normal 2 14 4 2 3 2" xfId="37858"/>
    <cellStyle name="Normal 2 14 4 2 30" xfId="23776"/>
    <cellStyle name="Normal 2 14 4 2 31" xfId="25820"/>
    <cellStyle name="Normal 2 14 4 2 32" xfId="25647"/>
    <cellStyle name="Normal 2 14 4 2 33" xfId="24790"/>
    <cellStyle name="Normal 2 14 4 2 34" xfId="26502"/>
    <cellStyle name="Normal 2 14 4 2 35" xfId="26835"/>
    <cellStyle name="Normal 2 14 4 2 36" xfId="26979"/>
    <cellStyle name="Normal 2 14 4 2 37" xfId="28974"/>
    <cellStyle name="Normal 2 14 4 2 38" xfId="29892"/>
    <cellStyle name="Normal 2 14 4 2 39" xfId="31080"/>
    <cellStyle name="Normal 2 14 4 2 4" xfId="11283"/>
    <cellStyle name="Normal 2 14 4 2 40" xfId="32357"/>
    <cellStyle name="Normal 2 14 4 2 41" xfId="33174"/>
    <cellStyle name="Normal 2 14 4 2 5" xfId="11811"/>
    <cellStyle name="Normal 2 14 4 2 6" xfId="12339"/>
    <cellStyle name="Normal 2 14 4 2 7" xfId="12854"/>
    <cellStyle name="Normal 2 14 4 2 8" xfId="13425"/>
    <cellStyle name="Normal 2 14 4 2 9" xfId="13966"/>
    <cellStyle name="Normal 2 14 4 20" xfId="19083"/>
    <cellStyle name="Normal 2 14 4 21" xfId="19621"/>
    <cellStyle name="Normal 2 14 4 22" xfId="20152"/>
    <cellStyle name="Normal 2 14 4 23" xfId="20618"/>
    <cellStyle name="Normal 2 14 4 24" xfId="21143"/>
    <cellStyle name="Normal 2 14 4 25" xfId="21879"/>
    <cellStyle name="Normal 2 14 4 26" xfId="22205"/>
    <cellStyle name="Normal 2 14 4 27" xfId="23349"/>
    <cellStyle name="Normal 2 14 4 28" xfId="23884"/>
    <cellStyle name="Normal 2 14 4 29" xfId="24418"/>
    <cellStyle name="Normal 2 14 4 3" xfId="10032"/>
    <cellStyle name="Normal 2 14 4 3 2" xfId="38069"/>
    <cellStyle name="Normal 2 14 4 30" xfId="24931"/>
    <cellStyle name="Normal 2 14 4 31" xfId="25409"/>
    <cellStyle name="Normal 2 14 4 32" xfId="25736"/>
    <cellStyle name="Normal 2 14 4 33" xfId="26594"/>
    <cellStyle name="Normal 2 14 4 34" xfId="27127"/>
    <cellStyle name="Normal 2 14 4 35" xfId="27411"/>
    <cellStyle name="Normal 2 14 4 36" xfId="28119"/>
    <cellStyle name="Normal 2 14 4 37" xfId="28519"/>
    <cellStyle name="Normal 2 14 4 38" xfId="28890"/>
    <cellStyle name="Normal 2 14 4 39" xfId="29606"/>
    <cellStyle name="Normal 2 14 4 4" xfId="10429"/>
    <cellStyle name="Normal 2 14 4 4 2" xfId="37857"/>
    <cellStyle name="Normal 2 14 4 40" xfId="30996"/>
    <cellStyle name="Normal 2 14 4 41" xfId="32272"/>
    <cellStyle name="Normal 2 14 4 42" xfId="33109"/>
    <cellStyle name="Normal 2 14 4 5" xfId="11011"/>
    <cellStyle name="Normal 2 14 4 6" xfId="11536"/>
    <cellStyle name="Normal 2 14 4 7" xfId="12063"/>
    <cellStyle name="Normal 2 14 4 8" xfId="12568"/>
    <cellStyle name="Normal 2 14 4 9" xfId="13137"/>
    <cellStyle name="Normal 2 14 40" xfId="13014"/>
    <cellStyle name="Normal 2 14 41" xfId="13578"/>
    <cellStyle name="Normal 2 14 42" xfId="14120"/>
    <cellStyle name="Normal 2 14 43" xfId="12956"/>
    <cellStyle name="Normal 2 14 44" xfId="14999"/>
    <cellStyle name="Normal 2 14 45" xfId="15743"/>
    <cellStyle name="Normal 2 14 46" xfId="16284"/>
    <cellStyle name="Normal 2 14 47" xfId="16824"/>
    <cellStyle name="Normal 2 14 48" xfId="17365"/>
    <cellStyle name="Normal 2 14 49" xfId="17906"/>
    <cellStyle name="Normal 2 14 5" xfId="241"/>
    <cellStyle name="Normal 2 14 5 10" xfId="14538"/>
    <cellStyle name="Normal 2 14 5 11" xfId="15087"/>
    <cellStyle name="Normal 2 14 5 12" xfId="15621"/>
    <cellStyle name="Normal 2 14 5 13" xfId="16162"/>
    <cellStyle name="Normal 2 14 5 14" xfId="16702"/>
    <cellStyle name="Normal 2 14 5 15" xfId="17243"/>
    <cellStyle name="Normal 2 14 5 16" xfId="17784"/>
    <cellStyle name="Normal 2 14 5 17" xfId="18325"/>
    <cellStyle name="Normal 2 14 5 18" xfId="18863"/>
    <cellStyle name="Normal 2 14 5 19" xfId="19402"/>
    <cellStyle name="Normal 2 14 5 2" xfId="10053"/>
    <cellStyle name="Normal 2 14 5 2 2" xfId="38076"/>
    <cellStyle name="Normal 2 14 5 20" xfId="19936"/>
    <cellStyle name="Normal 2 14 5 21" xfId="20455"/>
    <cellStyle name="Normal 2 14 5 22" xfId="20961"/>
    <cellStyle name="Normal 2 14 5 23" xfId="21367"/>
    <cellStyle name="Normal 2 14 5 24" xfId="21900"/>
    <cellStyle name="Normal 2 14 5 25" xfId="22674"/>
    <cellStyle name="Normal 2 14 5 26" xfId="22494"/>
    <cellStyle name="Normal 2 14 5 27" xfId="23016"/>
    <cellStyle name="Normal 2 14 5 28" xfId="23554"/>
    <cellStyle name="Normal 2 14 5 29" xfId="24088"/>
    <cellStyle name="Normal 2 14 5 3" xfId="10228"/>
    <cellStyle name="Normal 2 14 5 3 2" xfId="37859"/>
    <cellStyle name="Normal 2 14 5 30" xfId="24621"/>
    <cellStyle name="Normal 2 14 5 31" xfId="25827"/>
    <cellStyle name="Normal 2 14 5 32" xfId="26031"/>
    <cellStyle name="Normal 2 14 5 33" xfId="26265"/>
    <cellStyle name="Normal 2 14 5 34" xfId="26968"/>
    <cellStyle name="Normal 2 14 5 35" xfId="27314"/>
    <cellStyle name="Normal 2 14 5 36" xfId="27833"/>
    <cellStyle name="Normal 2 14 5 37" xfId="28911"/>
    <cellStyle name="Normal 2 14 5 38" xfId="29589"/>
    <cellStyle name="Normal 2 14 5 39" xfId="31017"/>
    <cellStyle name="Normal 2 14 5 4" xfId="11315"/>
    <cellStyle name="Normal 2 14 5 40" xfId="31598"/>
    <cellStyle name="Normal 2 14 5 41" xfId="32458"/>
    <cellStyle name="Normal 2 14 5 5" xfId="11844"/>
    <cellStyle name="Normal 2 14 5 6" xfId="12372"/>
    <cellStyle name="Normal 2 14 5 7" xfId="12855"/>
    <cellStyle name="Normal 2 14 5 8" xfId="13457"/>
    <cellStyle name="Normal 2 14 5 9" xfId="13998"/>
    <cellStyle name="Normal 2 14 50" xfId="18447"/>
    <cellStyle name="Normal 2 14 51" xfId="18984"/>
    <cellStyle name="Normal 2 14 52" xfId="19523"/>
    <cellStyle name="Normal 2 14 53" xfId="20057"/>
    <cellStyle name="Normal 2 14 54" xfId="18800"/>
    <cellStyle name="Normal 2 14 55" xfId="20887"/>
    <cellStyle name="Normal 2 14 56" xfId="21779"/>
    <cellStyle name="Normal 2 14 57" xfId="22427"/>
    <cellStyle name="Normal 2 14 58" xfId="23003"/>
    <cellStyle name="Normal 2 14 59" xfId="23541"/>
    <cellStyle name="Normal 2 14 6" xfId="1320"/>
    <cellStyle name="Normal 2 14 6 2" xfId="29712"/>
    <cellStyle name="Normal 2 14 6 2 2" xfId="38153"/>
    <cellStyle name="Normal 2 14 6 3" xfId="30433"/>
    <cellStyle name="Normal 2 14 6 3 2" xfId="37860"/>
    <cellStyle name="Normal 2 14 6 4" xfId="31911"/>
    <cellStyle name="Normal 2 14 6 5" xfId="32779"/>
    <cellStyle name="Normal 2 14 6 6" xfId="33385"/>
    <cellStyle name="Normal 2 14 60" xfId="24075"/>
    <cellStyle name="Normal 2 14 61" xfId="24608"/>
    <cellStyle name="Normal 2 14 62" xfId="25111"/>
    <cellStyle name="Normal 2 14 63" xfId="25798"/>
    <cellStyle name="Normal 2 14 64" xfId="26252"/>
    <cellStyle name="Normal 2 14 65" xfId="26787"/>
    <cellStyle name="Normal 2 14 66" xfId="26453"/>
    <cellStyle name="Normal 2 14 67" xfId="27822"/>
    <cellStyle name="Normal 2 14 68" xfId="28278"/>
    <cellStyle name="Normal 2 14 69" xfId="28802"/>
    <cellStyle name="Normal 2 14 7" xfId="2122"/>
    <cellStyle name="Normal 2 14 7 2" xfId="3444"/>
    <cellStyle name="Normal 2 14 7 2 2" xfId="30109"/>
    <cellStyle name="Normal 2 14 7 3" xfId="30725"/>
    <cellStyle name="Normal 2 14 7 4" xfId="32573"/>
    <cellStyle name="Normal 2 14 7 5" xfId="33328"/>
    <cellStyle name="Normal 2 14 7 6" xfId="33801"/>
    <cellStyle name="Normal 2 14 7 7" xfId="34204"/>
    <cellStyle name="Normal 2 14 7 8" xfId="37688"/>
    <cellStyle name="Normal 2 14 70" xfId="29435"/>
    <cellStyle name="Normal 2 14 71" xfId="30903"/>
    <cellStyle name="Normal 2 14 72" xfId="31906"/>
    <cellStyle name="Normal 2 14 73" xfId="31200"/>
    <cellStyle name="Normal 2 14 74" xfId="29961"/>
    <cellStyle name="Normal 2 14 75" xfId="34065"/>
    <cellStyle name="Normal 2 14 76" xfId="34568"/>
    <cellStyle name="Normal 2 14 77" xfId="34795"/>
    <cellStyle name="Normal 2 14 78" xfId="35022"/>
    <cellStyle name="Normal 2 14 79" xfId="35249"/>
    <cellStyle name="Normal 2 14 8" xfId="2295"/>
    <cellStyle name="Normal 2 14 8 2" xfId="3274"/>
    <cellStyle name="Normal 2 14 8 2 2" xfId="30185"/>
    <cellStyle name="Normal 2 14 8 2 3" xfId="38221"/>
    <cellStyle name="Normal 2 14 8 3" xfId="30781"/>
    <cellStyle name="Normal 2 14 8 4" xfId="32720"/>
    <cellStyle name="Normal 2 14 8 5" xfId="33441"/>
    <cellStyle name="Normal 2 14 8 6" xfId="33858"/>
    <cellStyle name="Normal 2 14 8 7" xfId="37850"/>
    <cellStyle name="Normal 2 14 80" xfId="35476"/>
    <cellStyle name="Normal 2 14 81" xfId="35703"/>
    <cellStyle name="Normal 2 14 82" xfId="35930"/>
    <cellStyle name="Normal 2 14 83" xfId="36157"/>
    <cellStyle name="Normal 2 14 84" xfId="36384"/>
    <cellStyle name="Normal 2 14 85" xfId="36610"/>
    <cellStyle name="Normal 2 14 86" xfId="36834"/>
    <cellStyle name="Normal 2 14 87" xfId="37036"/>
    <cellStyle name="Normal 2 14 88" xfId="37246"/>
    <cellStyle name="Normal 2 14 89" xfId="37593"/>
    <cellStyle name="Normal 2 14 9" xfId="2496"/>
    <cellStyle name="Normal 2 14 9 2" xfId="4221"/>
    <cellStyle name="Normal 2 14 9 3" xfId="38021"/>
    <cellStyle name="Normal 2 14 90" xfId="38465"/>
    <cellStyle name="Normal 2 15" xfId="169"/>
    <cellStyle name="Normal 2 15 10" xfId="4318"/>
    <cellStyle name="Normal 2 15 11" xfId="5185"/>
    <cellStyle name="Normal 2 15 12" xfId="3738"/>
    <cellStyle name="Normal 2 15 13" xfId="5524"/>
    <cellStyle name="Normal 2 15 14" xfId="5721"/>
    <cellStyle name="Normal 2 15 15" xfId="5962"/>
    <cellStyle name="Normal 2 15 16" xfId="6203"/>
    <cellStyle name="Normal 2 15 17" xfId="6439"/>
    <cellStyle name="Normal 2 15 18" xfId="6680"/>
    <cellStyle name="Normal 2 15 19" xfId="6224"/>
    <cellStyle name="Normal 2 15 2" xfId="253"/>
    <cellStyle name="Normal 2 15 2 10" xfId="13896"/>
    <cellStyle name="Normal 2 15 2 11" xfId="14800"/>
    <cellStyle name="Normal 2 15 2 12" xfId="14752"/>
    <cellStyle name="Normal 2 15 2 13" xfId="15519"/>
    <cellStyle name="Normal 2 15 2 14" xfId="16060"/>
    <cellStyle name="Normal 2 15 2 15" xfId="16600"/>
    <cellStyle name="Normal 2 15 2 16" xfId="17141"/>
    <cellStyle name="Normal 2 15 2 17" xfId="17682"/>
    <cellStyle name="Normal 2 15 2 18" xfId="18223"/>
    <cellStyle name="Normal 2 15 2 19" xfId="18761"/>
    <cellStyle name="Normal 2 15 2 2" xfId="10065"/>
    <cellStyle name="Normal 2 15 2 2 2" xfId="38087"/>
    <cellStyle name="Normal 2 15 2 20" xfId="19300"/>
    <cellStyle name="Normal 2 15 2 21" xfId="19838"/>
    <cellStyle name="Normal 2 15 2 22" xfId="20706"/>
    <cellStyle name="Normal 2 15 2 23" xfId="20662"/>
    <cellStyle name="Normal 2 15 2 24" xfId="21912"/>
    <cellStyle name="Normal 2 15 2 25" xfId="21772"/>
    <cellStyle name="Normal 2 15 2 26" xfId="22570"/>
    <cellStyle name="Normal 2 15 2 27" xfId="22594"/>
    <cellStyle name="Normal 2 15 2 28" xfId="23035"/>
    <cellStyle name="Normal 2 15 2 29" xfId="23572"/>
    <cellStyle name="Normal 2 15 2 3" xfId="10749"/>
    <cellStyle name="Normal 2 15 2 3 2" xfId="38222"/>
    <cellStyle name="Normal 2 15 2 30" xfId="24106"/>
    <cellStyle name="Normal 2 15 2 31" xfId="25662"/>
    <cellStyle name="Normal 2 15 2 32" xfId="25904"/>
    <cellStyle name="Normal 2 15 2 33" xfId="25809"/>
    <cellStyle name="Normal 2 15 2 34" xfId="25960"/>
    <cellStyle name="Normal 2 15 2 35" xfId="26274"/>
    <cellStyle name="Normal 2 15 2 36" xfId="26446"/>
    <cellStyle name="Normal 2 15 2 37" xfId="28923"/>
    <cellStyle name="Normal 2 15 2 38" xfId="29084"/>
    <cellStyle name="Normal 2 15 2 39" xfId="31029"/>
    <cellStyle name="Normal 2 15 2 4" xfId="10630"/>
    <cellStyle name="Normal 2 15 2 40" xfId="31688"/>
    <cellStyle name="Normal 2 15 2 41" xfId="31808"/>
    <cellStyle name="Normal 2 15 2 5" xfId="11213"/>
    <cellStyle name="Normal 2 15 2 6" xfId="11741"/>
    <cellStyle name="Normal 2 15 2 7" xfId="11229"/>
    <cellStyle name="Normal 2 15 2 8" xfId="12287"/>
    <cellStyle name="Normal 2 15 2 9" xfId="13355"/>
    <cellStyle name="Normal 2 15 20" xfId="7331"/>
    <cellStyle name="Normal 2 15 21" xfId="6770"/>
    <cellStyle name="Normal 2 15 22" xfId="6918"/>
    <cellStyle name="Normal 2 15 23" xfId="8087"/>
    <cellStyle name="Normal 2 15 24" xfId="6874"/>
    <cellStyle name="Normal 2 15 25" xfId="8319"/>
    <cellStyle name="Normal 2 15 26" xfId="8546"/>
    <cellStyle name="Normal 2 15 27" xfId="8760"/>
    <cellStyle name="Normal 2 15 28" xfId="8968"/>
    <cellStyle name="Normal 2 15 29" xfId="8566"/>
    <cellStyle name="Normal 2 15 3" xfId="1329"/>
    <cellStyle name="Normal 2 15 3 2" xfId="29719"/>
    <cellStyle name="Normal 2 15 3 2 2" xfId="38164"/>
    <cellStyle name="Normal 2 15 3 3" xfId="30440"/>
    <cellStyle name="Normal 2 15 3 3 2" xfId="38223"/>
    <cellStyle name="Normal 2 15 3 4" xfId="31918"/>
    <cellStyle name="Normal 2 15 3 5" xfId="32786"/>
    <cellStyle name="Normal 2 15 3 6" xfId="33491"/>
    <cellStyle name="Normal 2 15 30" xfId="9487"/>
    <cellStyle name="Normal 2 15 31" xfId="9997"/>
    <cellStyle name="Normal 2 15 32" xfId="10810"/>
    <cellStyle name="Normal 2 15 33" xfId="10172"/>
    <cellStyle name="Normal 2 15 34" xfId="11341"/>
    <cellStyle name="Normal 2 15 35" xfId="11870"/>
    <cellStyle name="Normal 2 15 36" xfId="12202"/>
    <cellStyle name="Normal 2 15 37" xfId="12947"/>
    <cellStyle name="Normal 2 15 38" xfId="13483"/>
    <cellStyle name="Normal 2 15 39" xfId="14024"/>
    <cellStyle name="Normal 2 15 4" xfId="2123"/>
    <cellStyle name="Normal 2 15 4 2" xfId="3759"/>
    <cellStyle name="Normal 2 15 4 2 2" xfId="30110"/>
    <cellStyle name="Normal 2 15 4 3" xfId="30726"/>
    <cellStyle name="Normal 2 15 4 4" xfId="32574"/>
    <cellStyle name="Normal 2 15 4 5" xfId="33329"/>
    <cellStyle name="Normal 2 15 4 6" xfId="33802"/>
    <cellStyle name="Normal 2 15 4 7" xfId="34209"/>
    <cellStyle name="Normal 2 15 4 8" xfId="37691"/>
    <cellStyle name="Normal 2 15 40" xfId="14565"/>
    <cellStyle name="Normal 2 15 41" xfId="15232"/>
    <cellStyle name="Normal 2 15 42" xfId="15647"/>
    <cellStyle name="Normal 2 15 43" xfId="16188"/>
    <cellStyle name="Normal 2 15 44" xfId="16728"/>
    <cellStyle name="Normal 2 15 45" xfId="17269"/>
    <cellStyle name="Normal 2 15 46" xfId="17810"/>
    <cellStyle name="Normal 2 15 47" xfId="18351"/>
    <cellStyle name="Normal 2 15 48" xfId="18888"/>
    <cellStyle name="Normal 2 15 49" xfId="19428"/>
    <cellStyle name="Normal 2 15 5" xfId="2296"/>
    <cellStyle name="Normal 2 15 5 2" xfId="3276"/>
    <cellStyle name="Normal 2 15 5 2 2" xfId="30186"/>
    <cellStyle name="Normal 2 15 5 3" xfId="30782"/>
    <cellStyle name="Normal 2 15 5 4" xfId="32721"/>
    <cellStyle name="Normal 2 15 5 5" xfId="33442"/>
    <cellStyle name="Normal 2 15 5 6" xfId="33859"/>
    <cellStyle name="Normal 2 15 5 7" xfId="37861"/>
    <cellStyle name="Normal 2 15 50" xfId="19961"/>
    <cellStyle name="Normal 2 15 51" xfId="20480"/>
    <cellStyle name="Normal 2 15 52" xfId="21087"/>
    <cellStyle name="Normal 2 15 53" xfId="21828"/>
    <cellStyle name="Normal 2 15 54" xfId="22534"/>
    <cellStyle name="Normal 2 15 55" xfId="22919"/>
    <cellStyle name="Normal 2 15 56" xfId="23459"/>
    <cellStyle name="Normal 2 15 57" xfId="23993"/>
    <cellStyle name="Normal 2 15 58" xfId="24527"/>
    <cellStyle name="Normal 2 15 59" xfId="25034"/>
    <cellStyle name="Normal 2 15 6" xfId="2512"/>
    <cellStyle name="Normal 2 15 6 2" xfId="4051"/>
    <cellStyle name="Normal 2 15 6 3" xfId="38023"/>
    <cellStyle name="Normal 2 15 60" xfId="25608"/>
    <cellStyle name="Normal 2 15 61" xfId="26168"/>
    <cellStyle name="Normal 2 15 62" xfId="26705"/>
    <cellStyle name="Normal 2 15 63" xfId="27213"/>
    <cellStyle name="Normal 2 15 64" xfId="27745"/>
    <cellStyle name="Normal 2 15 65" xfId="28208"/>
    <cellStyle name="Normal 2 15 66" xfId="28842"/>
    <cellStyle name="Normal 2 15 67" xfId="29593"/>
    <cellStyle name="Normal 2 15 68" xfId="30948"/>
    <cellStyle name="Normal 2 15 69" xfId="31707"/>
    <cellStyle name="Normal 2 15 7" xfId="4166"/>
    <cellStyle name="Normal 2 15 70" xfId="31779"/>
    <cellStyle name="Normal 2 15 71" xfId="29954"/>
    <cellStyle name="Normal 2 15 72" xfId="34066"/>
    <cellStyle name="Normal 2 15 73" xfId="34569"/>
    <cellStyle name="Normal 2 15 74" xfId="34796"/>
    <cellStyle name="Normal 2 15 75" xfId="35023"/>
    <cellStyle name="Normal 2 15 76" xfId="35250"/>
    <cellStyle name="Normal 2 15 77" xfId="35477"/>
    <cellStyle name="Normal 2 15 78" xfId="35704"/>
    <cellStyle name="Normal 2 15 79" xfId="35931"/>
    <cellStyle name="Normal 2 15 8" xfId="4182"/>
    <cellStyle name="Normal 2 15 80" xfId="36158"/>
    <cellStyle name="Normal 2 15 81" xfId="36385"/>
    <cellStyle name="Normal 2 15 82" xfId="36611"/>
    <cellStyle name="Normal 2 15 83" xfId="36835"/>
    <cellStyle name="Normal 2 15 84" xfId="37037"/>
    <cellStyle name="Normal 2 15 85" xfId="37247"/>
    <cellStyle name="Normal 2 15 86" xfId="37594"/>
    <cellStyle name="Normal 2 15 87" xfId="38466"/>
    <cellStyle name="Normal 2 15 9" xfId="4527"/>
    <cellStyle name="Normal 2 16" xfId="190"/>
    <cellStyle name="Normal 2 16 10" xfId="5609"/>
    <cellStyle name="Normal 2 16 11" xfId="5827"/>
    <cellStyle name="Normal 2 16 12" xfId="6068"/>
    <cellStyle name="Normal 2 16 13" xfId="6309"/>
    <cellStyle name="Normal 2 16 14" xfId="6545"/>
    <cellStyle name="Normal 2 16 15" xfId="6783"/>
    <cellStyle name="Normal 2 16 16" xfId="7022"/>
    <cellStyle name="Normal 2 16 17" xfId="7254"/>
    <cellStyle name="Normal 2 16 18" xfId="7484"/>
    <cellStyle name="Normal 2 16 19" xfId="7735"/>
    <cellStyle name="Normal 2 16 2" xfId="274"/>
    <cellStyle name="Normal 2 16 2 10" xfId="14557"/>
    <cellStyle name="Normal 2 16 2 11" xfId="14977"/>
    <cellStyle name="Normal 2 16 2 12" xfId="15640"/>
    <cellStyle name="Normal 2 16 2 13" xfId="16181"/>
    <cellStyle name="Normal 2 16 2 14" xfId="16721"/>
    <cellStyle name="Normal 2 16 2 15" xfId="17262"/>
    <cellStyle name="Normal 2 16 2 16" xfId="17803"/>
    <cellStyle name="Normal 2 16 2 17" xfId="18344"/>
    <cellStyle name="Normal 2 16 2 18" xfId="18881"/>
    <cellStyle name="Normal 2 16 2 19" xfId="19421"/>
    <cellStyle name="Normal 2 16 2 2" xfId="10086"/>
    <cellStyle name="Normal 2 16 2 2 2" xfId="38108"/>
    <cellStyle name="Normal 2 16 2 20" xfId="19954"/>
    <cellStyle name="Normal 2 16 2 21" xfId="20472"/>
    <cellStyle name="Normal 2 16 2 22" xfId="20869"/>
    <cellStyle name="Normal 2 16 2 23" xfId="21379"/>
    <cellStyle name="Normal 2 16 2 24" xfId="21933"/>
    <cellStyle name="Normal 2 16 2 25" xfId="22571"/>
    <cellStyle name="Normal 2 16 2 26" xfId="21703"/>
    <cellStyle name="Normal 2 16 2 27" xfId="22126"/>
    <cellStyle name="Normal 2 16 2 28" xfId="23393"/>
    <cellStyle name="Normal 2 16 2 29" xfId="23927"/>
    <cellStyle name="Normal 2 16 2 3" xfId="10358"/>
    <cellStyle name="Normal 2 16 2 3 2" xfId="38224"/>
    <cellStyle name="Normal 2 16 2 30" xfId="24460"/>
    <cellStyle name="Normal 2 16 2 31" xfId="25019"/>
    <cellStyle name="Normal 2 16 2 32" xfId="25887"/>
    <cellStyle name="Normal 2 16 2 33" xfId="25448"/>
    <cellStyle name="Normal 2 16 2 34" xfId="26523"/>
    <cellStyle name="Normal 2 16 2 35" xfId="27358"/>
    <cellStyle name="Normal 2 16 2 36" xfId="26517"/>
    <cellStyle name="Normal 2 16 2 37" xfId="28944"/>
    <cellStyle name="Normal 2 16 2 38" xfId="29234"/>
    <cellStyle name="Normal 2 16 2 39" xfId="31050"/>
    <cellStyle name="Normal 2 16 2 4" xfId="11334"/>
    <cellStyle name="Normal 2 16 2 40" xfId="31500"/>
    <cellStyle name="Normal 2 16 2 41" xfId="31667"/>
    <cellStyle name="Normal 2 16 2 5" xfId="11863"/>
    <cellStyle name="Normal 2 16 2 6" xfId="12391"/>
    <cellStyle name="Normal 2 16 2 7" xfId="12921"/>
    <cellStyle name="Normal 2 16 2 8" xfId="13476"/>
    <cellStyle name="Normal 2 16 2 9" xfId="14017"/>
    <cellStyle name="Normal 2 16 20" xfId="7951"/>
    <cellStyle name="Normal 2 16 21" xfId="7982"/>
    <cellStyle name="Normal 2 16 22" xfId="8420"/>
    <cellStyle name="Normal 2 16 23" xfId="8645"/>
    <cellStyle name="Normal 2 16 24" xfId="8854"/>
    <cellStyle name="Normal 2 16 25" xfId="9059"/>
    <cellStyle name="Normal 2 16 26" xfId="9256"/>
    <cellStyle name="Normal 2 16 27" xfId="9434"/>
    <cellStyle name="Normal 2 16 28" xfId="9590"/>
    <cellStyle name="Normal 2 16 29" xfId="9740"/>
    <cellStyle name="Normal 2 16 3" xfId="1350"/>
    <cellStyle name="Normal 2 16 3 2" xfId="29740"/>
    <cellStyle name="Normal 2 16 3 2 2" xfId="38185"/>
    <cellStyle name="Normal 2 16 3 3" xfId="30461"/>
    <cellStyle name="Normal 2 16 3 3 2" xfId="38225"/>
    <cellStyle name="Normal 2 16 3 4" xfId="31939"/>
    <cellStyle name="Normal 2 16 3 5" xfId="32807"/>
    <cellStyle name="Normal 2 16 3 6" xfId="33512"/>
    <cellStyle name="Normal 2 16 30" xfId="9814"/>
    <cellStyle name="Normal 2 16 31" xfId="10014"/>
    <cellStyle name="Normal 2 16 32" xfId="10722"/>
    <cellStyle name="Normal 2 16 33" xfId="11276"/>
    <cellStyle name="Normal 2 16 34" xfId="11804"/>
    <cellStyle name="Normal 2 16 35" xfId="12332"/>
    <cellStyle name="Normal 2 16 36" xfId="13009"/>
    <cellStyle name="Normal 2 16 37" xfId="13418"/>
    <cellStyle name="Normal 2 16 38" xfId="13959"/>
    <cellStyle name="Normal 2 16 39" xfId="14498"/>
    <cellStyle name="Normal 2 16 4" xfId="2124"/>
    <cellStyle name="Normal 2 16 4 2" xfId="3171"/>
    <cellStyle name="Normal 2 16 4 2 2" xfId="30111"/>
    <cellStyle name="Normal 2 16 4 3" xfId="30727"/>
    <cellStyle name="Normal 2 16 4 4" xfId="32575"/>
    <cellStyle name="Normal 2 16 4 5" xfId="33330"/>
    <cellStyle name="Normal 2 16 4 6" xfId="33803"/>
    <cellStyle name="Normal 2 16 4 7" xfId="34225"/>
    <cellStyle name="Normal 2 16 4 8" xfId="37707"/>
    <cellStyle name="Normal 2 16 40" xfId="15154"/>
    <cellStyle name="Normal 2 16 41" xfId="15582"/>
    <cellStyle name="Normal 2 16 42" xfId="16123"/>
    <cellStyle name="Normal 2 16 43" xfId="16663"/>
    <cellStyle name="Normal 2 16 44" xfId="17204"/>
    <cellStyle name="Normal 2 16 45" xfId="17745"/>
    <cellStyle name="Normal 2 16 46" xfId="18286"/>
    <cellStyle name="Normal 2 16 47" xfId="18824"/>
    <cellStyle name="Normal 2 16 48" xfId="19363"/>
    <cellStyle name="Normal 2 16 49" xfId="19898"/>
    <cellStyle name="Normal 2 16 5" xfId="2297"/>
    <cellStyle name="Normal 2 16 5 2" xfId="3387"/>
    <cellStyle name="Normal 2 16 5 2 2" xfId="30187"/>
    <cellStyle name="Normal 2 16 5 3" xfId="30783"/>
    <cellStyle name="Normal 2 16 5 4" xfId="32722"/>
    <cellStyle name="Normal 2 16 5 5" xfId="33443"/>
    <cellStyle name="Normal 2 16 5 6" xfId="33860"/>
    <cellStyle name="Normal 2 16 5 7" xfId="37862"/>
    <cellStyle name="Normal 2 16 50" xfId="20419"/>
    <cellStyle name="Normal 2 16 51" xfId="21020"/>
    <cellStyle name="Normal 2 16 52" xfId="21344"/>
    <cellStyle name="Normal 2 16 53" xfId="21849"/>
    <cellStyle name="Normal 2 16 54" xfId="22188"/>
    <cellStyle name="Normal 2 16 55" xfId="22653"/>
    <cellStyle name="Normal 2 16 56" xfId="23028"/>
    <cellStyle name="Normal 2 16 57" xfId="23565"/>
    <cellStyle name="Normal 2 16 58" xfId="24099"/>
    <cellStyle name="Normal 2 16 59" xfId="24633"/>
    <cellStyle name="Normal 2 16 6" xfId="2527"/>
    <cellStyle name="Normal 2 16 6 2" xfId="4632"/>
    <cellStyle name="Normal 2 16 6 3" xfId="38033"/>
    <cellStyle name="Normal 2 16 60" xfId="25434"/>
    <cellStyle name="Normal 2 16 61" xfId="25453"/>
    <cellStyle name="Normal 2 16 62" xfId="26276"/>
    <cellStyle name="Normal 2 16 63" xfId="27694"/>
    <cellStyle name="Normal 2 16 64" xfId="26187"/>
    <cellStyle name="Normal 2 16 65" xfId="27843"/>
    <cellStyle name="Normal 2 16 66" xfId="28860"/>
    <cellStyle name="Normal 2 16 67" xfId="29375"/>
    <cellStyle name="Normal 2 16 68" xfId="30966"/>
    <cellStyle name="Normal 2 16 69" xfId="31497"/>
    <cellStyle name="Normal 2 16 7" xfId="4869"/>
    <cellStyle name="Normal 2 16 70" xfId="31325"/>
    <cellStyle name="Normal 2 16 71" xfId="29947"/>
    <cellStyle name="Normal 2 16 72" xfId="34067"/>
    <cellStyle name="Normal 2 16 73" xfId="34570"/>
    <cellStyle name="Normal 2 16 74" xfId="34797"/>
    <cellStyle name="Normal 2 16 75" xfId="35024"/>
    <cellStyle name="Normal 2 16 76" xfId="35251"/>
    <cellStyle name="Normal 2 16 77" xfId="35478"/>
    <cellStyle name="Normal 2 16 78" xfId="35705"/>
    <cellStyle name="Normal 2 16 79" xfId="35932"/>
    <cellStyle name="Normal 2 16 8" xfId="5109"/>
    <cellStyle name="Normal 2 16 80" xfId="36159"/>
    <cellStyle name="Normal 2 16 81" xfId="36386"/>
    <cellStyle name="Normal 2 16 82" xfId="36612"/>
    <cellStyle name="Normal 2 16 83" xfId="36836"/>
    <cellStyle name="Normal 2 16 84" xfId="37038"/>
    <cellStyle name="Normal 2 16 85" xfId="37248"/>
    <cellStyle name="Normal 2 16 86" xfId="37595"/>
    <cellStyle name="Normal 2 16 87" xfId="38467"/>
    <cellStyle name="Normal 2 16 9" xfId="5349"/>
    <cellStyle name="Normal 2 17" xfId="211"/>
    <cellStyle name="Normal 2 17 10" xfId="5479"/>
    <cellStyle name="Normal 2 17 11" xfId="5799"/>
    <cellStyle name="Normal 2 17 12" xfId="6041"/>
    <cellStyle name="Normal 2 17 13" xfId="6281"/>
    <cellStyle name="Normal 2 17 14" xfId="6517"/>
    <cellStyle name="Normal 2 17 15" xfId="6755"/>
    <cellStyle name="Normal 2 17 16" xfId="6994"/>
    <cellStyle name="Normal 2 17 17" xfId="7227"/>
    <cellStyle name="Normal 2 17 18" xfId="7459"/>
    <cellStyle name="Normal 2 17 19" xfId="7609"/>
    <cellStyle name="Normal 2 17 2" xfId="295"/>
    <cellStyle name="Normal 2 17 2 10" xfId="13887"/>
    <cellStyle name="Normal 2 17 2 11" xfId="13831"/>
    <cellStyle name="Normal 2 17 2 12" xfId="13945"/>
    <cellStyle name="Normal 2 17 2 13" xfId="15510"/>
    <cellStyle name="Normal 2 17 2 14" xfId="16051"/>
    <cellStyle name="Normal 2 17 2 15" xfId="16591"/>
    <cellStyle name="Normal 2 17 2 16" xfId="17132"/>
    <cellStyle name="Normal 2 17 2 17" xfId="17673"/>
    <cellStyle name="Normal 2 17 2 18" xfId="18214"/>
    <cellStyle name="Normal 2 17 2 19" xfId="18752"/>
    <cellStyle name="Normal 2 17 2 2" xfId="10107"/>
    <cellStyle name="Normal 2 17 2 2 2" xfId="38129"/>
    <cellStyle name="Normal 2 17 2 20" xfId="19291"/>
    <cellStyle name="Normal 2 17 2 21" xfId="19829"/>
    <cellStyle name="Normal 2 17 2 22" xfId="19774"/>
    <cellStyle name="Normal 2 17 2 23" xfId="19885"/>
    <cellStyle name="Normal 2 17 2 24" xfId="21954"/>
    <cellStyle name="Normal 2 17 2 25" xfId="22118"/>
    <cellStyle name="Normal 2 17 2 26" xfId="23221"/>
    <cellStyle name="Normal 2 17 2 27" xfId="23756"/>
    <cellStyle name="Normal 2 17 2 28" xfId="24290"/>
    <cellStyle name="Normal 2 17 2 29" xfId="24808"/>
    <cellStyle name="Normal 2 17 2 3" xfId="10904"/>
    <cellStyle name="Normal 2 17 2 3 2" xfId="38227"/>
    <cellStyle name="Normal 2 17 2 30" xfId="25294"/>
    <cellStyle name="Normal 2 17 2 31" xfId="25828"/>
    <cellStyle name="Normal 2 17 2 32" xfId="26467"/>
    <cellStyle name="Normal 2 17 2 33" xfId="27002"/>
    <cellStyle name="Normal 2 17 2 34" xfId="27510"/>
    <cellStyle name="Normal 2 17 2 35" xfId="28000"/>
    <cellStyle name="Normal 2 17 2 36" xfId="28415"/>
    <cellStyle name="Normal 2 17 2 37" xfId="28965"/>
    <cellStyle name="Normal 2 17 2 38" xfId="29944"/>
    <cellStyle name="Normal 2 17 2 39" xfId="31071"/>
    <cellStyle name="Normal 2 17 2 4" xfId="9935"/>
    <cellStyle name="Normal 2 17 2 40" xfId="31253"/>
    <cellStyle name="Normal 2 17 2 41" xfId="31248"/>
    <cellStyle name="Normal 2 17 2 5" xfId="11205"/>
    <cellStyle name="Normal 2 17 2 6" xfId="11732"/>
    <cellStyle name="Normal 2 17 2 7" xfId="12290"/>
    <cellStyle name="Normal 2 17 2 8" xfId="12509"/>
    <cellStyle name="Normal 2 17 2 9" xfId="13346"/>
    <cellStyle name="Normal 2 17 20" xfId="7924"/>
    <cellStyle name="Normal 2 17 21" xfId="7767"/>
    <cellStyle name="Normal 2 17 22" xfId="8393"/>
    <cellStyle name="Normal 2 17 23" xfId="8618"/>
    <cellStyle name="Normal 2 17 24" xfId="8827"/>
    <cellStyle name="Normal 2 17 25" xfId="9033"/>
    <cellStyle name="Normal 2 17 26" xfId="9229"/>
    <cellStyle name="Normal 2 17 27" xfId="9409"/>
    <cellStyle name="Normal 2 17 28" xfId="9573"/>
    <cellStyle name="Normal 2 17 29" xfId="9658"/>
    <cellStyle name="Normal 2 17 3" xfId="2541"/>
    <cellStyle name="Normal 2 17 3 2" xfId="3299"/>
    <cellStyle name="Normal 2 17 3 3" xfId="34242"/>
    <cellStyle name="Normal 2 17 3 4" xfId="37723"/>
    <cellStyle name="Normal 2 17 30" xfId="9799"/>
    <cellStyle name="Normal 2 17 31" xfId="10023"/>
    <cellStyle name="Normal 2 17 32" xfId="10398"/>
    <cellStyle name="Normal 2 17 33" xfId="10757"/>
    <cellStyle name="Normal 2 17 34" xfId="11226"/>
    <cellStyle name="Normal 2 17 35" xfId="11754"/>
    <cellStyle name="Normal 2 17 36" xfId="12322"/>
    <cellStyle name="Normal 2 17 37" xfId="12922"/>
    <cellStyle name="Normal 2 17 38" xfId="13368"/>
    <cellStyle name="Normal 2 17 39" xfId="13909"/>
    <cellStyle name="Normal 2 17 4" xfId="4184"/>
    <cellStyle name="Normal 2 17 4 2" xfId="38226"/>
    <cellStyle name="Normal 2 17 40" xfId="14600"/>
    <cellStyle name="Normal 2 17 41" xfId="15076"/>
    <cellStyle name="Normal 2 17 42" xfId="15532"/>
    <cellStyle name="Normal 2 17 43" xfId="16073"/>
    <cellStyle name="Normal 2 17 44" xfId="16613"/>
    <cellStyle name="Normal 2 17 45" xfId="17154"/>
    <cellStyle name="Normal 2 17 46" xfId="17695"/>
    <cellStyle name="Normal 2 17 47" xfId="18236"/>
    <cellStyle name="Normal 2 17 48" xfId="18774"/>
    <cellStyle name="Normal 2 17 49" xfId="19313"/>
    <cellStyle name="Normal 2 17 5" xfId="3930"/>
    <cellStyle name="Normal 2 17 50" xfId="19851"/>
    <cellStyle name="Normal 2 17 51" xfId="20515"/>
    <cellStyle name="Normal 2 17 52" xfId="20952"/>
    <cellStyle name="Normal 2 17 53" xfId="21870"/>
    <cellStyle name="Normal 2 17 54" xfId="22572"/>
    <cellStyle name="Normal 2 17 55" xfId="23098"/>
    <cellStyle name="Normal 2 17 56" xfId="23635"/>
    <cellStyle name="Normal 2 17 57" xfId="24168"/>
    <cellStyle name="Normal 2 17 58" xfId="24696"/>
    <cellStyle name="Normal 2 17 59" xfId="25193"/>
    <cellStyle name="Normal 2 17 6" xfId="4604"/>
    <cellStyle name="Normal 2 17 60" xfId="25720"/>
    <cellStyle name="Normal 2 17 61" xfId="26344"/>
    <cellStyle name="Normal 2 17 62" xfId="26881"/>
    <cellStyle name="Normal 2 17 63" xfId="27514"/>
    <cellStyle name="Normal 2 17 64" xfId="27901"/>
    <cellStyle name="Normal 2 17 65" xfId="28342"/>
    <cellStyle name="Normal 2 17 66" xfId="28881"/>
    <cellStyle name="Normal 2 17 67" xfId="29136"/>
    <cellStyle name="Normal 2 17 68" xfId="30987"/>
    <cellStyle name="Normal 2 17 69" xfId="32350"/>
    <cellStyle name="Normal 2 17 7" xfId="4841"/>
    <cellStyle name="Normal 2 17 70" xfId="33167"/>
    <cellStyle name="Normal 2 17 8" xfId="5081"/>
    <cellStyle name="Normal 2 17 9" xfId="5322"/>
    <cellStyle name="Normal 2 18" xfId="232"/>
    <cellStyle name="Normal 2 18 10" xfId="2937"/>
    <cellStyle name="Normal 2 18 11" xfId="3925"/>
    <cellStyle name="Normal 2 18 12" xfId="4992"/>
    <cellStyle name="Normal 2 18 13" xfId="4940"/>
    <cellStyle name="Normal 2 18 14" xfId="3474"/>
    <cellStyle name="Normal 2 18 15" xfId="4077"/>
    <cellStyle name="Normal 2 18 16" xfId="5668"/>
    <cellStyle name="Normal 2 18 17" xfId="5908"/>
    <cellStyle name="Normal 2 18 18" xfId="6149"/>
    <cellStyle name="Normal 2 18 19" xfId="4913"/>
    <cellStyle name="Normal 2 18 2" xfId="2554"/>
    <cellStyle name="Normal 2 18 2 2" xfId="2922"/>
    <cellStyle name="Normal 2 18 2 3" xfId="34258"/>
    <cellStyle name="Normal 2 18 2 4" xfId="37738"/>
    <cellStyle name="Normal 2 18 20" xfId="6165"/>
    <cellStyle name="Normal 2 18 21" xfId="6620"/>
    <cellStyle name="Normal 2 18 22" xfId="8162"/>
    <cellStyle name="Normal 2 18 23" xfId="6170"/>
    <cellStyle name="Normal 2 18 24" xfId="6847"/>
    <cellStyle name="Normal 2 18 25" xfId="7766"/>
    <cellStyle name="Normal 2 18 26" xfId="8020"/>
    <cellStyle name="Normal 2 18 27" xfId="8269"/>
    <cellStyle name="Normal 2 18 28" xfId="8497"/>
    <cellStyle name="Normal 2 18 29" xfId="7338"/>
    <cellStyle name="Normal 2 18 3" xfId="3319"/>
    <cellStyle name="Normal 2 18 3 2" xfId="38228"/>
    <cellStyle name="Normal 2 18 30" xfId="8512"/>
    <cellStyle name="Normal 2 18 31" xfId="10044"/>
    <cellStyle name="Normal 2 18 32" xfId="10704"/>
    <cellStyle name="Normal 2 18 33" xfId="10991"/>
    <cellStyle name="Normal 2 18 34" xfId="11516"/>
    <cellStyle name="Normal 2 18 35" xfId="12045"/>
    <cellStyle name="Normal 2 18 36" xfId="12253"/>
    <cellStyle name="Normal 2 18 37" xfId="13117"/>
    <cellStyle name="Normal 2 18 38" xfId="13657"/>
    <cellStyle name="Normal 2 18 39" xfId="14200"/>
    <cellStyle name="Normal 2 18 4" xfId="3746"/>
    <cellStyle name="Normal 2 18 4 2" xfId="38040"/>
    <cellStyle name="Normal 2 18 40" xfId="14189"/>
    <cellStyle name="Normal 2 18 41" xfId="15281"/>
    <cellStyle name="Normal 2 18 42" xfId="15822"/>
    <cellStyle name="Normal 2 18 43" xfId="16362"/>
    <cellStyle name="Normal 2 18 44" xfId="16903"/>
    <cellStyle name="Normal 2 18 45" xfId="17444"/>
    <cellStyle name="Normal 2 18 46" xfId="17985"/>
    <cellStyle name="Normal 2 18 47" xfId="18524"/>
    <cellStyle name="Normal 2 18 48" xfId="19063"/>
    <cellStyle name="Normal 2 18 49" xfId="19602"/>
    <cellStyle name="Normal 2 18 5" xfId="3957"/>
    <cellStyle name="Normal 2 18 50" xfId="20133"/>
    <cellStyle name="Normal 2 18 51" xfId="20122"/>
    <cellStyle name="Normal 2 18 52" xfId="21128"/>
    <cellStyle name="Normal 2 18 53" xfId="21891"/>
    <cellStyle name="Normal 2 18 54" xfId="22333"/>
    <cellStyle name="Normal 2 18 55" xfId="22762"/>
    <cellStyle name="Normal 2 18 56" xfId="23260"/>
    <cellStyle name="Normal 2 18 57" xfId="23795"/>
    <cellStyle name="Normal 2 18 58" xfId="24329"/>
    <cellStyle name="Normal 2 18 59" xfId="24846"/>
    <cellStyle name="Normal 2 18 6" xfId="3966"/>
    <cellStyle name="Normal 2 18 60" xfId="25655"/>
    <cellStyle name="Normal 2 18 61" xfId="24631"/>
    <cellStyle name="Normal 2 18 62" xfId="26505"/>
    <cellStyle name="Normal 2 18 63" xfId="27147"/>
    <cellStyle name="Normal 2 18 64" xfId="27412"/>
    <cellStyle name="Normal 2 18 65" xfId="28036"/>
    <cellStyle name="Normal 2 18 66" xfId="28902"/>
    <cellStyle name="Normal 2 18 67" xfId="29570"/>
    <cellStyle name="Normal 2 18 68" xfId="31008"/>
    <cellStyle name="Normal 2 18 69" xfId="31855"/>
    <cellStyle name="Normal 2 18 7" xfId="3270"/>
    <cellStyle name="Normal 2 18 70" xfId="33010"/>
    <cellStyle name="Normal 2 18 8" xfId="3317"/>
    <cellStyle name="Normal 2 18 9" xfId="4127"/>
    <cellStyle name="Normal 2 19" xfId="106"/>
    <cellStyle name="Normal 2 19 10" xfId="5530"/>
    <cellStyle name="Normal 2 19 11" xfId="5690"/>
    <cellStyle name="Normal 2 19 12" xfId="5930"/>
    <cellStyle name="Normal 2 19 13" xfId="6172"/>
    <cellStyle name="Normal 2 19 14" xfId="6408"/>
    <cellStyle name="Normal 2 19 15" xfId="6650"/>
    <cellStyle name="Normal 2 19 16" xfId="6887"/>
    <cellStyle name="Normal 2 19 17" xfId="7124"/>
    <cellStyle name="Normal 2 19 18" xfId="7355"/>
    <cellStyle name="Normal 2 19 19" xfId="7660"/>
    <cellStyle name="Normal 2 19 2" xfId="2568"/>
    <cellStyle name="Normal 2 19 2 2" xfId="2884"/>
    <cellStyle name="Normal 2 19 2 3" xfId="34276"/>
    <cellStyle name="Normal 2 19 2 4" xfId="37745"/>
    <cellStyle name="Normal 2 19 20" xfId="7820"/>
    <cellStyle name="Normal 2 19 21" xfId="8092"/>
    <cellStyle name="Normal 2 19 22" xfId="8290"/>
    <cellStyle name="Normal 2 19 23" xfId="8518"/>
    <cellStyle name="Normal 2 19 24" xfId="8733"/>
    <cellStyle name="Normal 2 19 25" xfId="8945"/>
    <cellStyle name="Normal 2 19 26" xfId="9141"/>
    <cellStyle name="Normal 2 19 27" xfId="9337"/>
    <cellStyle name="Normal 2 19 28" xfId="9504"/>
    <cellStyle name="Normal 2 19 29" xfId="9691"/>
    <cellStyle name="Normal 2 19 3" xfId="2835"/>
    <cellStyle name="Normal 2 19 3 2" xfId="38229"/>
    <cellStyle name="Normal 2 19 30" xfId="9767"/>
    <cellStyle name="Normal 2 19 31" xfId="9939"/>
    <cellStyle name="Normal 2 19 32" xfId="10285"/>
    <cellStyle name="Normal 2 19 33" xfId="11122"/>
    <cellStyle name="Normal 2 19 34" xfId="11647"/>
    <cellStyle name="Normal 2 19 35" xfId="12176"/>
    <cellStyle name="Normal 2 19 36" xfId="12208"/>
    <cellStyle name="Normal 2 19 37" xfId="13250"/>
    <cellStyle name="Normal 2 19 38" xfId="13790"/>
    <cellStyle name="Normal 2 19 39" xfId="14333"/>
    <cellStyle name="Normal 2 19 4" xfId="4068"/>
    <cellStyle name="Normal 2 19 4 2" xfId="38041"/>
    <cellStyle name="Normal 2 19 40" xfId="14802"/>
    <cellStyle name="Normal 2 19 41" xfId="15414"/>
    <cellStyle name="Normal 2 19 42" xfId="15955"/>
    <cellStyle name="Normal 2 19 43" xfId="16495"/>
    <cellStyle name="Normal 2 19 44" xfId="17036"/>
    <cellStyle name="Normal 2 19 45" xfId="17577"/>
    <cellStyle name="Normal 2 19 46" xfId="18118"/>
    <cellStyle name="Normal 2 19 47" xfId="18656"/>
    <cellStyle name="Normal 2 19 48" xfId="19196"/>
    <cellStyle name="Normal 2 19 49" xfId="19734"/>
    <cellStyle name="Normal 2 19 5" xfId="4320"/>
    <cellStyle name="Normal 2 19 50" xfId="20262"/>
    <cellStyle name="Normal 2 19 51" xfId="20707"/>
    <cellStyle name="Normal 2 19 52" xfId="21237"/>
    <cellStyle name="Normal 2 19 53" xfId="21770"/>
    <cellStyle name="Normal 2 19 54" xfId="22281"/>
    <cellStyle name="Normal 2 19 55" xfId="22813"/>
    <cellStyle name="Normal 2 19 56" xfId="23181"/>
    <cellStyle name="Normal 2 19 57" xfId="23717"/>
    <cellStyle name="Normal 2 19 58" xfId="24250"/>
    <cellStyle name="Normal 2 19 59" xfId="24772"/>
    <cellStyle name="Normal 2 19 6" xfId="4497"/>
    <cellStyle name="Normal 2 19 60" xfId="25648"/>
    <cellStyle name="Normal 2 19 61" xfId="26064"/>
    <cellStyle name="Normal 2 19 62" xfId="26427"/>
    <cellStyle name="Normal 2 19 63" xfId="26672"/>
    <cellStyle name="Normal 2 19 64" xfId="27137"/>
    <cellStyle name="Normal 2 19 65" xfId="27968"/>
    <cellStyle name="Normal 2 19 66" xfId="28796"/>
    <cellStyle name="Normal 2 19 67" xfId="29448"/>
    <cellStyle name="Normal 2 19 68" xfId="30895"/>
    <cellStyle name="Normal 2 19 69" xfId="31335"/>
    <cellStyle name="Normal 2 19 7" xfId="4731"/>
    <cellStyle name="Normal 2 19 70" xfId="31540"/>
    <cellStyle name="Normal 2 19 8" xfId="4974"/>
    <cellStyle name="Normal 2 19 9" xfId="5212"/>
    <cellStyle name="Normal 2 2" xfId="39"/>
    <cellStyle name="Normal 2 2 10" xfId="327"/>
    <cellStyle name="Normal 2 2 10 10" xfId="13937"/>
    <cellStyle name="Normal 2 2 10 11" xfId="14373"/>
    <cellStyle name="Normal 2 2 10 12" xfId="15083"/>
    <cellStyle name="Normal 2 2 10 13" xfId="15560"/>
    <cellStyle name="Normal 2 2 10 14" xfId="16101"/>
    <cellStyle name="Normal 2 2 10 15" xfId="16641"/>
    <cellStyle name="Normal 2 2 10 16" xfId="17182"/>
    <cellStyle name="Normal 2 2 10 17" xfId="17723"/>
    <cellStyle name="Normal 2 2 10 18" xfId="18264"/>
    <cellStyle name="Normal 2 2 10 19" xfId="18802"/>
    <cellStyle name="Normal 2 2 10 2" xfId="10139"/>
    <cellStyle name="Normal 2 2 10 20" xfId="19341"/>
    <cellStyle name="Normal 2 2 10 21" xfId="19877"/>
    <cellStyle name="Normal 2 2 10 22" xfId="20301"/>
    <cellStyle name="Normal 2 2 10 23" xfId="20957"/>
    <cellStyle name="Normal 2 2 10 24" xfId="21986"/>
    <cellStyle name="Normal 2 2 10 25" xfId="22791"/>
    <cellStyle name="Normal 2 2 10 26" xfId="23097"/>
    <cellStyle name="Normal 2 2 10 27" xfId="23634"/>
    <cellStyle name="Normal 2 2 10 28" xfId="24167"/>
    <cellStyle name="Normal 2 2 10 29" xfId="24695"/>
    <cellStyle name="Normal 2 2 10 3" xfId="10373"/>
    <cellStyle name="Normal 2 2 10 30" xfId="25192"/>
    <cellStyle name="Normal 2 2 10 31" xfId="25515"/>
    <cellStyle name="Normal 2 2 10 32" xfId="26343"/>
    <cellStyle name="Normal 2 2 10 33" xfId="26880"/>
    <cellStyle name="Normal 2 2 10 34" xfId="27474"/>
    <cellStyle name="Normal 2 2 10 35" xfId="27900"/>
    <cellStyle name="Normal 2 2 10 36" xfId="28341"/>
    <cellStyle name="Normal 2 2 10 37" xfId="28994"/>
    <cellStyle name="Normal 2 2 10 38" xfId="29305"/>
    <cellStyle name="Normal 2 2 10 39" xfId="31102"/>
    <cellStyle name="Normal 2 2 10 4" xfId="10912"/>
    <cellStyle name="Normal 2 2 10 40" xfId="31879"/>
    <cellStyle name="Normal 2 2 10 41" xfId="32930"/>
    <cellStyle name="Normal 2 2 10 5" xfId="11254"/>
    <cellStyle name="Normal 2 2 10 6" xfId="11782"/>
    <cellStyle name="Normal 2 2 10 7" xfId="12240"/>
    <cellStyle name="Normal 2 2 10 8" xfId="12948"/>
    <cellStyle name="Normal 2 2 10 9" xfId="13396"/>
    <cellStyle name="Normal 2 2 11" xfId="501"/>
    <cellStyle name="Normal 2 2 11 10" xfId="14473"/>
    <cellStyle name="Normal 2 2 11 11" xfId="15130"/>
    <cellStyle name="Normal 2 2 11 12" xfId="15556"/>
    <cellStyle name="Normal 2 2 11 13" xfId="16097"/>
    <cellStyle name="Normal 2 2 11 14" xfId="16637"/>
    <cellStyle name="Normal 2 2 11 15" xfId="17178"/>
    <cellStyle name="Normal 2 2 11 16" xfId="17719"/>
    <cellStyle name="Normal 2 2 11 17" xfId="18260"/>
    <cellStyle name="Normal 2 2 11 18" xfId="18798"/>
    <cellStyle name="Normal 2 2 11 19" xfId="19337"/>
    <cellStyle name="Normal 2 2 11 2" xfId="10310"/>
    <cellStyle name="Normal 2 2 11 20" xfId="19874"/>
    <cellStyle name="Normal 2 2 11 21" xfId="20396"/>
    <cellStyle name="Normal 2 2 11 22" xfId="20998"/>
    <cellStyle name="Normal 2 2 11 23" xfId="21328"/>
    <cellStyle name="Normal 2 2 11 24" xfId="22152"/>
    <cellStyle name="Normal 2 2 11 25" xfId="22253"/>
    <cellStyle name="Normal 2 2 11 26" xfId="22056"/>
    <cellStyle name="Normal 2 2 11 27" xfId="22564"/>
    <cellStyle name="Normal 2 2 11 28" xfId="23144"/>
    <cellStyle name="Normal 2 2 11 29" xfId="23680"/>
    <cellStyle name="Normal 2 2 11 3" xfId="10216"/>
    <cellStyle name="Normal 2 2 11 30" xfId="24213"/>
    <cellStyle name="Normal 2 2 11 31" xfId="25966"/>
    <cellStyle name="Normal 2 2 11 32" xfId="24843"/>
    <cellStyle name="Normal 2 2 11 33" xfId="24188"/>
    <cellStyle name="Normal 2 2 11 34" xfId="26368"/>
    <cellStyle name="Normal 2 2 11 35" xfId="27693"/>
    <cellStyle name="Normal 2 2 11 36" xfId="27404"/>
    <cellStyle name="Normal 2 2 11 37" xfId="29134"/>
    <cellStyle name="Normal 2 2 11 38" xfId="29398"/>
    <cellStyle name="Normal 2 2 11 39" xfId="31251"/>
    <cellStyle name="Normal 2 2 11 4" xfId="11250"/>
    <cellStyle name="Normal 2 2 11 40" xfId="31888"/>
    <cellStyle name="Normal 2 2 11 41" xfId="32928"/>
    <cellStyle name="Normal 2 2 11 5" xfId="11778"/>
    <cellStyle name="Normal 2 2 11 6" xfId="12306"/>
    <cellStyle name="Normal 2 2 11 7" xfId="12980"/>
    <cellStyle name="Normal 2 2 11 8" xfId="13392"/>
    <cellStyle name="Normal 2 2 11 9" xfId="13933"/>
    <cellStyle name="Normal 2 2 12" xfId="455"/>
    <cellStyle name="Normal 2 2 12 10" xfId="14524"/>
    <cellStyle name="Normal 2 2 12 11" xfId="15005"/>
    <cellStyle name="Normal 2 2 12 12" xfId="15607"/>
    <cellStyle name="Normal 2 2 12 13" xfId="16148"/>
    <cellStyle name="Normal 2 2 12 14" xfId="16688"/>
    <cellStyle name="Normal 2 2 12 15" xfId="17229"/>
    <cellStyle name="Normal 2 2 12 16" xfId="17770"/>
    <cellStyle name="Normal 2 2 12 17" xfId="18311"/>
    <cellStyle name="Normal 2 2 12 18" xfId="18849"/>
    <cellStyle name="Normal 2 2 12 19" xfId="19388"/>
    <cellStyle name="Normal 2 2 12 2" xfId="10264"/>
    <cellStyle name="Normal 2 2 12 20" xfId="19923"/>
    <cellStyle name="Normal 2 2 12 21" xfId="20443"/>
    <cellStyle name="Normal 2 2 12 22" xfId="20892"/>
    <cellStyle name="Normal 2 2 12 23" xfId="21360"/>
    <cellStyle name="Normal 2 2 12 24" xfId="22108"/>
    <cellStyle name="Normal 2 2 12 25" xfId="22556"/>
    <cellStyle name="Normal 2 2 12 26" xfId="22555"/>
    <cellStyle name="Normal 2 2 12 27" xfId="23011"/>
    <cellStyle name="Normal 2 2 12 28" xfId="23549"/>
    <cellStyle name="Normal 2 2 12 29" xfId="24083"/>
    <cellStyle name="Normal 2 2 12 3" xfId="9869"/>
    <cellStyle name="Normal 2 2 12 30" xfId="24616"/>
    <cellStyle name="Normal 2 2 12 31" xfId="25923"/>
    <cellStyle name="Normal 2 2 12 32" xfId="25295"/>
    <cellStyle name="Normal 2 2 12 33" xfId="26260"/>
    <cellStyle name="Normal 2 2 12 34" xfId="27368"/>
    <cellStyle name="Normal 2 2 12 35" xfId="26651"/>
    <cellStyle name="Normal 2 2 12 36" xfId="27828"/>
    <cellStyle name="Normal 2 2 12 37" xfId="29099"/>
    <cellStyle name="Normal 2 2 12 38" xfId="29830"/>
    <cellStyle name="Normal 2 2 12 39" xfId="31213"/>
    <cellStyle name="Normal 2 2 12 4" xfId="11301"/>
    <cellStyle name="Normal 2 2 12 40" xfId="31628"/>
    <cellStyle name="Normal 2 2 12 41" xfId="32701"/>
    <cellStyle name="Normal 2 2 12 5" xfId="11830"/>
    <cellStyle name="Normal 2 2 12 6" xfId="12358"/>
    <cellStyle name="Normal 2 2 12 7" xfId="12942"/>
    <cellStyle name="Normal 2 2 12 8" xfId="13443"/>
    <cellStyle name="Normal 2 2 12 9" xfId="13984"/>
    <cellStyle name="Normal 2 2 13" xfId="377"/>
    <cellStyle name="Normal 2 2 13 10" xfId="14519"/>
    <cellStyle name="Normal 2 2 13 11" xfId="14975"/>
    <cellStyle name="Normal 2 2 13 12" xfId="15602"/>
    <cellStyle name="Normal 2 2 13 13" xfId="16143"/>
    <cellStyle name="Normal 2 2 13 14" xfId="16683"/>
    <cellStyle name="Normal 2 2 13 15" xfId="17224"/>
    <cellStyle name="Normal 2 2 13 16" xfId="17765"/>
    <cellStyle name="Normal 2 2 13 17" xfId="18306"/>
    <cellStyle name="Normal 2 2 13 18" xfId="18844"/>
    <cellStyle name="Normal 2 2 13 19" xfId="19383"/>
    <cellStyle name="Normal 2 2 13 2" xfId="10187"/>
    <cellStyle name="Normal 2 2 13 20" xfId="19918"/>
    <cellStyle name="Normal 2 2 13 21" xfId="20440"/>
    <cellStyle name="Normal 2 2 13 22" xfId="20867"/>
    <cellStyle name="Normal 2 2 13 23" xfId="21358"/>
    <cellStyle name="Normal 2 2 13 24" xfId="22033"/>
    <cellStyle name="Normal 2 2 13 25" xfId="22138"/>
    <cellStyle name="Normal 2 2 13 26" xfId="22756"/>
    <cellStyle name="Normal 2 2 13 27" xfId="22779"/>
    <cellStyle name="Normal 2 2 13 28" xfId="22320"/>
    <cellStyle name="Normal 2 2 13 29" xfId="23119"/>
    <cellStyle name="Normal 2 2 13 3" xfId="10149"/>
    <cellStyle name="Normal 2 2 13 30" xfId="23656"/>
    <cellStyle name="Normal 2 2 13 31" xfId="25845"/>
    <cellStyle name="Normal 2 2 13 32" xfId="25641"/>
    <cellStyle name="Normal 2 2 13 33" xfId="26017"/>
    <cellStyle name="Normal 2 2 13 34" xfId="26518"/>
    <cellStyle name="Normal 2 2 13 35" xfId="26993"/>
    <cellStyle name="Normal 2 2 13 36" xfId="26929"/>
    <cellStyle name="Normal 2 2 13 37" xfId="29031"/>
    <cellStyle name="Normal 2 2 13 38" xfId="28824"/>
    <cellStyle name="Normal 2 2 13 39" xfId="31146"/>
    <cellStyle name="Normal 2 2 13 4" xfId="11296"/>
    <cellStyle name="Normal 2 2 13 40" xfId="31508"/>
    <cellStyle name="Normal 2 2 13 41" xfId="32546"/>
    <cellStyle name="Normal 2 2 13 5" xfId="11825"/>
    <cellStyle name="Normal 2 2 13 6" xfId="12353"/>
    <cellStyle name="Normal 2 2 13 7" xfId="12894"/>
    <cellStyle name="Normal 2 2 13 8" xfId="13438"/>
    <cellStyle name="Normal 2 2 13 9" xfId="13979"/>
    <cellStyle name="Normal 2 2 14" xfId="525"/>
    <cellStyle name="Normal 2 2 14 10" xfId="13607"/>
    <cellStyle name="Normal 2 2 14 11" xfId="14877"/>
    <cellStyle name="Normal 2 2 14 12" xfId="14873"/>
    <cellStyle name="Normal 2 2 14 13" xfId="15235"/>
    <cellStyle name="Normal 2 2 14 14" xfId="15772"/>
    <cellStyle name="Normal 2 2 14 15" xfId="16312"/>
    <cellStyle name="Normal 2 2 14 16" xfId="16853"/>
    <cellStyle name="Normal 2 2 14 17" xfId="17394"/>
    <cellStyle name="Normal 2 2 14 18" xfId="17935"/>
    <cellStyle name="Normal 2 2 14 19" xfId="18475"/>
    <cellStyle name="Normal 2 2 14 2" xfId="10333"/>
    <cellStyle name="Normal 2 2 14 20" xfId="19013"/>
    <cellStyle name="Normal 2 2 14 21" xfId="19552"/>
    <cellStyle name="Normal 2 2 14 22" xfId="20777"/>
    <cellStyle name="Normal 2 2 14 23" xfId="20773"/>
    <cellStyle name="Normal 2 2 14 24" xfId="22176"/>
    <cellStyle name="Normal 2 2 14 25" xfId="22772"/>
    <cellStyle name="Normal 2 2 14 26" xfId="21813"/>
    <cellStyle name="Normal 2 2 14 27" xfId="22013"/>
    <cellStyle name="Normal 2 2 14 28" xfId="23178"/>
    <cellStyle name="Normal 2 2 14 29" xfId="23714"/>
    <cellStyle name="Normal 2 2 14 3" xfId="10846"/>
    <cellStyle name="Normal 2 2 14 30" xfId="24247"/>
    <cellStyle name="Normal 2 2 14 31" xfId="25990"/>
    <cellStyle name="Normal 2 2 14 32" xfId="25263"/>
    <cellStyle name="Normal 2 2 14 33" xfId="25983"/>
    <cellStyle name="Normal 2 2 14 34" xfId="26989"/>
    <cellStyle name="Normal 2 2 14 35" xfId="26983"/>
    <cellStyle name="Normal 2 2 14 36" xfId="27527"/>
    <cellStyle name="Normal 2 2 14 37" xfId="29155"/>
    <cellStyle name="Normal 2 2 14 38" xfId="28748"/>
    <cellStyle name="Normal 2 2 14 39" xfId="31269"/>
    <cellStyle name="Normal 2 2 14 4" xfId="10559"/>
    <cellStyle name="Normal 2 2 14 40" xfId="32336"/>
    <cellStyle name="Normal 2 2 14 41" xfId="33163"/>
    <cellStyle name="Normal 2 2 14 5" xfId="10670"/>
    <cellStyle name="Normal 2 2 14 6" xfId="11466"/>
    <cellStyle name="Normal 2 2 14 7" xfId="12729"/>
    <cellStyle name="Normal 2 2 14 8" xfId="12760"/>
    <cellStyle name="Normal 2 2 14 9" xfId="13075"/>
    <cellStyle name="Normal 2 2 15" xfId="430"/>
    <cellStyle name="Normal 2 2 15 10" xfId="14397"/>
    <cellStyle name="Normal 2 2 15 11" xfId="13991"/>
    <cellStyle name="Normal 2 2 15 12" xfId="15478"/>
    <cellStyle name="Normal 2 2 15 13" xfId="16019"/>
    <cellStyle name="Normal 2 2 15 14" xfId="16559"/>
    <cellStyle name="Normal 2 2 15 15" xfId="17100"/>
    <cellStyle name="Normal 2 2 15 16" xfId="17641"/>
    <cellStyle name="Normal 2 2 15 17" xfId="18182"/>
    <cellStyle name="Normal 2 2 15 18" xfId="18720"/>
    <cellStyle name="Normal 2 2 15 19" xfId="19260"/>
    <cellStyle name="Normal 2 2 15 2" xfId="10239"/>
    <cellStyle name="Normal 2 2 15 20" xfId="19797"/>
    <cellStyle name="Normal 2 2 15 21" xfId="20324"/>
    <cellStyle name="Normal 2 2 15 22" xfId="19929"/>
    <cellStyle name="Normal 2 2 15 23" xfId="21284"/>
    <cellStyle name="Normal 2 2 15 24" xfId="22083"/>
    <cellStyle name="Normal 2 2 15 25" xfId="22687"/>
    <cellStyle name="Normal 2 2 15 26" xfId="22647"/>
    <cellStyle name="Normal 2 2 15 27" xfId="23168"/>
    <cellStyle name="Normal 2 2 15 28" xfId="23704"/>
    <cellStyle name="Normal 2 2 15 29" xfId="24237"/>
    <cellStyle name="Normal 2 2 15 3" xfId="10645"/>
    <cellStyle name="Normal 2 2 15 30" xfId="24759"/>
    <cellStyle name="Normal 2 2 15 31" xfId="25898"/>
    <cellStyle name="Normal 2 2 15 32" xfId="25833"/>
    <cellStyle name="Normal 2 2 15 33" xfId="26414"/>
    <cellStyle name="Normal 2 2 15 34" xfId="27218"/>
    <cellStyle name="Normal 2 2 15 35" xfId="27549"/>
    <cellStyle name="Normal 2 2 15 36" xfId="27956"/>
    <cellStyle name="Normal 2 2 15 37" xfId="29076"/>
    <cellStyle name="Normal 2 2 15 38" xfId="29120"/>
    <cellStyle name="Normal 2 2 15 39" xfId="31190"/>
    <cellStyle name="Normal 2 2 15 4" xfId="11185"/>
    <cellStyle name="Normal 2 2 15 40" xfId="31649"/>
    <cellStyle name="Normal 2 2 15 41" xfId="32035"/>
    <cellStyle name="Normal 2 2 15 5" xfId="11712"/>
    <cellStyle name="Normal 2 2 15 6" xfId="12241"/>
    <cellStyle name="Normal 2 2 15 7" xfId="12141"/>
    <cellStyle name="Normal 2 2 15 8" xfId="13314"/>
    <cellStyle name="Normal 2 2 15 9" xfId="13855"/>
    <cellStyle name="Normal 2 2 16" xfId="328"/>
    <cellStyle name="Normal 2 2 16 10" xfId="13661"/>
    <cellStyle name="Normal 2 2 16 11" xfId="14226"/>
    <cellStyle name="Normal 2 2 16 12" xfId="13678"/>
    <cellStyle name="Normal 2 2 16 13" xfId="15285"/>
    <cellStyle name="Normal 2 2 16 14" xfId="15826"/>
    <cellStyle name="Normal 2 2 16 15" xfId="16366"/>
    <cellStyle name="Normal 2 2 16 16" xfId="16907"/>
    <cellStyle name="Normal 2 2 16 17" xfId="17448"/>
    <cellStyle name="Normal 2 2 16 18" xfId="17989"/>
    <cellStyle name="Normal 2 2 16 19" xfId="18528"/>
    <cellStyle name="Normal 2 2 16 2" xfId="10140"/>
    <cellStyle name="Normal 2 2 16 20" xfId="19067"/>
    <cellStyle name="Normal 2 2 16 21" xfId="19605"/>
    <cellStyle name="Normal 2 2 16 22" xfId="20158"/>
    <cellStyle name="Normal 2 2 16 23" xfId="19622"/>
    <cellStyle name="Normal 2 2 16 24" xfId="21987"/>
    <cellStyle name="Normal 2 2 16 25" xfId="22789"/>
    <cellStyle name="Normal 2 2 16 26" xfId="23171"/>
    <cellStyle name="Normal 2 2 16 27" xfId="23707"/>
    <cellStyle name="Normal 2 2 16 28" xfId="24240"/>
    <cellStyle name="Normal 2 2 16 29" xfId="24762"/>
    <cellStyle name="Normal 2 2 16 3" xfId="10344"/>
    <cellStyle name="Normal 2 2 16 30" xfId="25255"/>
    <cellStyle name="Normal 2 2 16 31" xfId="25534"/>
    <cellStyle name="Normal 2 2 16 32" xfId="26417"/>
    <cellStyle name="Normal 2 2 16 33" xfId="26953"/>
    <cellStyle name="Normal 2 2 16 34" xfId="27450"/>
    <cellStyle name="Normal 2 2 16 35" xfId="27959"/>
    <cellStyle name="Normal 2 2 16 36" xfId="28386"/>
    <cellStyle name="Normal 2 2 16 37" xfId="28995"/>
    <cellStyle name="Normal 2 2 16 38" xfId="29385"/>
    <cellStyle name="Normal 2 2 16 39" xfId="31103"/>
    <cellStyle name="Normal 2 2 16 4" xfId="10496"/>
    <cellStyle name="Normal 2 2 16 40" xfId="31844"/>
    <cellStyle name="Normal 2 2 16 41" xfId="33002"/>
    <cellStyle name="Normal 2 2 16 5" xfId="10995"/>
    <cellStyle name="Normal 2 2 16 6" xfId="11520"/>
    <cellStyle name="Normal 2 2 16 7" xfId="12216"/>
    <cellStyle name="Normal 2 2 16 8" xfId="12589"/>
    <cellStyle name="Normal 2 2 16 9" xfId="13121"/>
    <cellStyle name="Normal 2 2 17" xfId="378"/>
    <cellStyle name="Normal 2 2 17 10" xfId="14497"/>
    <cellStyle name="Normal 2 2 17 11" xfId="14743"/>
    <cellStyle name="Normal 2 2 17 12" xfId="15581"/>
    <cellStyle name="Normal 2 2 17 13" xfId="16122"/>
    <cellStyle name="Normal 2 2 17 14" xfId="16662"/>
    <cellStyle name="Normal 2 2 17 15" xfId="17203"/>
    <cellStyle name="Normal 2 2 17 16" xfId="17744"/>
    <cellStyle name="Normal 2 2 17 17" xfId="18285"/>
    <cellStyle name="Normal 2 2 17 18" xfId="18823"/>
    <cellStyle name="Normal 2 2 17 19" xfId="19362"/>
    <cellStyle name="Normal 2 2 17 2" xfId="10188"/>
    <cellStyle name="Normal 2 2 17 20" xfId="19897"/>
    <cellStyle name="Normal 2 2 17 21" xfId="20418"/>
    <cellStyle name="Normal 2 2 17 22" xfId="20654"/>
    <cellStyle name="Normal 2 2 17 23" xfId="21343"/>
    <cellStyle name="Normal 2 2 17 24" xfId="22034"/>
    <cellStyle name="Normal 2 2 17 25" xfId="22063"/>
    <cellStyle name="Normal 2 2 17 26" xfId="22563"/>
    <cellStyle name="Normal 2 2 17 27" xfId="21682"/>
    <cellStyle name="Normal 2 2 17 28" xfId="23273"/>
    <cellStyle name="Normal 2 2 17 29" xfId="23808"/>
    <cellStyle name="Normal 2 2 17 3" xfId="9963"/>
    <cellStyle name="Normal 2 2 17 30" xfId="24342"/>
    <cellStyle name="Normal 2 2 17 31" xfId="25846"/>
    <cellStyle name="Normal 2 2 17 32" xfId="25403"/>
    <cellStyle name="Normal 2 2 17 33" xfId="26045"/>
    <cellStyle name="Normal 2 2 17 34" xfId="26640"/>
    <cellStyle name="Normal 2 2 17 35" xfId="26365"/>
    <cellStyle name="Normal 2 2 17 36" xfId="27399"/>
    <cellStyle name="Normal 2 2 17 37" xfId="29032"/>
    <cellStyle name="Normal 2 2 17 38" xfId="29437"/>
    <cellStyle name="Normal 2 2 17 39" xfId="31147"/>
    <cellStyle name="Normal 2 2 17 4" xfId="11275"/>
    <cellStyle name="Normal 2 2 17 40" xfId="31231"/>
    <cellStyle name="Normal 2 2 17 41" xfId="32522"/>
    <cellStyle name="Normal 2 2 17 5" xfId="11803"/>
    <cellStyle name="Normal 2 2 17 6" xfId="12331"/>
    <cellStyle name="Normal 2 2 17 7" xfId="12812"/>
    <cellStyle name="Normal 2 2 17 8" xfId="13417"/>
    <cellStyle name="Normal 2 2 17 9" xfId="13958"/>
    <cellStyle name="Normal 2 2 18" xfId="629"/>
    <cellStyle name="Normal 2 2 18 10" xfId="14716"/>
    <cellStyle name="Normal 2 2 18 11" xfId="15258"/>
    <cellStyle name="Normal 2 2 18 12" xfId="15799"/>
    <cellStyle name="Normal 2 2 18 13" xfId="16339"/>
    <cellStyle name="Normal 2 2 18 14" xfId="16880"/>
    <cellStyle name="Normal 2 2 18 15" xfId="17421"/>
    <cellStyle name="Normal 2 2 18 16" xfId="17962"/>
    <cellStyle name="Normal 2 2 18 17" xfId="18502"/>
    <cellStyle name="Normal 2 2 18 18" xfId="19040"/>
    <cellStyle name="Normal 2 2 18 19" xfId="19579"/>
    <cellStyle name="Normal 2 2 18 2" xfId="10432"/>
    <cellStyle name="Normal 2 2 18 20" xfId="20111"/>
    <cellStyle name="Normal 2 2 18 21" xfId="20628"/>
    <cellStyle name="Normal 2 2 18 22" xfId="21111"/>
    <cellStyle name="Normal 2 2 18 23" xfId="21501"/>
    <cellStyle name="Normal 2 2 18 24" xfId="22277"/>
    <cellStyle name="Normal 2 2 18 25" xfId="22842"/>
    <cellStyle name="Normal 2 2 18 26" xfId="23161"/>
    <cellStyle name="Normal 2 2 18 27" xfId="23697"/>
    <cellStyle name="Normal 2 2 18 28" xfId="24230"/>
    <cellStyle name="Normal 2 2 18 29" xfId="24752"/>
    <cellStyle name="Normal 2 2 18 3" xfId="10968"/>
    <cellStyle name="Normal 2 2 18 30" xfId="25246"/>
    <cellStyle name="Normal 2 2 18 31" xfId="26093"/>
    <cellStyle name="Normal 2 2 18 32" xfId="26407"/>
    <cellStyle name="Normal 2 2 18 33" xfId="26943"/>
    <cellStyle name="Normal 2 2 18 34" xfId="27655"/>
    <cellStyle name="Normal 2 2 18 35" xfId="27949"/>
    <cellStyle name="Normal 2 2 18 36" xfId="28378"/>
    <cellStyle name="Normal 2 2 18 37" xfId="29237"/>
    <cellStyle name="Normal 2 2 18 38" xfId="29358"/>
    <cellStyle name="Normal 2 2 18 39" xfId="31354"/>
    <cellStyle name="Normal 2 2 18 4" xfId="11493"/>
    <cellStyle name="Normal 2 2 18 40" xfId="32286"/>
    <cellStyle name="Normal 2 2 18 41" xfId="33112"/>
    <cellStyle name="Normal 2 2 18 5" xfId="12022"/>
    <cellStyle name="Normal 2 2 18 6" xfId="12552"/>
    <cellStyle name="Normal 2 2 18 7" xfId="13094"/>
    <cellStyle name="Normal 2 2 18 8" xfId="13634"/>
    <cellStyle name="Normal 2 2 18 9" xfId="14177"/>
    <cellStyle name="Normal 2 2 19" xfId="445"/>
    <cellStyle name="Normal 2 2 19 10" xfId="14395"/>
    <cellStyle name="Normal 2 2 19 11" xfId="14514"/>
    <cellStyle name="Normal 2 2 19 12" xfId="15475"/>
    <cellStyle name="Normal 2 2 19 13" xfId="16016"/>
    <cellStyle name="Normal 2 2 19 14" xfId="16556"/>
    <cellStyle name="Normal 2 2 19 15" xfId="17097"/>
    <cellStyle name="Normal 2 2 19 16" xfId="17638"/>
    <cellStyle name="Normal 2 2 19 17" xfId="18179"/>
    <cellStyle name="Normal 2 2 19 18" xfId="18717"/>
    <cellStyle name="Normal 2 2 19 19" xfId="19257"/>
    <cellStyle name="Normal 2 2 19 2" xfId="10254"/>
    <cellStyle name="Normal 2 2 19 20" xfId="19794"/>
    <cellStyle name="Normal 2 2 19 21" xfId="20322"/>
    <cellStyle name="Normal 2 2 19 22" xfId="20435"/>
    <cellStyle name="Normal 2 2 19 23" xfId="21282"/>
    <cellStyle name="Normal 2 2 19 24" xfId="22098"/>
    <cellStyle name="Normal 2 2 19 25" xfId="22561"/>
    <cellStyle name="Normal 2 2 19 26" xfId="22588"/>
    <cellStyle name="Normal 2 2 19 27" xfId="22960"/>
    <cellStyle name="Normal 2 2 19 28" xfId="23500"/>
    <cellStyle name="Normal 2 2 19 29" xfId="24033"/>
    <cellStyle name="Normal 2 2 19 3" xfId="10837"/>
    <cellStyle name="Normal 2 2 19 30" xfId="24566"/>
    <cellStyle name="Normal 2 2 19 31" xfId="25913"/>
    <cellStyle name="Normal 2 2 19 32" xfId="25836"/>
    <cellStyle name="Normal 2 2 19 33" xfId="26209"/>
    <cellStyle name="Normal 2 2 19 34" xfId="26511"/>
    <cellStyle name="Normal 2 2 19 35" xfId="26951"/>
    <cellStyle name="Normal 2 2 19 36" xfId="27784"/>
    <cellStyle name="Normal 2 2 19 37" xfId="29089"/>
    <cellStyle name="Normal 2 2 19 38" xfId="29971"/>
    <cellStyle name="Normal 2 2 19 39" xfId="31203"/>
    <cellStyle name="Normal 2 2 19 4" xfId="11182"/>
    <cellStyle name="Normal 2 2 19 40" xfId="31426"/>
    <cellStyle name="Normal 2 2 19 41" xfId="31625"/>
    <cellStyle name="Normal 2 2 19 5" xfId="11709"/>
    <cellStyle name="Normal 2 2 19 6" xfId="12238"/>
    <cellStyle name="Normal 2 2 19 7" xfId="12394"/>
    <cellStyle name="Normal 2 2 19 8" xfId="13311"/>
    <cellStyle name="Normal 2 2 19 9" xfId="13852"/>
    <cellStyle name="Normal 2 2 2" xfId="84"/>
    <cellStyle name="Normal 2 2 2 10" xfId="14126"/>
    <cellStyle name="Normal 2 2 2 11" xfId="14666"/>
    <cellStyle name="Normal 2 2 2 12" xfId="15234"/>
    <cellStyle name="Normal 2 2 2 13" xfId="15749"/>
    <cellStyle name="Normal 2 2 2 14" xfId="16290"/>
    <cellStyle name="Normal 2 2 2 15" xfId="16830"/>
    <cellStyle name="Normal 2 2 2 16" xfId="17371"/>
    <cellStyle name="Normal 2 2 2 17" xfId="17912"/>
    <cellStyle name="Normal 2 2 2 18" xfId="18453"/>
    <cellStyle name="Normal 2 2 2 19" xfId="18990"/>
    <cellStyle name="Normal 2 2 2 2" xfId="254"/>
    <cellStyle name="Normal 2 2 2 2 10" xfId="13390"/>
    <cellStyle name="Normal 2 2 2 2 11" xfId="14896"/>
    <cellStyle name="Normal 2 2 2 2 12" xfId="13956"/>
    <cellStyle name="Normal 2 2 2 2 13" xfId="14995"/>
    <cellStyle name="Normal 2 2 2 2 14" xfId="15554"/>
    <cellStyle name="Normal 2 2 2 2 15" xfId="16095"/>
    <cellStyle name="Normal 2 2 2 2 16" xfId="16635"/>
    <cellStyle name="Normal 2 2 2 2 17" xfId="17176"/>
    <cellStyle name="Normal 2 2 2 2 18" xfId="17717"/>
    <cellStyle name="Normal 2 2 2 2 19" xfId="18258"/>
    <cellStyle name="Normal 2 2 2 2 2" xfId="10066"/>
    <cellStyle name="Normal 2 2 2 2 2 2" xfId="38088"/>
    <cellStyle name="Normal 2 2 2 2 20" xfId="18796"/>
    <cellStyle name="Normal 2 2 2 2 21" xfId="19335"/>
    <cellStyle name="Normal 2 2 2 2 22" xfId="20794"/>
    <cellStyle name="Normal 2 2 2 2 23" xfId="19895"/>
    <cellStyle name="Normal 2 2 2 2 24" xfId="21913"/>
    <cellStyle name="Normal 2 2 2 2 25" xfId="22329"/>
    <cellStyle name="Normal 2 2 2 2 26" xfId="22740"/>
    <cellStyle name="Normal 2 2 2 2 27" xfId="22490"/>
    <cellStyle name="Normal 2 2 2 2 28" xfId="22085"/>
    <cellStyle name="Normal 2 2 2 2 29" xfId="23386"/>
    <cellStyle name="Normal 2 2 2 2 3" xfId="10695"/>
    <cellStyle name="Normal 2 2 2 2 3 2" xfId="38230"/>
    <cellStyle name="Normal 2 2 2 2 30" xfId="23920"/>
    <cellStyle name="Normal 2 2 2 2 31" xfId="25660"/>
    <cellStyle name="Normal 2 2 2 2 32" xfId="25667"/>
    <cellStyle name="Normal 2 2 2 2 33" xfId="25885"/>
    <cellStyle name="Normal 2 2 2 2 34" xfId="27697"/>
    <cellStyle name="Normal 2 2 2 2 35" xfId="26625"/>
    <cellStyle name="Normal 2 2 2 2 36" xfId="24706"/>
    <cellStyle name="Normal 2 2 2 2 37" xfId="28924"/>
    <cellStyle name="Normal 2 2 2 2 38" xfId="29109"/>
    <cellStyle name="Normal 2 2 2 2 39" xfId="31030"/>
    <cellStyle name="Normal 2 2 2 2 4" xfId="9881"/>
    <cellStyle name="Normal 2 2 2 2 40" xfId="31575"/>
    <cellStyle name="Normal 2 2 2 2 41" xfId="32140"/>
    <cellStyle name="Normal 2 2 2 2 5" xfId="10682"/>
    <cellStyle name="Normal 2 2 2 2 6" xfId="11248"/>
    <cellStyle name="Normal 2 2 2 2 7" xfId="12636"/>
    <cellStyle name="Normal 2 2 2 2 8" xfId="11616"/>
    <cellStyle name="Normal 2 2 2 2 9" xfId="13050"/>
    <cellStyle name="Normal 2 2 2 20" xfId="19529"/>
    <cellStyle name="Normal 2 2 2 21" xfId="20063"/>
    <cellStyle name="Normal 2 2 2 22" xfId="20580"/>
    <cellStyle name="Normal 2 2 2 23" xfId="21089"/>
    <cellStyle name="Normal 2 2 2 24" xfId="21471"/>
    <cellStyle name="Normal 2 2 2 25" xfId="21749"/>
    <cellStyle name="Normal 2 2 2 26" xfId="22016"/>
    <cellStyle name="Normal 2 2 2 27" xfId="23326"/>
    <cellStyle name="Normal 2 2 2 28" xfId="23861"/>
    <cellStyle name="Normal 2 2 2 29" xfId="24395"/>
    <cellStyle name="Normal 2 2 2 3" xfId="1330"/>
    <cellStyle name="Normal 2 2 2 3 2" xfId="29720"/>
    <cellStyle name="Normal 2 2 2 3 2 2" xfId="38165"/>
    <cellStyle name="Normal 2 2 2 3 3" xfId="30441"/>
    <cellStyle name="Normal 2 2 2 3 3 2" xfId="38231"/>
    <cellStyle name="Normal 2 2 2 3 4" xfId="31919"/>
    <cellStyle name="Normal 2 2 2 3 5" xfId="32787"/>
    <cellStyle name="Normal 2 2 2 3 6" xfId="33492"/>
    <cellStyle name="Normal 2 2 2 30" xfId="24910"/>
    <cellStyle name="Normal 2 2 2 31" xfId="25386"/>
    <cellStyle name="Normal 2 2 2 32" xfId="24724"/>
    <cellStyle name="Normal 2 2 2 33" xfId="26571"/>
    <cellStyle name="Normal 2 2 2 34" xfId="27104"/>
    <cellStyle name="Normal 2 2 2 35" xfId="27619"/>
    <cellStyle name="Normal 2 2 2 36" xfId="28098"/>
    <cellStyle name="Normal 2 2 2 37" xfId="28498"/>
    <cellStyle name="Normal 2 2 2 38" xfId="28776"/>
    <cellStyle name="Normal 2 2 2 39" xfId="29061"/>
    <cellStyle name="Normal 2 2 2 4" xfId="2126"/>
    <cellStyle name="Normal 2 2 2 4 2" xfId="10683"/>
    <cellStyle name="Normal 2 2 2 4 2 2" xfId="30112"/>
    <cellStyle name="Normal 2 2 2 4 3" xfId="30728"/>
    <cellStyle name="Normal 2 2 2 4 4" xfId="32577"/>
    <cellStyle name="Normal 2 2 2 4 5" xfId="33332"/>
    <cellStyle name="Normal 2 2 2 4 6" xfId="33805"/>
    <cellStyle name="Normal 2 2 2 4 7" xfId="34210"/>
    <cellStyle name="Normal 2 2 2 4 8" xfId="37692"/>
    <cellStyle name="Normal 2 2 2 40" xfId="30873"/>
    <cellStyle name="Normal 2 2 2 41" xfId="31905"/>
    <cellStyle name="Normal 2 2 2 42" xfId="33012"/>
    <cellStyle name="Normal 2 2 2 43" xfId="29929"/>
    <cellStyle name="Normal 2 2 2 44" xfId="34069"/>
    <cellStyle name="Normal 2 2 2 45" xfId="34572"/>
    <cellStyle name="Normal 2 2 2 46" xfId="34799"/>
    <cellStyle name="Normal 2 2 2 47" xfId="35026"/>
    <cellStyle name="Normal 2 2 2 48" xfId="35253"/>
    <cellStyle name="Normal 2 2 2 49" xfId="35480"/>
    <cellStyle name="Normal 2 2 2 5" xfId="2299"/>
    <cellStyle name="Normal 2 2 2 5 2" xfId="11443"/>
    <cellStyle name="Normal 2 2 2 5 2 2" xfId="30188"/>
    <cellStyle name="Normal 2 2 2 5 3" xfId="30784"/>
    <cellStyle name="Normal 2 2 2 5 4" xfId="32724"/>
    <cellStyle name="Normal 2 2 2 5 5" xfId="33445"/>
    <cellStyle name="Normal 2 2 2 5 6" xfId="33862"/>
    <cellStyle name="Normal 2 2 2 5 7" xfId="37863"/>
    <cellStyle name="Normal 2 2 2 50" xfId="35707"/>
    <cellStyle name="Normal 2 2 2 51" xfId="35934"/>
    <cellStyle name="Normal 2 2 2 52" xfId="36161"/>
    <cellStyle name="Normal 2 2 2 53" xfId="36388"/>
    <cellStyle name="Normal 2 2 2 54" xfId="36614"/>
    <cellStyle name="Normal 2 2 2 55" xfId="36838"/>
    <cellStyle name="Normal 2 2 2 56" xfId="37040"/>
    <cellStyle name="Normal 2 2 2 57" xfId="37250"/>
    <cellStyle name="Normal 2 2 2 58" xfId="37597"/>
    <cellStyle name="Normal 2 2 2 59" xfId="38468"/>
    <cellStyle name="Normal 2 2 2 6" xfId="11972"/>
    <cellStyle name="Normal 2 2 2 7" xfId="12500"/>
    <cellStyle name="Normal 2 2 2 8" xfId="12996"/>
    <cellStyle name="Normal 2 2 2 9" xfId="13584"/>
    <cellStyle name="Normal 2 2 20" xfId="444"/>
    <cellStyle name="Normal 2 2 20 10" xfId="14391"/>
    <cellStyle name="Normal 2 2 20 11" xfId="14560"/>
    <cellStyle name="Normal 2 2 20 12" xfId="15471"/>
    <cellStyle name="Normal 2 2 20 13" xfId="16012"/>
    <cellStyle name="Normal 2 2 20 14" xfId="16552"/>
    <cellStyle name="Normal 2 2 20 15" xfId="17093"/>
    <cellStyle name="Normal 2 2 20 16" xfId="17634"/>
    <cellStyle name="Normal 2 2 20 17" xfId="18175"/>
    <cellStyle name="Normal 2 2 20 18" xfId="18713"/>
    <cellStyle name="Normal 2 2 20 19" xfId="19253"/>
    <cellStyle name="Normal 2 2 20 2" xfId="10253"/>
    <cellStyle name="Normal 2 2 20 20" xfId="19790"/>
    <cellStyle name="Normal 2 2 20 21" xfId="20319"/>
    <cellStyle name="Normal 2 2 20 22" xfId="20475"/>
    <cellStyle name="Normal 2 2 20 23" xfId="21280"/>
    <cellStyle name="Normal 2 2 20 24" xfId="22097"/>
    <cellStyle name="Normal 2 2 20 25" xfId="22633"/>
    <cellStyle name="Normal 2 2 20 26" xfId="22096"/>
    <cellStyle name="Normal 2 2 20 27" xfId="22692"/>
    <cellStyle name="Normal 2 2 20 28" xfId="22793"/>
    <cellStyle name="Normal 2 2 20 29" xfId="23121"/>
    <cellStyle name="Normal 2 2 20 3" xfId="10706"/>
    <cellStyle name="Normal 2 2 20 30" xfId="23658"/>
    <cellStyle name="Normal 2 2 20 31" xfId="25912"/>
    <cellStyle name="Normal 2 2 20 32" xfId="24270"/>
    <cellStyle name="Normal 2 2 20 33" xfId="25944"/>
    <cellStyle name="Normal 2 2 20 34" xfId="26746"/>
    <cellStyle name="Normal 2 2 20 35" xfId="26466"/>
    <cellStyle name="Normal 2 2 20 36" xfId="27014"/>
    <cellStyle name="Normal 2 2 20 37" xfId="29088"/>
    <cellStyle name="Normal 2 2 20 38" xfId="29980"/>
    <cellStyle name="Normal 2 2 20 39" xfId="31202"/>
    <cellStyle name="Normal 2 2 20 4" xfId="11178"/>
    <cellStyle name="Normal 2 2 20 40" xfId="31126"/>
    <cellStyle name="Normal 2 2 20 41" xfId="32611"/>
    <cellStyle name="Normal 2 2 20 5" xfId="11705"/>
    <cellStyle name="Normal 2 2 20 6" xfId="12234"/>
    <cellStyle name="Normal 2 2 20 7" xfId="12778"/>
    <cellStyle name="Normal 2 2 20 8" xfId="13307"/>
    <cellStyle name="Normal 2 2 20 9" xfId="13848"/>
    <cellStyle name="Normal 2 2 21" xfId="613"/>
    <cellStyle name="Normal 2 2 21 10" xfId="14700"/>
    <cellStyle name="Normal 2 2 21 11" xfId="15243"/>
    <cellStyle name="Normal 2 2 21 12" xfId="15784"/>
    <cellStyle name="Normal 2 2 21 13" xfId="16324"/>
    <cellStyle name="Normal 2 2 21 14" xfId="16865"/>
    <cellStyle name="Normal 2 2 21 15" xfId="17406"/>
    <cellStyle name="Normal 2 2 21 16" xfId="17947"/>
    <cellStyle name="Normal 2 2 21 17" xfId="18487"/>
    <cellStyle name="Normal 2 2 21 18" xfId="19025"/>
    <cellStyle name="Normal 2 2 21 19" xfId="19564"/>
    <cellStyle name="Normal 2 2 21 2" xfId="10417"/>
    <cellStyle name="Normal 2 2 21 20" xfId="20096"/>
    <cellStyle name="Normal 2 2 21 21" xfId="20614"/>
    <cellStyle name="Normal 2 2 21 22" xfId="21096"/>
    <cellStyle name="Normal 2 2 21 23" xfId="21494"/>
    <cellStyle name="Normal 2 2 21 24" xfId="22261"/>
    <cellStyle name="Normal 2 2 21 25" xfId="22826"/>
    <cellStyle name="Normal 2 2 21 26" xfId="23002"/>
    <cellStyle name="Normal 2 2 21 27" xfId="23540"/>
    <cellStyle name="Normal 2 2 21 28" xfId="24074"/>
    <cellStyle name="Normal 2 2 21 29" xfId="24607"/>
    <cellStyle name="Normal 2 2 21 3" xfId="10953"/>
    <cellStyle name="Normal 2 2 21 30" xfId="25110"/>
    <cellStyle name="Normal 2 2 21 31" xfId="26077"/>
    <cellStyle name="Normal 2 2 21 32" xfId="26251"/>
    <cellStyle name="Normal 2 2 21 33" xfId="26786"/>
    <cellStyle name="Normal 2 2 21 34" xfId="27331"/>
    <cellStyle name="Normal 2 2 21 35" xfId="27821"/>
    <cellStyle name="Normal 2 2 21 36" xfId="28277"/>
    <cellStyle name="Normal 2 2 21 37" xfId="29224"/>
    <cellStyle name="Normal 2 2 21 38" xfId="29515"/>
    <cellStyle name="Normal 2 2 21 39" xfId="31341"/>
    <cellStyle name="Normal 2 2 21 4" xfId="11478"/>
    <cellStyle name="Normal 2 2 21 40" xfId="31236"/>
    <cellStyle name="Normal 2 2 21 41" xfId="32769"/>
    <cellStyle name="Normal 2 2 21 5" xfId="12007"/>
    <cellStyle name="Normal 2 2 21 6" xfId="12536"/>
    <cellStyle name="Normal 2 2 21 7" xfId="13079"/>
    <cellStyle name="Normal 2 2 21 8" xfId="13619"/>
    <cellStyle name="Normal 2 2 21 9" xfId="14162"/>
    <cellStyle name="Normal 2 2 22" xfId="835"/>
    <cellStyle name="Normal 2 2 22 10" xfId="14920"/>
    <cellStyle name="Normal 2 2 22 11" xfId="15461"/>
    <cellStyle name="Normal 2 2 22 12" xfId="16002"/>
    <cellStyle name="Normal 2 2 22 13" xfId="16542"/>
    <cellStyle name="Normal 2 2 22 14" xfId="17083"/>
    <cellStyle name="Normal 2 2 22 15" xfId="17624"/>
    <cellStyle name="Normal 2 2 22 16" xfId="18165"/>
    <cellStyle name="Normal 2 2 22 17" xfId="18703"/>
    <cellStyle name="Normal 2 2 22 18" xfId="19243"/>
    <cellStyle name="Normal 2 2 22 19" xfId="19780"/>
    <cellStyle name="Normal 2 2 22 2" xfId="10635"/>
    <cellStyle name="Normal 2 2 22 20" xfId="20309"/>
    <cellStyle name="Normal 2 2 22 21" xfId="20816"/>
    <cellStyle name="Normal 2 2 22 22" xfId="21271"/>
    <cellStyle name="Normal 2 2 22 23" xfId="21601"/>
    <cellStyle name="Normal 2 2 22 24" xfId="22477"/>
    <cellStyle name="Normal 2 2 22 25" xfId="23042"/>
    <cellStyle name="Normal 2 2 22 26" xfId="23579"/>
    <cellStyle name="Normal 2 2 22 27" xfId="24113"/>
    <cellStyle name="Normal 2 2 22 28" xfId="24646"/>
    <cellStyle name="Normal 2 2 22 29" xfId="25146"/>
    <cellStyle name="Normal 2 2 22 3" xfId="11168"/>
    <cellStyle name="Normal 2 2 22 30" xfId="25589"/>
    <cellStyle name="Normal 2 2 22 31" xfId="26290"/>
    <cellStyle name="Normal 2 2 22 32" xfId="26826"/>
    <cellStyle name="Normal 2 2 22 33" xfId="27352"/>
    <cellStyle name="Normal 2 2 22 34" xfId="27855"/>
    <cellStyle name="Normal 2 2 22 35" xfId="28308"/>
    <cellStyle name="Normal 2 2 22 36" xfId="28645"/>
    <cellStyle name="Normal 2 2 22 37" xfId="29403"/>
    <cellStyle name="Normal 2 2 22 38" xfId="30283"/>
    <cellStyle name="Normal 2 2 22 39" xfId="31531"/>
    <cellStyle name="Normal 2 2 22 4" xfId="11695"/>
    <cellStyle name="Normal 2 2 22 40" xfId="32074"/>
    <cellStyle name="Normal 2 2 22 41" xfId="33408"/>
    <cellStyle name="Normal 2 2 22 5" xfId="12224"/>
    <cellStyle name="Normal 2 2 22 6" xfId="12756"/>
    <cellStyle name="Normal 2 2 22 7" xfId="13297"/>
    <cellStyle name="Normal 2 2 22 8" xfId="13838"/>
    <cellStyle name="Normal 2 2 22 9" xfId="14381"/>
    <cellStyle name="Normal 2 2 23" xfId="1047"/>
    <cellStyle name="Normal 2 2 23 10" xfId="15125"/>
    <cellStyle name="Normal 2 2 23 11" xfId="15669"/>
    <cellStyle name="Normal 2 2 23 12" xfId="16210"/>
    <cellStyle name="Normal 2 2 23 13" xfId="16750"/>
    <cellStyle name="Normal 2 2 23 14" xfId="17291"/>
    <cellStyle name="Normal 2 2 23 15" xfId="17832"/>
    <cellStyle name="Normal 2 2 23 16" xfId="18373"/>
    <cellStyle name="Normal 2 2 23 17" xfId="18910"/>
    <cellStyle name="Normal 2 2 23 18" xfId="19450"/>
    <cellStyle name="Normal 2 2 23 19" xfId="19983"/>
    <cellStyle name="Normal 2 2 23 2" xfId="10823"/>
    <cellStyle name="Normal 2 2 23 20" xfId="20501"/>
    <cellStyle name="Normal 2 2 23 21" xfId="20994"/>
    <cellStyle name="Normal 2 2 23 22" xfId="21401"/>
    <cellStyle name="Normal 2 2 23 23" xfId="21630"/>
    <cellStyle name="Normal 2 2 23 24" xfId="22673"/>
    <cellStyle name="Normal 2 2 23 25" xfId="23252"/>
    <cellStyle name="Normal 2 2 23 26" xfId="23787"/>
    <cellStyle name="Normal 2 2 23 27" xfId="24321"/>
    <cellStyle name="Normal 2 2 23 28" xfId="24838"/>
    <cellStyle name="Normal 2 2 23 29" xfId="25320"/>
    <cellStyle name="Normal 2 2 23 3" xfId="11363"/>
    <cellStyle name="Normal 2 2 23 30" xfId="25730"/>
    <cellStyle name="Normal 2 2 23 31" xfId="26497"/>
    <cellStyle name="Normal 2 2 23 32" xfId="27032"/>
    <cellStyle name="Normal 2 2 23 33" xfId="27552"/>
    <cellStyle name="Normal 2 2 23 34" xfId="28029"/>
    <cellStyle name="Normal 2 2 23 35" xfId="28437"/>
    <cellStyle name="Normal 2 2 23 36" xfId="28674"/>
    <cellStyle name="Normal 2 2 23 37" xfId="29521"/>
    <cellStyle name="Normal 2 2 23 38" xfId="30312"/>
    <cellStyle name="Normal 2 2 23 39" xfId="31684"/>
    <cellStyle name="Normal 2 2 23 4" xfId="11892"/>
    <cellStyle name="Normal 2 2 23 40" xfId="31366"/>
    <cellStyle name="Normal 2 2 23 41" xfId="32690"/>
    <cellStyle name="Normal 2 2 23 5" xfId="12420"/>
    <cellStyle name="Normal 2 2 23 6" xfId="12962"/>
    <cellStyle name="Normal 2 2 23 7" xfId="13505"/>
    <cellStyle name="Normal 2 2 23 8" xfId="14046"/>
    <cellStyle name="Normal 2 2 23 9" xfId="14586"/>
    <cellStyle name="Normal 2 2 24" xfId="1072"/>
    <cellStyle name="Normal 2 2 24 10" xfId="15150"/>
    <cellStyle name="Normal 2 2 24 11" xfId="15694"/>
    <cellStyle name="Normal 2 2 24 12" xfId="16235"/>
    <cellStyle name="Normal 2 2 24 13" xfId="16775"/>
    <cellStyle name="Normal 2 2 24 14" xfId="17316"/>
    <cellStyle name="Normal 2 2 24 15" xfId="17857"/>
    <cellStyle name="Normal 2 2 24 16" xfId="18398"/>
    <cellStyle name="Normal 2 2 24 17" xfId="18935"/>
    <cellStyle name="Normal 2 2 24 18" xfId="19474"/>
    <cellStyle name="Normal 2 2 24 19" xfId="20008"/>
    <cellStyle name="Normal 2 2 24 2" xfId="10848"/>
    <cellStyle name="Normal 2 2 24 20" xfId="20526"/>
    <cellStyle name="Normal 2 2 24 21" xfId="21016"/>
    <cellStyle name="Normal 2 2 24 22" xfId="21419"/>
    <cellStyle name="Normal 2 2 24 23" xfId="21632"/>
    <cellStyle name="Normal 2 2 24 24" xfId="22698"/>
    <cellStyle name="Normal 2 2 24 25" xfId="23277"/>
    <cellStyle name="Normal 2 2 24 26" xfId="23812"/>
    <cellStyle name="Normal 2 2 24 27" xfId="24346"/>
    <cellStyle name="Normal 2 2 24 28" xfId="24862"/>
    <cellStyle name="Normal 2 2 24 29" xfId="25337"/>
    <cellStyle name="Normal 2 2 24 3" xfId="11388"/>
    <cellStyle name="Normal 2 2 24 30" xfId="25750"/>
    <cellStyle name="Normal 2 2 24 31" xfId="26522"/>
    <cellStyle name="Normal 2 2 24 32" xfId="27055"/>
    <cellStyle name="Normal 2 2 24 33" xfId="27576"/>
    <cellStyle name="Normal 2 2 24 34" xfId="28050"/>
    <cellStyle name="Normal 2 2 24 35" xfId="28450"/>
    <cellStyle name="Normal 2 2 24 36" xfId="28676"/>
    <cellStyle name="Normal 2 2 24 37" xfId="29536"/>
    <cellStyle name="Normal 2 2 24 38" xfId="30314"/>
    <cellStyle name="Normal 2 2 24 39" xfId="31698"/>
    <cellStyle name="Normal 2 2 24 4" xfId="11917"/>
    <cellStyle name="Normal 2 2 24 40" xfId="32675"/>
    <cellStyle name="Normal 2 2 24 41" xfId="32775"/>
    <cellStyle name="Normal 2 2 24 5" xfId="12445"/>
    <cellStyle name="Normal 2 2 24 6" xfId="12987"/>
    <cellStyle name="Normal 2 2 24 7" xfId="13529"/>
    <cellStyle name="Normal 2 2 24 8" xfId="14071"/>
    <cellStyle name="Normal 2 2 24 9" xfId="14611"/>
    <cellStyle name="Normal 2 2 25" xfId="1090"/>
    <cellStyle name="Normal 2 2 25 10" xfId="15168"/>
    <cellStyle name="Normal 2 2 25 11" xfId="15712"/>
    <cellStyle name="Normal 2 2 25 12" xfId="16253"/>
    <cellStyle name="Normal 2 2 25 13" xfId="16793"/>
    <cellStyle name="Normal 2 2 25 14" xfId="17334"/>
    <cellStyle name="Normal 2 2 25 15" xfId="17875"/>
    <cellStyle name="Normal 2 2 25 16" xfId="18416"/>
    <cellStyle name="Normal 2 2 25 17" xfId="18953"/>
    <cellStyle name="Normal 2 2 25 18" xfId="19492"/>
    <cellStyle name="Normal 2 2 25 19" xfId="20026"/>
    <cellStyle name="Normal 2 2 25 2" xfId="10866"/>
    <cellStyle name="Normal 2 2 25 20" xfId="20543"/>
    <cellStyle name="Normal 2 2 25 21" xfId="21033"/>
    <cellStyle name="Normal 2 2 25 22" xfId="21436"/>
    <cellStyle name="Normal 2 2 25 23" xfId="21647"/>
    <cellStyle name="Normal 2 2 25 24" xfId="22715"/>
    <cellStyle name="Normal 2 2 25 25" xfId="23295"/>
    <cellStyle name="Normal 2 2 25 26" xfId="23830"/>
    <cellStyle name="Normal 2 2 25 27" xfId="24364"/>
    <cellStyle name="Normal 2 2 25 28" xfId="24879"/>
    <cellStyle name="Normal 2 2 25 29" xfId="25355"/>
    <cellStyle name="Normal 2 2 25 3" xfId="11406"/>
    <cellStyle name="Normal 2 2 25 30" xfId="25766"/>
    <cellStyle name="Normal 2 2 25 31" xfId="26540"/>
    <cellStyle name="Normal 2 2 25 32" xfId="27073"/>
    <cellStyle name="Normal 2 2 25 33" xfId="27594"/>
    <cellStyle name="Normal 2 2 25 34" xfId="28067"/>
    <cellStyle name="Normal 2 2 25 35" xfId="28467"/>
    <cellStyle name="Normal 2 2 25 36" xfId="28691"/>
    <cellStyle name="Normal 2 2 25 37" xfId="29552"/>
    <cellStyle name="Normal 2 2 25 38" xfId="30329"/>
    <cellStyle name="Normal 2 2 25 39" xfId="31716"/>
    <cellStyle name="Normal 2 2 25 4" xfId="11935"/>
    <cellStyle name="Normal 2 2 25 40" xfId="32055"/>
    <cellStyle name="Normal 2 2 25 41" xfId="30827"/>
    <cellStyle name="Normal 2 2 25 5" xfId="12463"/>
    <cellStyle name="Normal 2 2 25 6" xfId="13005"/>
    <cellStyle name="Normal 2 2 25 7" xfId="13547"/>
    <cellStyle name="Normal 2 2 25 8" xfId="14089"/>
    <cellStyle name="Normal 2 2 25 9" xfId="14629"/>
    <cellStyle name="Normal 2 2 26" xfId="1106"/>
    <cellStyle name="Normal 2 2 26 10" xfId="15184"/>
    <cellStyle name="Normal 2 2 26 11" xfId="15728"/>
    <cellStyle name="Normal 2 2 26 12" xfId="16269"/>
    <cellStyle name="Normal 2 2 26 13" xfId="16809"/>
    <cellStyle name="Normal 2 2 26 14" xfId="17350"/>
    <cellStyle name="Normal 2 2 26 15" xfId="17891"/>
    <cellStyle name="Normal 2 2 26 16" xfId="18432"/>
    <cellStyle name="Normal 2 2 26 17" xfId="18969"/>
    <cellStyle name="Normal 2 2 26 18" xfId="19508"/>
    <cellStyle name="Normal 2 2 26 19" xfId="20042"/>
    <cellStyle name="Normal 2 2 26 2" xfId="10882"/>
    <cellStyle name="Normal 2 2 26 20" xfId="20559"/>
    <cellStyle name="Normal 2 2 26 21" xfId="21048"/>
    <cellStyle name="Normal 2 2 26 22" xfId="21451"/>
    <cellStyle name="Normal 2 2 26 23" xfId="21659"/>
    <cellStyle name="Normal 2 2 26 24" xfId="22731"/>
    <cellStyle name="Normal 2 2 26 25" xfId="23311"/>
    <cellStyle name="Normal 2 2 26 26" xfId="23846"/>
    <cellStyle name="Normal 2 2 26 27" xfId="24380"/>
    <cellStyle name="Normal 2 2 26 28" xfId="24895"/>
    <cellStyle name="Normal 2 2 26 29" xfId="25371"/>
    <cellStyle name="Normal 2 2 26 3" xfId="11422"/>
    <cellStyle name="Normal 2 2 26 30" xfId="25779"/>
    <cellStyle name="Normal 2 2 26 31" xfId="26556"/>
    <cellStyle name="Normal 2 2 26 32" xfId="27089"/>
    <cellStyle name="Normal 2 2 26 33" xfId="27610"/>
    <cellStyle name="Normal 2 2 26 34" xfId="28083"/>
    <cellStyle name="Normal 2 2 26 35" xfId="28483"/>
    <cellStyle name="Normal 2 2 26 36" xfId="28703"/>
    <cellStyle name="Normal 2 2 26 37" xfId="29567"/>
    <cellStyle name="Normal 2 2 26 38" xfId="30341"/>
    <cellStyle name="Normal 2 2 26 39" xfId="31732"/>
    <cellStyle name="Normal 2 2 26 4" xfId="11951"/>
    <cellStyle name="Normal 2 2 26 40" xfId="32050"/>
    <cellStyle name="Normal 2 2 26 41" xfId="32908"/>
    <cellStyle name="Normal 2 2 26 5" xfId="12479"/>
    <cellStyle name="Normal 2 2 26 6" xfId="13021"/>
    <cellStyle name="Normal 2 2 26 7" xfId="13563"/>
    <cellStyle name="Normal 2 2 26 8" xfId="14105"/>
    <cellStyle name="Normal 2 2 26 9" xfId="14645"/>
    <cellStyle name="Normal 2 2 27" xfId="1241"/>
    <cellStyle name="Normal 2 2 27 2" xfId="31839"/>
    <cellStyle name="Normal 2 2 27 3" xfId="32491"/>
    <cellStyle name="Normal 2 2 27 4" xfId="33236"/>
    <cellStyle name="Normal 2 2 28" xfId="1296"/>
    <cellStyle name="Normal 2 2 28 2" xfId="31891"/>
    <cellStyle name="Normal 2 2 28 3" xfId="32612"/>
    <cellStyle name="Normal 2 2 28 4" xfId="33311"/>
    <cellStyle name="Normal 2 2 29" xfId="1373"/>
    <cellStyle name="Normal 2 2 29 2" xfId="31962"/>
    <cellStyle name="Normal 2 2 29 3" xfId="32830"/>
    <cellStyle name="Normal 2 2 29 4" xfId="33534"/>
    <cellStyle name="Normal 2 2 3" xfId="191"/>
    <cellStyle name="Normal 2 2 3 10" xfId="14109"/>
    <cellStyle name="Normal 2 2 3 11" xfId="14649"/>
    <cellStyle name="Normal 2 2 3 12" xfId="15069"/>
    <cellStyle name="Normal 2 2 3 13" xfId="15732"/>
    <cellStyle name="Normal 2 2 3 14" xfId="16273"/>
    <cellStyle name="Normal 2 2 3 15" xfId="16813"/>
    <cellStyle name="Normal 2 2 3 16" xfId="17354"/>
    <cellStyle name="Normal 2 2 3 17" xfId="17895"/>
    <cellStyle name="Normal 2 2 3 18" xfId="18436"/>
    <cellStyle name="Normal 2 2 3 19" xfId="18973"/>
    <cellStyle name="Normal 2 2 3 2" xfId="275"/>
    <cellStyle name="Normal 2 2 3 2 10" xfId="14555"/>
    <cellStyle name="Normal 2 2 3 2 11" xfId="14147"/>
    <cellStyle name="Normal 2 2 3 2 12" xfId="15638"/>
    <cellStyle name="Normal 2 2 3 2 13" xfId="16179"/>
    <cellStyle name="Normal 2 2 3 2 14" xfId="16719"/>
    <cellStyle name="Normal 2 2 3 2 15" xfId="17260"/>
    <cellStyle name="Normal 2 2 3 2 16" xfId="17801"/>
    <cellStyle name="Normal 2 2 3 2 17" xfId="18342"/>
    <cellStyle name="Normal 2 2 3 2 18" xfId="18879"/>
    <cellStyle name="Normal 2 2 3 2 19" xfId="19419"/>
    <cellStyle name="Normal 2 2 3 2 2" xfId="10087"/>
    <cellStyle name="Normal 2 2 3 2 2 2" xfId="38109"/>
    <cellStyle name="Normal 2 2 3 2 20" xfId="19952"/>
    <cellStyle name="Normal 2 2 3 2 21" xfId="20470"/>
    <cellStyle name="Normal 2 2 3 2 22" xfId="20082"/>
    <cellStyle name="Normal 2 2 3 2 23" xfId="21377"/>
    <cellStyle name="Normal 2 2 3 2 24" xfId="21934"/>
    <cellStyle name="Normal 2 2 3 2 25" xfId="22656"/>
    <cellStyle name="Normal 2 2 3 2 26" xfId="22608"/>
    <cellStyle name="Normal 2 2 3 2 27" xfId="22664"/>
    <cellStyle name="Normal 2 2 3 2 28" xfId="23278"/>
    <cellStyle name="Normal 2 2 3 2 29" xfId="23813"/>
    <cellStyle name="Normal 2 2 3 2 3" xfId="10466"/>
    <cellStyle name="Normal 2 2 3 2 3 2" xfId="38232"/>
    <cellStyle name="Normal 2 2 3 2 30" xfId="24347"/>
    <cellStyle name="Normal 2 2 3 2 31" xfId="25464"/>
    <cellStyle name="Normal 2 2 3 2 32" xfId="24573"/>
    <cellStyle name="Normal 2 2 3 2 33" xfId="25933"/>
    <cellStyle name="Normal 2 2 3 2 34" xfId="27241"/>
    <cellStyle name="Normal 2 2 3 2 35" xfId="25884"/>
    <cellStyle name="Normal 2 2 3 2 36" xfId="27556"/>
    <cellStyle name="Normal 2 2 3 2 37" xfId="28945"/>
    <cellStyle name="Normal 2 2 3 2 38" xfId="29215"/>
    <cellStyle name="Normal 2 2 3 2 39" xfId="31051"/>
    <cellStyle name="Normal 2 2 3 2 4" xfId="11332"/>
    <cellStyle name="Normal 2 2 3 2 40" xfId="31475"/>
    <cellStyle name="Normal 2 2 3 2 41" xfId="32685"/>
    <cellStyle name="Normal 2 2 3 2 5" xfId="11861"/>
    <cellStyle name="Normal 2 2 3 2 6" xfId="12389"/>
    <cellStyle name="Normal 2 2 3 2 7" xfId="12814"/>
    <cellStyle name="Normal 2 2 3 2 8" xfId="13474"/>
    <cellStyle name="Normal 2 2 3 2 9" xfId="14015"/>
    <cellStyle name="Normal 2 2 3 20" xfId="19512"/>
    <cellStyle name="Normal 2 2 3 21" xfId="20046"/>
    <cellStyle name="Normal 2 2 3 22" xfId="20563"/>
    <cellStyle name="Normal 2 2 3 23" xfId="20946"/>
    <cellStyle name="Normal 2 2 3 24" xfId="21455"/>
    <cellStyle name="Normal 2 2 3 25" xfId="21850"/>
    <cellStyle name="Normal 2 2 3 26" xfId="21763"/>
    <cellStyle name="Normal 2 2 3 27" xfId="23406"/>
    <cellStyle name="Normal 2 2 3 28" xfId="23939"/>
    <cellStyle name="Normal 2 2 3 29" xfId="24473"/>
    <cellStyle name="Normal 2 2 3 3" xfId="1351"/>
    <cellStyle name="Normal 2 2 3 3 2" xfId="29741"/>
    <cellStyle name="Normal 2 2 3 3 2 2" xfId="38186"/>
    <cellStyle name="Normal 2 2 3 3 3" xfId="30462"/>
    <cellStyle name="Normal 2 2 3 3 3 2" xfId="38233"/>
    <cellStyle name="Normal 2 2 3 3 4" xfId="31940"/>
    <cellStyle name="Normal 2 2 3 3 5" xfId="32808"/>
    <cellStyle name="Normal 2 2 3 3 6" xfId="33513"/>
    <cellStyle name="Normal 2 2 3 30" xfId="24982"/>
    <cellStyle name="Normal 2 2 3 31" xfId="25459"/>
    <cellStyle name="Normal 2 2 3 32" xfId="25447"/>
    <cellStyle name="Normal 2 2 3 33" xfId="26652"/>
    <cellStyle name="Normal 2 2 3 34" xfId="27183"/>
    <cellStyle name="Normal 2 2 3 35" xfId="26761"/>
    <cellStyle name="Normal 2 2 3 36" xfId="28166"/>
    <cellStyle name="Normal 2 2 3 37" xfId="28553"/>
    <cellStyle name="Normal 2 2 3 38" xfId="28861"/>
    <cellStyle name="Normal 2 2 3 39" xfId="29347"/>
    <cellStyle name="Normal 2 2 3 4" xfId="2127"/>
    <cellStyle name="Normal 2 2 3 4 2" xfId="10920"/>
    <cellStyle name="Normal 2 2 3 4 2 2" xfId="30113"/>
    <cellStyle name="Normal 2 2 3 4 3" xfId="30729"/>
    <cellStyle name="Normal 2 2 3 4 4" xfId="32578"/>
    <cellStyle name="Normal 2 2 3 4 5" xfId="33333"/>
    <cellStyle name="Normal 2 2 3 4 6" xfId="33806"/>
    <cellStyle name="Normal 2 2 3 4 7" xfId="34226"/>
    <cellStyle name="Normal 2 2 3 4 8" xfId="37708"/>
    <cellStyle name="Normal 2 2 3 40" xfId="30967"/>
    <cellStyle name="Normal 2 2 3 41" xfId="31270"/>
    <cellStyle name="Normal 2 2 3 42" xfId="31492"/>
    <cellStyle name="Normal 2 2 3 43" xfId="29921"/>
    <cellStyle name="Normal 2 2 3 44" xfId="34070"/>
    <cellStyle name="Normal 2 2 3 45" xfId="34573"/>
    <cellStyle name="Normal 2 2 3 46" xfId="34800"/>
    <cellStyle name="Normal 2 2 3 47" xfId="35027"/>
    <cellStyle name="Normal 2 2 3 48" xfId="35254"/>
    <cellStyle name="Normal 2 2 3 49" xfId="35481"/>
    <cellStyle name="Normal 2 2 3 5" xfId="2300"/>
    <cellStyle name="Normal 2 2 3 5 2" xfId="11426"/>
    <cellStyle name="Normal 2 2 3 5 2 2" xfId="30189"/>
    <cellStyle name="Normal 2 2 3 5 3" xfId="30785"/>
    <cellStyle name="Normal 2 2 3 5 4" xfId="32725"/>
    <cellStyle name="Normal 2 2 3 5 5" xfId="33446"/>
    <cellStyle name="Normal 2 2 3 5 6" xfId="33863"/>
    <cellStyle name="Normal 2 2 3 5 7" xfId="37864"/>
    <cellStyle name="Normal 2 2 3 50" xfId="35708"/>
    <cellStyle name="Normal 2 2 3 51" xfId="35935"/>
    <cellStyle name="Normal 2 2 3 52" xfId="36162"/>
    <cellStyle name="Normal 2 2 3 53" xfId="36389"/>
    <cellStyle name="Normal 2 2 3 54" xfId="36615"/>
    <cellStyle name="Normal 2 2 3 55" xfId="36839"/>
    <cellStyle name="Normal 2 2 3 56" xfId="37041"/>
    <cellStyle name="Normal 2 2 3 57" xfId="37251"/>
    <cellStyle name="Normal 2 2 3 58" xfId="37598"/>
    <cellStyle name="Normal 2 2 3 59" xfId="38469"/>
    <cellStyle name="Normal 2 2 3 6" xfId="11955"/>
    <cellStyle name="Normal 2 2 3 7" xfId="12483"/>
    <cellStyle name="Normal 2 2 3 8" xfId="12991"/>
    <cellStyle name="Normal 2 2 3 9" xfId="13567"/>
    <cellStyle name="Normal 2 2 30" xfId="1547"/>
    <cellStyle name="Normal 2 2 30 2" xfId="32102"/>
    <cellStyle name="Normal 2 2 30 3" xfId="32939"/>
    <cellStyle name="Normal 2 2 30 4" xfId="33594"/>
    <cellStyle name="Normal 2 2 31" xfId="1643"/>
    <cellStyle name="Normal 2 2 31 2" xfId="32176"/>
    <cellStyle name="Normal 2 2 31 3" xfId="32997"/>
    <cellStyle name="Normal 2 2 31 4" xfId="33645"/>
    <cellStyle name="Normal 2 2 32" xfId="1499"/>
    <cellStyle name="Normal 2 2 32 2" xfId="32067"/>
    <cellStyle name="Normal 2 2 32 3" xfId="32918"/>
    <cellStyle name="Normal 2 2 32 4" xfId="33591"/>
    <cellStyle name="Normal 2 2 33" xfId="1653"/>
    <cellStyle name="Normal 2 2 33 2" xfId="32185"/>
    <cellStyle name="Normal 2 2 33 3" xfId="33007"/>
    <cellStyle name="Normal 2 2 33 4" xfId="33648"/>
    <cellStyle name="Normal 2 2 34" xfId="1557"/>
    <cellStyle name="Normal 2 2 34 2" xfId="32111"/>
    <cellStyle name="Normal 2 2 34 3" xfId="32946"/>
    <cellStyle name="Normal 2 2 34 4" xfId="33597"/>
    <cellStyle name="Normal 2 2 35" xfId="1665"/>
    <cellStyle name="Normal 2 2 35 2" xfId="32196"/>
    <cellStyle name="Normal 2 2 35 3" xfId="33014"/>
    <cellStyle name="Normal 2 2 35 4" xfId="33652"/>
    <cellStyle name="Normal 2 2 36" xfId="1677"/>
    <cellStyle name="Normal 2 2 36 2" xfId="32207"/>
    <cellStyle name="Normal 2 2 36 3" xfId="33022"/>
    <cellStyle name="Normal 2 2 36 4" xfId="33657"/>
    <cellStyle name="Normal 2 2 37" xfId="1690"/>
    <cellStyle name="Normal 2 2 37 2" xfId="32219"/>
    <cellStyle name="Normal 2 2 37 3" xfId="33031"/>
    <cellStyle name="Normal 2 2 37 4" xfId="33661"/>
    <cellStyle name="Normal 2 2 38" xfId="1704"/>
    <cellStyle name="Normal 2 2 38 2" xfId="32230"/>
    <cellStyle name="Normal 2 2 38 3" xfId="33041"/>
    <cellStyle name="Normal 2 2 38 4" xfId="33667"/>
    <cellStyle name="Normal 2 2 39" xfId="1719"/>
    <cellStyle name="Normal 2 2 39 2" xfId="32243"/>
    <cellStyle name="Normal 2 2 39 3" xfId="33053"/>
    <cellStyle name="Normal 2 2 39 4" xfId="33672"/>
    <cellStyle name="Normal 2 2 4" xfId="212"/>
    <cellStyle name="Normal 2 2 4 10" xfId="12724"/>
    <cellStyle name="Normal 2 2 4 11" xfId="13398"/>
    <cellStyle name="Normal 2 2 4 12" xfId="13441"/>
    <cellStyle name="Normal 2 2 4 13" xfId="14930"/>
    <cellStyle name="Normal 2 2 4 14" xfId="14531"/>
    <cellStyle name="Normal 2 2 4 15" xfId="15562"/>
    <cellStyle name="Normal 2 2 4 16" xfId="16103"/>
    <cellStyle name="Normal 2 2 4 17" xfId="16643"/>
    <cellStyle name="Normal 2 2 4 18" xfId="17184"/>
    <cellStyle name="Normal 2 2 4 19" xfId="17725"/>
    <cellStyle name="Normal 2 2 4 2" xfId="296"/>
    <cellStyle name="Normal 2 2 4 2 10" xfId="13988"/>
    <cellStyle name="Normal 2 2 4 2 11" xfId="14512"/>
    <cellStyle name="Normal 2 2 4 2 12" xfId="15233"/>
    <cellStyle name="Normal 2 2 4 2 13" xfId="15611"/>
    <cellStyle name="Normal 2 2 4 2 14" xfId="16152"/>
    <cellStyle name="Normal 2 2 4 2 15" xfId="16692"/>
    <cellStyle name="Normal 2 2 4 2 16" xfId="17233"/>
    <cellStyle name="Normal 2 2 4 2 17" xfId="17774"/>
    <cellStyle name="Normal 2 2 4 2 18" xfId="18315"/>
    <cellStyle name="Normal 2 2 4 2 19" xfId="18853"/>
    <cellStyle name="Normal 2 2 4 2 2" xfId="10108"/>
    <cellStyle name="Normal 2 2 4 2 2 2" xfId="38130"/>
    <cellStyle name="Normal 2 2 4 2 20" xfId="19392"/>
    <cellStyle name="Normal 2 2 4 2 21" xfId="19927"/>
    <cellStyle name="Normal 2 2 4 2 22" xfId="20433"/>
    <cellStyle name="Normal 2 2 4 2 23" xfId="21088"/>
    <cellStyle name="Normal 2 2 4 2 24" xfId="21955"/>
    <cellStyle name="Normal 2 2 4 2 25" xfId="22037"/>
    <cellStyle name="Normal 2 2 4 2 26" xfId="23210"/>
    <cellStyle name="Normal 2 2 4 2 27" xfId="23746"/>
    <cellStyle name="Normal 2 2 4 2 28" xfId="24279"/>
    <cellStyle name="Normal 2 2 4 2 29" xfId="24798"/>
    <cellStyle name="Normal 2 2 4 2 3" xfId="10923"/>
    <cellStyle name="Normal 2 2 4 2 3 2" xfId="38234"/>
    <cellStyle name="Normal 2 2 4 2 30" xfId="25284"/>
    <cellStyle name="Normal 2 2 4 2 31" xfId="25323"/>
    <cellStyle name="Normal 2 2 4 2 32" xfId="26456"/>
    <cellStyle name="Normal 2 2 4 2 33" xfId="26992"/>
    <cellStyle name="Normal 2 2 4 2 34" xfId="27410"/>
    <cellStyle name="Normal 2 2 4 2 35" xfId="27991"/>
    <cellStyle name="Normal 2 2 4 2 36" xfId="28408"/>
    <cellStyle name="Normal 2 2 4 2 37" xfId="28966"/>
    <cellStyle name="Normal 2 2 4 2 38" xfId="29936"/>
    <cellStyle name="Normal 2 2 4 2 39" xfId="31072"/>
    <cellStyle name="Normal 2 2 4 2 4" xfId="10907"/>
    <cellStyle name="Normal 2 2 4 2 40" xfId="31167"/>
    <cellStyle name="Normal 2 2 4 2 41" xfId="31545"/>
    <cellStyle name="Normal 2 2 4 2 5" xfId="11305"/>
    <cellStyle name="Normal 2 2 4 2 6" xfId="11834"/>
    <cellStyle name="Normal 2 2 4 2 7" xfId="11688"/>
    <cellStyle name="Normal 2 2 4 2 8" xfId="12826"/>
    <cellStyle name="Normal 2 2 4 2 9" xfId="13447"/>
    <cellStyle name="Normal 2 2 4 20" xfId="18266"/>
    <cellStyle name="Normal 2 2 4 21" xfId="18804"/>
    <cellStyle name="Normal 2 2 4 22" xfId="19343"/>
    <cellStyle name="Normal 2 2 4 23" xfId="19386"/>
    <cellStyle name="Normal 2 2 4 24" xfId="20825"/>
    <cellStyle name="Normal 2 2 4 25" xfId="21871"/>
    <cellStyle name="Normal 2 2 4 26" xfId="22638"/>
    <cellStyle name="Normal 2 2 4 27" xfId="23214"/>
    <cellStyle name="Normal 2 2 4 28" xfId="23750"/>
    <cellStyle name="Normal 2 2 4 29" xfId="24283"/>
    <cellStyle name="Normal 2 2 4 3" xfId="2128"/>
    <cellStyle name="Normal 2 2 4 3 2" xfId="10024"/>
    <cellStyle name="Normal 2 2 4 3 2 2" xfId="30114"/>
    <cellStyle name="Normal 2 2 4 3 3" xfId="30730"/>
    <cellStyle name="Normal 2 2 4 3 4" xfId="32579"/>
    <cellStyle name="Normal 2 2 4 3 5" xfId="33334"/>
    <cellStyle name="Normal 2 2 4 3 6" xfId="33807"/>
    <cellStyle name="Normal 2 2 4 3 7" xfId="34243"/>
    <cellStyle name="Normal 2 2 4 3 8" xfId="37724"/>
    <cellStyle name="Normal 2 2 4 30" xfId="24802"/>
    <cellStyle name="Normal 2 2 4 31" xfId="25287"/>
    <cellStyle name="Normal 2 2 4 32" xfId="25707"/>
    <cellStyle name="Normal 2 2 4 33" xfId="26460"/>
    <cellStyle name="Normal 2 2 4 34" xfId="26996"/>
    <cellStyle name="Normal 2 2 4 35" xfId="27477"/>
    <cellStyle name="Normal 2 2 4 36" xfId="27995"/>
    <cellStyle name="Normal 2 2 4 37" xfId="28411"/>
    <cellStyle name="Normal 2 2 4 38" xfId="28882"/>
    <cellStyle name="Normal 2 2 4 39" xfId="29051"/>
    <cellStyle name="Normal 2 2 4 4" xfId="2301"/>
    <cellStyle name="Normal 2 2 4 4 2" xfId="10374"/>
    <cellStyle name="Normal 2 2 4 4 2 2" xfId="30190"/>
    <cellStyle name="Normal 2 2 4 4 3" xfId="30786"/>
    <cellStyle name="Normal 2 2 4 4 4" xfId="32726"/>
    <cellStyle name="Normal 2 2 4 4 5" xfId="33447"/>
    <cellStyle name="Normal 2 2 4 4 6" xfId="33864"/>
    <cellStyle name="Normal 2 2 4 4 7" xfId="37865"/>
    <cellStyle name="Normal 2 2 4 40" xfId="30988"/>
    <cellStyle name="Normal 2 2 4 41" xfId="32344"/>
    <cellStyle name="Normal 2 2 4 42" xfId="33052"/>
    <cellStyle name="Normal 2 2 4 43" xfId="2901"/>
    <cellStyle name="Normal 2 2 4 44" xfId="34071"/>
    <cellStyle name="Normal 2 2 4 45" xfId="34574"/>
    <cellStyle name="Normal 2 2 4 46" xfId="34801"/>
    <cellStyle name="Normal 2 2 4 47" xfId="35028"/>
    <cellStyle name="Normal 2 2 4 48" xfId="35255"/>
    <cellStyle name="Normal 2 2 4 49" xfId="35482"/>
    <cellStyle name="Normal 2 2 4 5" xfId="10503"/>
    <cellStyle name="Normal 2 2 4 50" xfId="35709"/>
    <cellStyle name="Normal 2 2 4 51" xfId="35936"/>
    <cellStyle name="Normal 2 2 4 52" xfId="36163"/>
    <cellStyle name="Normal 2 2 4 53" xfId="36390"/>
    <cellStyle name="Normal 2 2 4 54" xfId="36616"/>
    <cellStyle name="Normal 2 2 4 55" xfId="36840"/>
    <cellStyle name="Normal 2 2 4 56" xfId="37042"/>
    <cellStyle name="Normal 2 2 4 57" xfId="37252"/>
    <cellStyle name="Normal 2 2 4 58" xfId="37599"/>
    <cellStyle name="Normal 2 2 4 59" xfId="38470"/>
    <cellStyle name="Normal 2 2 4 6" xfId="10384"/>
    <cellStyle name="Normal 2 2 4 7" xfId="11256"/>
    <cellStyle name="Normal 2 2 4 8" xfId="12434"/>
    <cellStyle name="Normal 2 2 4 9" xfId="12767"/>
    <cellStyle name="Normal 2 2 40" xfId="1733"/>
    <cellStyle name="Normal 2 2 40 2" xfId="32255"/>
    <cellStyle name="Normal 2 2 40 3" xfId="33063"/>
    <cellStyle name="Normal 2 2 40 4" xfId="33679"/>
    <cellStyle name="Normal 2 2 41" xfId="1746"/>
    <cellStyle name="Normal 2 2 41 2" xfId="32267"/>
    <cellStyle name="Normal 2 2 41 3" xfId="33072"/>
    <cellStyle name="Normal 2 2 41 4" xfId="33683"/>
    <cellStyle name="Normal 2 2 42" xfId="1757"/>
    <cellStyle name="Normal 2 2 42 2" xfId="32277"/>
    <cellStyle name="Normal 2 2 42 3" xfId="33078"/>
    <cellStyle name="Normal 2 2 42 4" xfId="33687"/>
    <cellStyle name="Normal 2 2 43" xfId="1769"/>
    <cellStyle name="Normal 2 2 43 2" xfId="32287"/>
    <cellStyle name="Normal 2 2 43 3" xfId="33086"/>
    <cellStyle name="Normal 2 2 43 4" xfId="33691"/>
    <cellStyle name="Normal 2 2 44" xfId="1779"/>
    <cellStyle name="Normal 2 2 44 2" xfId="32297"/>
    <cellStyle name="Normal 2 2 44 3" xfId="33095"/>
    <cellStyle name="Normal 2 2 44 4" xfId="33696"/>
    <cellStyle name="Normal 2 2 45" xfId="1794"/>
    <cellStyle name="Normal 2 2 45 2" xfId="32310"/>
    <cellStyle name="Normal 2 2 45 3" xfId="33105"/>
    <cellStyle name="Normal 2 2 45 4" xfId="33701"/>
    <cellStyle name="Normal 2 2 46" xfId="1803"/>
    <cellStyle name="Normal 2 2 46 2" xfId="32318"/>
    <cellStyle name="Normal 2 2 46 3" xfId="33114"/>
    <cellStyle name="Normal 2 2 46 4" xfId="33704"/>
    <cellStyle name="Normal 2 2 47" xfId="1814"/>
    <cellStyle name="Normal 2 2 47 2" xfId="32326"/>
    <cellStyle name="Normal 2 2 47 3" xfId="33122"/>
    <cellStyle name="Normal 2 2 47 4" xfId="33708"/>
    <cellStyle name="Normal 2 2 48" xfId="1824"/>
    <cellStyle name="Normal 2 2 48 2" xfId="32335"/>
    <cellStyle name="Normal 2 2 48 3" xfId="33130"/>
    <cellStyle name="Normal 2 2 48 4" xfId="33712"/>
    <cellStyle name="Normal 2 2 49" xfId="1839"/>
    <cellStyle name="Normal 2 2 49 2" xfId="32349"/>
    <cellStyle name="Normal 2 2 49 3" xfId="33142"/>
    <cellStyle name="Normal 2 2 49 4" xfId="33717"/>
    <cellStyle name="Normal 2 2 5" xfId="233"/>
    <cellStyle name="Normal 2 2 5 10" xfId="14174"/>
    <cellStyle name="Normal 2 2 5 11" xfId="13404"/>
    <cellStyle name="Normal 2 2 5 12" xfId="15255"/>
    <cellStyle name="Normal 2 2 5 13" xfId="15796"/>
    <cellStyle name="Normal 2 2 5 14" xfId="16336"/>
    <cellStyle name="Normal 2 2 5 15" xfId="16877"/>
    <cellStyle name="Normal 2 2 5 16" xfId="17418"/>
    <cellStyle name="Normal 2 2 5 17" xfId="17959"/>
    <cellStyle name="Normal 2 2 5 18" xfId="18499"/>
    <cellStyle name="Normal 2 2 5 19" xfId="19037"/>
    <cellStyle name="Normal 2 2 5 2" xfId="10045"/>
    <cellStyle name="Normal 2 2 5 2 2" xfId="38072"/>
    <cellStyle name="Normal 2 2 5 20" xfId="19576"/>
    <cellStyle name="Normal 2 2 5 21" xfId="20108"/>
    <cellStyle name="Normal 2 2 5 22" xfId="19349"/>
    <cellStyle name="Normal 2 2 5 23" xfId="21108"/>
    <cellStyle name="Normal 2 2 5 24" xfId="21892"/>
    <cellStyle name="Normal 2 2 5 25" xfId="22307"/>
    <cellStyle name="Normal 2 2 5 26" xfId="22695"/>
    <cellStyle name="Normal 2 2 5 27" xfId="23368"/>
    <cellStyle name="Normal 2 2 5 28" xfId="23902"/>
    <cellStyle name="Normal 2 2 5 29" xfId="24437"/>
    <cellStyle name="Normal 2 2 5 3" xfId="10807"/>
    <cellStyle name="Normal 2 2 5 3 2" xfId="38235"/>
    <cellStyle name="Normal 2 2 5 30" xfId="24949"/>
    <cellStyle name="Normal 2 2 5 31" xfId="22962"/>
    <cellStyle name="Normal 2 2 5 32" xfId="25996"/>
    <cellStyle name="Normal 2 2 5 33" xfId="26614"/>
    <cellStyle name="Normal 2 2 5 34" xfId="27328"/>
    <cellStyle name="Normal 2 2 5 35" xfId="27443"/>
    <cellStyle name="Normal 2 2 5 36" xfId="28136"/>
    <cellStyle name="Normal 2 2 5 37" xfId="28903"/>
    <cellStyle name="Normal 2 2 5 38" xfId="29555"/>
    <cellStyle name="Normal 2 2 5 39" xfId="31009"/>
    <cellStyle name="Normal 2 2 5 4" xfId="10965"/>
    <cellStyle name="Normal 2 2 5 40" xfId="31876"/>
    <cellStyle name="Normal 2 2 5 41" xfId="32936"/>
    <cellStyle name="Normal 2 2 5 5" xfId="11490"/>
    <cellStyle name="Normal 2 2 5 6" xfId="12019"/>
    <cellStyle name="Normal 2 2 5 7" xfId="12034"/>
    <cellStyle name="Normal 2 2 5 8" xfId="13091"/>
    <cellStyle name="Normal 2 2 5 9" xfId="13631"/>
    <cellStyle name="Normal 2 2 50" xfId="1857"/>
    <cellStyle name="Normal 2 2 50 2" xfId="32365"/>
    <cellStyle name="Normal 2 2 50 3" xfId="33156"/>
    <cellStyle name="Normal 2 2 50 4" xfId="33725"/>
    <cellStyle name="Normal 2 2 51" xfId="1667"/>
    <cellStyle name="Normal 2 2 51 2" xfId="32197"/>
    <cellStyle name="Normal 2 2 51 3" xfId="33015"/>
    <cellStyle name="Normal 2 2 51 4" xfId="33653"/>
    <cellStyle name="Normal 2 2 52" xfId="1867"/>
    <cellStyle name="Normal 2 2 52 2" xfId="32373"/>
    <cellStyle name="Normal 2 2 52 3" xfId="33162"/>
    <cellStyle name="Normal 2 2 52 4" xfId="33728"/>
    <cellStyle name="Normal 2 2 53" xfId="1771"/>
    <cellStyle name="Normal 2 2 53 2" xfId="32289"/>
    <cellStyle name="Normal 2 2 53 3" xfId="33088"/>
    <cellStyle name="Normal 2 2 53 4" xfId="33692"/>
    <cellStyle name="Normal 2 2 54" xfId="2125"/>
    <cellStyle name="Normal 2 2 54 2" xfId="32576"/>
    <cellStyle name="Normal 2 2 54 3" xfId="33331"/>
    <cellStyle name="Normal 2 2 54 4" xfId="33804"/>
    <cellStyle name="Normal 2 2 55" xfId="2298"/>
    <cellStyle name="Normal 2 2 55 2" xfId="32723"/>
    <cellStyle name="Normal 2 2 55 3" xfId="33444"/>
    <cellStyle name="Normal 2 2 55 4" xfId="33861"/>
    <cellStyle name="Normal 2 2 56" xfId="29939"/>
    <cellStyle name="Normal 2 2 57" xfId="3244"/>
    <cellStyle name="Normal 2 2 58" xfId="30090"/>
    <cellStyle name="Normal 2 2 59" xfId="34068"/>
    <cellStyle name="Normal 2 2 6" xfId="185"/>
    <cellStyle name="Normal 2 2 6 10" xfId="14675"/>
    <cellStyle name="Normal 2 2 6 11" xfId="15102"/>
    <cellStyle name="Normal 2 2 6 12" xfId="15758"/>
    <cellStyle name="Normal 2 2 6 13" xfId="16298"/>
    <cellStyle name="Normal 2 2 6 14" xfId="16839"/>
    <cellStyle name="Normal 2 2 6 15" xfId="17380"/>
    <cellStyle name="Normal 2 2 6 16" xfId="17921"/>
    <cellStyle name="Normal 2 2 6 17" xfId="18461"/>
    <cellStyle name="Normal 2 2 6 18" xfId="18999"/>
    <cellStyle name="Normal 2 2 6 19" xfId="19538"/>
    <cellStyle name="Normal 2 2 6 2" xfId="10009"/>
    <cellStyle name="Normal 2 2 6 2 2" xfId="38149"/>
    <cellStyle name="Normal 2 2 6 20" xfId="20071"/>
    <cellStyle name="Normal 2 2 6 21" xfId="20589"/>
    <cellStyle name="Normal 2 2 6 22" xfId="20974"/>
    <cellStyle name="Normal 2 2 6 23" xfId="21477"/>
    <cellStyle name="Normal 2 2 6 24" xfId="21844"/>
    <cellStyle name="Normal 2 2 6 25" xfId="22211"/>
    <cellStyle name="Normal 2 2 6 26" xfId="23309"/>
    <cellStyle name="Normal 2 2 6 27" xfId="23844"/>
    <cellStyle name="Normal 2 2 6 28" xfId="24378"/>
    <cellStyle name="Normal 2 2 6 29" xfId="24893"/>
    <cellStyle name="Normal 2 2 6 3" xfId="10686"/>
    <cellStyle name="Normal 2 2 6 3 2" xfId="38236"/>
    <cellStyle name="Normal 2 2 6 30" xfId="25369"/>
    <cellStyle name="Normal 2 2 6 31" xfId="25603"/>
    <cellStyle name="Normal 2 2 6 32" xfId="26554"/>
    <cellStyle name="Normal 2 2 6 33" xfId="27087"/>
    <cellStyle name="Normal 2 2 6 34" xfId="26904"/>
    <cellStyle name="Normal 2 2 6 35" xfId="28081"/>
    <cellStyle name="Normal 2 2 6 36" xfId="28481"/>
    <cellStyle name="Normal 2 2 6 37" xfId="28856"/>
    <cellStyle name="Normal 2 2 6 38" xfId="29016"/>
    <cellStyle name="Normal 2 2 6 39" xfId="30963"/>
    <cellStyle name="Normal 2 2 6 4" xfId="11452"/>
    <cellStyle name="Normal 2 2 6 40" xfId="31267"/>
    <cellStyle name="Normal 2 2 6 41" xfId="31452"/>
    <cellStyle name="Normal 2 2 6 5" xfId="11981"/>
    <cellStyle name="Normal 2 2 6 6" xfId="12510"/>
    <cellStyle name="Normal 2 2 6 7" xfId="12206"/>
    <cellStyle name="Normal 2 2 6 8" xfId="13593"/>
    <cellStyle name="Normal 2 2 6 9" xfId="14136"/>
    <cellStyle name="Normal 2 2 60" xfId="34140"/>
    <cellStyle name="Normal 2 2 61" xfId="34266"/>
    <cellStyle name="Normal 2 2 62" xfId="34229"/>
    <cellStyle name="Normal 2 2 63" xfId="34206"/>
    <cellStyle name="Normal 2 2 64" xfId="34148"/>
    <cellStyle name="Normal 2 2 65" xfId="34272"/>
    <cellStyle name="Normal 2 2 66" xfId="34571"/>
    <cellStyle name="Normal 2 2 67" xfId="34798"/>
    <cellStyle name="Normal 2 2 68" xfId="35025"/>
    <cellStyle name="Normal 2 2 69" xfId="35252"/>
    <cellStyle name="Normal 2 2 7" xfId="468"/>
    <cellStyle name="Normal 2 2 7 10" xfId="14543"/>
    <cellStyle name="Normal 2 2 7 11" xfId="14997"/>
    <cellStyle name="Normal 2 2 7 12" xfId="15626"/>
    <cellStyle name="Normal 2 2 7 13" xfId="16167"/>
    <cellStyle name="Normal 2 2 7 14" xfId="16707"/>
    <cellStyle name="Normal 2 2 7 15" xfId="17248"/>
    <cellStyle name="Normal 2 2 7 16" xfId="17789"/>
    <cellStyle name="Normal 2 2 7 17" xfId="18330"/>
    <cellStyle name="Normal 2 2 7 18" xfId="18867"/>
    <cellStyle name="Normal 2 2 7 19" xfId="19407"/>
    <cellStyle name="Normal 2 2 7 2" xfId="10277"/>
    <cellStyle name="Normal 2 2 7 20" xfId="19940"/>
    <cellStyle name="Normal 2 2 7 21" xfId="20459"/>
    <cellStyle name="Normal 2 2 7 22" xfId="20885"/>
    <cellStyle name="Normal 2 2 7 23" xfId="21369"/>
    <cellStyle name="Normal 2 2 7 24" xfId="22121"/>
    <cellStyle name="Normal 2 2 7 25" xfId="22611"/>
    <cellStyle name="Normal 2 2 7 26" xfId="22637"/>
    <cellStyle name="Normal 2 2 7 27" xfId="23180"/>
    <cellStyle name="Normal 2 2 7 28" xfId="23716"/>
    <cellStyle name="Normal 2 2 7 29" xfId="24249"/>
    <cellStyle name="Normal 2 2 7 3" xfId="10752"/>
    <cellStyle name="Normal 2 2 7 30" xfId="24771"/>
    <cellStyle name="Normal 2 2 7 31" xfId="25936"/>
    <cellStyle name="Normal 2 2 7 32" xfId="25222"/>
    <cellStyle name="Normal 2 2 7 33" xfId="26426"/>
    <cellStyle name="Normal 2 2 7 34" xfId="27365"/>
    <cellStyle name="Normal 2 2 7 35" xfId="27526"/>
    <cellStyle name="Normal 2 2 7 36" xfId="27967"/>
    <cellStyle name="Normal 2 2 7 37" xfId="29111"/>
    <cellStyle name="Normal 2 2 7 38" xfId="29466"/>
    <cellStyle name="Normal 2 2 7 39" xfId="31225"/>
    <cellStyle name="Normal 2 2 7 4" xfId="11320"/>
    <cellStyle name="Normal 2 2 7 40" xfId="31198"/>
    <cellStyle name="Normal 2 2 7 41" xfId="31837"/>
    <cellStyle name="Normal 2 2 7 5" xfId="11849"/>
    <cellStyle name="Normal 2 2 7 6" xfId="12377"/>
    <cellStyle name="Normal 2 2 7 7" xfId="12286"/>
    <cellStyle name="Normal 2 2 7 8" xfId="13462"/>
    <cellStyle name="Normal 2 2 7 9" xfId="14003"/>
    <cellStyle name="Normal 2 2 70" xfId="35479"/>
    <cellStyle name="Normal 2 2 71" xfId="35706"/>
    <cellStyle name="Normal 2 2 72" xfId="35933"/>
    <cellStyle name="Normal 2 2 73" xfId="36160"/>
    <cellStyle name="Normal 2 2 74" xfId="36387"/>
    <cellStyle name="Normal 2 2 75" xfId="36613"/>
    <cellStyle name="Normal 2 2 76" xfId="36837"/>
    <cellStyle name="Normal 2 2 77" xfId="37039"/>
    <cellStyle name="Normal 2 2 78" xfId="37177"/>
    <cellStyle name="Normal 2 2 79" xfId="37249"/>
    <cellStyle name="Normal 2 2 8" xfId="188"/>
    <cellStyle name="Normal 2 2 8 10" xfId="14563"/>
    <cellStyle name="Normal 2 2 8 11" xfId="15188"/>
    <cellStyle name="Normal 2 2 8 12" xfId="15646"/>
    <cellStyle name="Normal 2 2 8 13" xfId="16187"/>
    <cellStyle name="Normal 2 2 8 14" xfId="16727"/>
    <cellStyle name="Normal 2 2 8 15" xfId="17268"/>
    <cellStyle name="Normal 2 2 8 16" xfId="17809"/>
    <cellStyle name="Normal 2 2 8 17" xfId="18350"/>
    <cellStyle name="Normal 2 2 8 18" xfId="18887"/>
    <cellStyle name="Normal 2 2 8 19" xfId="19427"/>
    <cellStyle name="Normal 2 2 8 2" xfId="10012"/>
    <cellStyle name="Normal 2 2 8 20" xfId="19960"/>
    <cellStyle name="Normal 2 2 8 21" xfId="20478"/>
    <cellStyle name="Normal 2 2 8 22" xfId="21051"/>
    <cellStyle name="Normal 2 2 8 23" xfId="21384"/>
    <cellStyle name="Normal 2 2 8 24" xfId="21847"/>
    <cellStyle name="Normal 2 2 8 25" xfId="22242"/>
    <cellStyle name="Normal 2 2 8 26" xfId="22144"/>
    <cellStyle name="Normal 2 2 8 27" xfId="22857"/>
    <cellStyle name="Normal 2 2 8 28" xfId="23060"/>
    <cellStyle name="Normal 2 2 8 29" xfId="23597"/>
    <cellStyle name="Normal 2 2 8 3" xfId="10822"/>
    <cellStyle name="Normal 2 2 8 30" xfId="24131"/>
    <cellStyle name="Normal 2 2 8 31" xfId="25213"/>
    <cellStyle name="Normal 2 2 8 32" xfId="25620"/>
    <cellStyle name="Normal 2 2 8 33" xfId="26108"/>
    <cellStyle name="Normal 2 2 8 34" xfId="26878"/>
    <cellStyle name="Normal 2 2 8 35" xfId="26666"/>
    <cellStyle name="Normal 2 2 8 36" xfId="27367"/>
    <cellStyle name="Normal 2 2 8 37" xfId="28858"/>
    <cellStyle name="Normal 2 2 8 38" xfId="29361"/>
    <cellStyle name="Normal 2 2 8 39" xfId="30964"/>
    <cellStyle name="Normal 2 2 8 4" xfId="11340"/>
    <cellStyle name="Normal 2 2 8 40" xfId="31413"/>
    <cellStyle name="Normal 2 2 8 41" xfId="32190"/>
    <cellStyle name="Normal 2 2 8 5" xfId="11869"/>
    <cellStyle name="Normal 2 2 8 6" xfId="12397"/>
    <cellStyle name="Normal 2 2 8 7" xfId="12875"/>
    <cellStyle name="Normal 2 2 8 8" xfId="13482"/>
    <cellStyle name="Normal 2 2 8 9" xfId="14023"/>
    <cellStyle name="Normal 2 2 80" xfId="37336"/>
    <cellStyle name="Normal 2 2 81" xfId="37294"/>
    <cellStyle name="Normal 2 2 82" xfId="37347"/>
    <cellStyle name="Normal 2 2 83" xfId="37313"/>
    <cellStyle name="Normal 2 2 84" xfId="37359"/>
    <cellStyle name="Normal 2 2 85" xfId="37371"/>
    <cellStyle name="Normal 2 2 86" xfId="37383"/>
    <cellStyle name="Normal 2 2 87" xfId="37395"/>
    <cellStyle name="Normal 2 2 88" xfId="37407"/>
    <cellStyle name="Normal 2 2 89" xfId="37596"/>
    <cellStyle name="Normal 2 2 9" xfId="515"/>
    <cellStyle name="Normal 2 2 9 10" xfId="11790"/>
    <cellStyle name="Normal 2 2 9 11" xfId="13105"/>
    <cellStyle name="Normal 2 2 9 12" xfId="13636"/>
    <cellStyle name="Normal 2 2 9 13" xfId="13833"/>
    <cellStyle name="Normal 2 2 9 14" xfId="14520"/>
    <cellStyle name="Normal 2 2 9 15" xfId="14989"/>
    <cellStyle name="Normal 2 2 9 16" xfId="15302"/>
    <cellStyle name="Normal 2 2 9 17" xfId="15843"/>
    <cellStyle name="Normal 2 2 9 18" xfId="16383"/>
    <cellStyle name="Normal 2 2 9 19" xfId="16924"/>
    <cellStyle name="Normal 2 2 9 2" xfId="10324"/>
    <cellStyle name="Normal 2 2 9 20" xfId="17465"/>
    <cellStyle name="Normal 2 2 9 21" xfId="18006"/>
    <cellStyle name="Normal 2 2 9 22" xfId="19051"/>
    <cellStyle name="Normal 2 2 9 23" xfId="19581"/>
    <cellStyle name="Normal 2 2 9 24" xfId="22166"/>
    <cellStyle name="Normal 2 2 9 25" xfId="22132"/>
    <cellStyle name="Normal 2 2 9 26" xfId="23341"/>
    <cellStyle name="Normal 2 2 9 27" xfId="23876"/>
    <cellStyle name="Normal 2 2 9 28" xfId="24410"/>
    <cellStyle name="Normal 2 2 9 29" xfId="24924"/>
    <cellStyle name="Normal 2 2 9 3" xfId="10548"/>
    <cellStyle name="Normal 2 2 9 30" xfId="25401"/>
    <cellStyle name="Normal 2 2 9 31" xfId="25980"/>
    <cellStyle name="Normal 2 2 9 32" xfId="26586"/>
    <cellStyle name="Normal 2 2 9 33" xfId="27119"/>
    <cellStyle name="Normal 2 2 9 34" xfId="27498"/>
    <cellStyle name="Normal 2 2 9 35" xfId="28112"/>
    <cellStyle name="Normal 2 2 9 36" xfId="28512"/>
    <cellStyle name="Normal 2 2 9 37" xfId="29145"/>
    <cellStyle name="Normal 2 2 9 38" xfId="29037"/>
    <cellStyle name="Normal 2 2 9 39" xfId="31261"/>
    <cellStyle name="Normal 2 2 9 4" xfId="9956"/>
    <cellStyle name="Normal 2 2 9 40" xfId="31229"/>
    <cellStyle name="Normal 2 2 9 41" xfId="30872"/>
    <cellStyle name="Normal 2 2 9 5" xfId="10477"/>
    <cellStyle name="Normal 2 2 9 6" xfId="10694"/>
    <cellStyle name="Normal 2 2 9 7" xfId="11915"/>
    <cellStyle name="Normal 2 2 9 8" xfId="12323"/>
    <cellStyle name="Normal 2 2 9 9" xfId="12244"/>
    <cellStyle name="Normal 2 2 90" xfId="37660"/>
    <cellStyle name="Normal 2 2 91" xfId="38471"/>
    <cellStyle name="Normal 2 20" xfId="315"/>
    <cellStyle name="Normal 2 20 10" xfId="4473"/>
    <cellStyle name="Normal 2 20 11" xfId="4381"/>
    <cellStyle name="Normal 2 20 12" xfId="5131"/>
    <cellStyle name="Normal 2 20 13" xfId="5206"/>
    <cellStyle name="Normal 2 20 14" xfId="4998"/>
    <cellStyle name="Normal 2 20 15" xfId="5384"/>
    <cellStyle name="Normal 2 20 16" xfId="5249"/>
    <cellStyle name="Normal 2 20 17" xfId="4034"/>
    <cellStyle name="Normal 2 20 18" xfId="5652"/>
    <cellStyle name="Normal 2 20 19" xfId="6626"/>
    <cellStyle name="Normal 2 20 2" xfId="2605"/>
    <cellStyle name="Normal 2 20 2 2" xfId="2952"/>
    <cellStyle name="Normal 2 20 2 3" xfId="38045"/>
    <cellStyle name="Normal 2 20 20" xfId="6237"/>
    <cellStyle name="Normal 2 20 21" xfId="7532"/>
    <cellStyle name="Normal 2 20 22" xfId="7587"/>
    <cellStyle name="Normal 2 20 23" xfId="7570"/>
    <cellStyle name="Normal 2 20 24" xfId="8148"/>
    <cellStyle name="Normal 2 20 25" xfId="7745"/>
    <cellStyle name="Normal 2 20 26" xfId="7772"/>
    <cellStyle name="Normal 2 20 27" xfId="7774"/>
    <cellStyle name="Normal 2 20 28" xfId="7256"/>
    <cellStyle name="Normal 2 20 29" xfId="8926"/>
    <cellStyle name="Normal 2 20 3" xfId="3400"/>
    <cellStyle name="Normal 2 20 30" xfId="8579"/>
    <cellStyle name="Normal 2 20 31" xfId="10127"/>
    <cellStyle name="Normal 2 20 32" xfId="10191"/>
    <cellStyle name="Normal 2 20 33" xfId="11375"/>
    <cellStyle name="Normal 2 20 34" xfId="11904"/>
    <cellStyle name="Normal 2 20 35" xfId="12432"/>
    <cellStyle name="Normal 2 20 36" xfId="12813"/>
    <cellStyle name="Normal 2 20 37" xfId="13517"/>
    <cellStyle name="Normal 2 20 38" xfId="14058"/>
    <cellStyle name="Normal 2 20 39" xfId="14598"/>
    <cellStyle name="Normal 2 20 4" xfId="3551"/>
    <cellStyle name="Normal 2 20 40" xfId="14913"/>
    <cellStyle name="Normal 2 20 41" xfId="15681"/>
    <cellStyle name="Normal 2 20 42" xfId="16222"/>
    <cellStyle name="Normal 2 20 43" xfId="16762"/>
    <cellStyle name="Normal 2 20 44" xfId="17303"/>
    <cellStyle name="Normal 2 20 45" xfId="17844"/>
    <cellStyle name="Normal 2 20 46" xfId="18385"/>
    <cellStyle name="Normal 2 20 47" xfId="18922"/>
    <cellStyle name="Normal 2 20 48" xfId="19462"/>
    <cellStyle name="Normal 2 20 49" xfId="19995"/>
    <cellStyle name="Normal 2 20 5" xfId="3629"/>
    <cellStyle name="Normal 2 20 50" xfId="20513"/>
    <cellStyle name="Normal 2 20 51" xfId="20810"/>
    <cellStyle name="Normal 2 20 52" xfId="21409"/>
    <cellStyle name="Normal 2 20 53" xfId="21974"/>
    <cellStyle name="Normal 2 20 54" xfId="22102"/>
    <cellStyle name="Normal 2 20 55" xfId="22398"/>
    <cellStyle name="Normal 2 20 56" xfId="23132"/>
    <cellStyle name="Normal 2 20 57" xfId="23669"/>
    <cellStyle name="Normal 2 20 58" xfId="24201"/>
    <cellStyle name="Normal 2 20 59" xfId="24725"/>
    <cellStyle name="Normal 2 20 6" xfId="3970"/>
    <cellStyle name="Normal 2 20 60" xfId="25688"/>
    <cellStyle name="Normal 2 20 61" xfId="26007"/>
    <cellStyle name="Normal 2 20 62" xfId="26378"/>
    <cellStyle name="Normal 2 20 63" xfId="26486"/>
    <cellStyle name="Normal 2 20 64" xfId="27569"/>
    <cellStyle name="Normal 2 20 65" xfId="27926"/>
    <cellStyle name="Normal 2 20 66" xfId="28985"/>
    <cellStyle name="Normal 2 20 67" xfId="29500"/>
    <cellStyle name="Normal 2 20 68" xfId="31091"/>
    <cellStyle name="Normal 2 20 69" xfId="32261"/>
    <cellStyle name="Normal 2 20 7" xfId="3584"/>
    <cellStyle name="Normal 2 20 70" xfId="33100"/>
    <cellStyle name="Normal 2 20 8" xfId="3952"/>
    <cellStyle name="Normal 2 20 9" xfId="3692"/>
    <cellStyle name="Normal 2 21" xfId="483"/>
    <cellStyle name="Normal 2 21 10" xfId="4788"/>
    <cellStyle name="Normal 2 21 11" xfId="5308"/>
    <cellStyle name="Normal 2 21 12" xfId="5550"/>
    <cellStyle name="Normal 2 21 13" xfId="5658"/>
    <cellStyle name="Normal 2 21 14" xfId="5898"/>
    <cellStyle name="Normal 2 21 15" xfId="6140"/>
    <cellStyle name="Normal 2 21 16" xfId="6378"/>
    <cellStyle name="Normal 2 21 17" xfId="6617"/>
    <cellStyle name="Normal 2 21 18" xfId="6853"/>
    <cellStyle name="Normal 2 21 19" xfId="6944"/>
    <cellStyle name="Normal 2 21 2" xfId="2478"/>
    <cellStyle name="Normal 2 21 2 2" xfId="3010"/>
    <cellStyle name="Normal 2 21 2 3" xfId="38206"/>
    <cellStyle name="Normal 2 21 20" xfId="7447"/>
    <cellStyle name="Normal 2 21 21" xfId="7699"/>
    <cellStyle name="Normal 2 21 22" xfId="6937"/>
    <cellStyle name="Normal 2 21 23" xfId="7567"/>
    <cellStyle name="Normal 2 21 24" xfId="8259"/>
    <cellStyle name="Normal 2 21 25" xfId="8489"/>
    <cellStyle name="Normal 2 21 26" xfId="8709"/>
    <cellStyle name="Normal 2 21 27" xfId="8918"/>
    <cellStyle name="Normal 2 21 28" xfId="9117"/>
    <cellStyle name="Normal 2 21 29" xfId="9185"/>
    <cellStyle name="Normal 2 21 3" xfId="3562"/>
    <cellStyle name="Normal 2 21 30" xfId="9565"/>
    <cellStyle name="Normal 2 21 31" xfId="10292"/>
    <cellStyle name="Normal 2 21 32" xfId="10760"/>
    <cellStyle name="Normal 2 21 33" xfId="11338"/>
    <cellStyle name="Normal 2 21 34" xfId="11867"/>
    <cellStyle name="Normal 2 21 35" xfId="12395"/>
    <cellStyle name="Normal 2 21 36" xfId="10990"/>
    <cellStyle name="Normal 2 21 37" xfId="13480"/>
    <cellStyle name="Normal 2 21 38" xfId="14021"/>
    <cellStyle name="Normal 2 21 39" xfId="14561"/>
    <cellStyle name="Normal 2 21 4" xfId="3845"/>
    <cellStyle name="Normal 2 21 40" xfId="14545"/>
    <cellStyle name="Normal 2 21 41" xfId="15644"/>
    <cellStyle name="Normal 2 21 42" xfId="16185"/>
    <cellStyle name="Normal 2 21 43" xfId="16725"/>
    <cellStyle name="Normal 2 21 44" xfId="17266"/>
    <cellStyle name="Normal 2 21 45" xfId="17807"/>
    <cellStyle name="Normal 2 21 46" xfId="18348"/>
    <cellStyle name="Normal 2 21 47" xfId="18885"/>
    <cellStyle name="Normal 2 21 48" xfId="19425"/>
    <cellStyle name="Normal 2 21 49" xfId="19958"/>
    <cellStyle name="Normal 2 21 5" xfId="4066"/>
    <cellStyle name="Normal 2 21 50" xfId="20476"/>
    <cellStyle name="Normal 2 21 51" xfId="20461"/>
    <cellStyle name="Normal 2 21 52" xfId="21382"/>
    <cellStyle name="Normal 2 21 53" xfId="22135"/>
    <cellStyle name="Normal 2 21 54" xfId="22393"/>
    <cellStyle name="Normal 2 21 55" xfId="23190"/>
    <cellStyle name="Normal 2 21 56" xfId="23726"/>
    <cellStyle name="Normal 2 21 57" xfId="24259"/>
    <cellStyle name="Normal 2 21 58" xfId="24780"/>
    <cellStyle name="Normal 2 21 59" xfId="25270"/>
    <cellStyle name="Normal 2 21 6" xfId="3467"/>
    <cellStyle name="Normal 2 21 60" xfId="25950"/>
    <cellStyle name="Normal 2 21 61" xfId="26436"/>
    <cellStyle name="Normal 2 21 62" xfId="26972"/>
    <cellStyle name="Normal 2 21 63" xfId="27519"/>
    <cellStyle name="Normal 2 21 64" xfId="27976"/>
    <cellStyle name="Normal 2 21 65" xfId="28399"/>
    <cellStyle name="Normal 2 21 66" xfId="29123"/>
    <cellStyle name="Normal 2 21 67" xfId="29587"/>
    <cellStyle name="Normal 2 21 68" xfId="31239"/>
    <cellStyle name="Normal 2 21 69" xfId="32319"/>
    <cellStyle name="Normal 2 21 7" xfId="4345"/>
    <cellStyle name="Normal 2 21 70" xfId="33132"/>
    <cellStyle name="Normal 2 21 8" xfId="4464"/>
    <cellStyle name="Normal 2 21 9" xfId="4699"/>
    <cellStyle name="Normal 2 22" xfId="373"/>
    <cellStyle name="Normal 2 22 10" xfId="4516"/>
    <cellStyle name="Normal 2 22 11" xfId="4211"/>
    <cellStyle name="Normal 2 22 12" xfId="4413"/>
    <cellStyle name="Normal 2 22 13" xfId="4296"/>
    <cellStyle name="Normal 2 22 14" xfId="4808"/>
    <cellStyle name="Normal 2 22 15" xfId="3349"/>
    <cellStyle name="Normal 2 22 16" xfId="5229"/>
    <cellStyle name="Normal 2 22 17" xfId="5765"/>
    <cellStyle name="Normal 2 22 18" xfId="6006"/>
    <cellStyle name="Normal 2 22 19" xfId="6670"/>
    <cellStyle name="Normal 2 22 2" xfId="2610"/>
    <cellStyle name="Normal 2 22 2 2" xfId="2970"/>
    <cellStyle name="Normal 2 22 20" xfId="6429"/>
    <cellStyle name="Normal 2 22 21" xfId="7600"/>
    <cellStyle name="Normal 2 22 22" xfId="7912"/>
    <cellStyle name="Normal 2 22 23" xfId="7307"/>
    <cellStyle name="Normal 2 22 24" xfId="8179"/>
    <cellStyle name="Normal 2 22 25" xfId="7445"/>
    <cellStyle name="Normal 2 22 26" xfId="8137"/>
    <cellStyle name="Normal 2 22 27" xfId="7852"/>
    <cellStyle name="Normal 2 22 28" xfId="8361"/>
    <cellStyle name="Normal 2 22 29" xfId="8961"/>
    <cellStyle name="Normal 2 22 3" xfId="3456"/>
    <cellStyle name="Normal 2 22 30" xfId="8751"/>
    <cellStyle name="Normal 2 22 31" xfId="10183"/>
    <cellStyle name="Normal 2 22 32" xfId="10238"/>
    <cellStyle name="Normal 2 22 33" xfId="11237"/>
    <cellStyle name="Normal 2 22 34" xfId="11765"/>
    <cellStyle name="Normal 2 22 35" xfId="12293"/>
    <cellStyle name="Normal 2 22 36" xfId="13044"/>
    <cellStyle name="Normal 2 22 37" xfId="13379"/>
    <cellStyle name="Normal 2 22 38" xfId="13920"/>
    <cellStyle name="Normal 2 22 39" xfId="14460"/>
    <cellStyle name="Normal 2 22 4" xfId="3370"/>
    <cellStyle name="Normal 2 22 40" xfId="15119"/>
    <cellStyle name="Normal 2 22 41" xfId="15543"/>
    <cellStyle name="Normal 2 22 42" xfId="16084"/>
    <cellStyle name="Normal 2 22 43" xfId="16624"/>
    <cellStyle name="Normal 2 22 44" xfId="17165"/>
    <cellStyle name="Normal 2 22 45" xfId="17706"/>
    <cellStyle name="Normal 2 22 46" xfId="18247"/>
    <cellStyle name="Normal 2 22 47" xfId="18785"/>
    <cellStyle name="Normal 2 22 48" xfId="19324"/>
    <cellStyle name="Normal 2 22 49" xfId="19861"/>
    <cellStyle name="Normal 2 22 5" xfId="4131"/>
    <cellStyle name="Normal 2 22 50" xfId="20384"/>
    <cellStyle name="Normal 2 22 51" xfId="20988"/>
    <cellStyle name="Normal 2 22 52" xfId="21321"/>
    <cellStyle name="Normal 2 22 53" xfId="22029"/>
    <cellStyle name="Normal 2 22 54" xfId="22222"/>
    <cellStyle name="Normal 2 22 55" xfId="22337"/>
    <cellStyle name="Normal 2 22 56" xfId="22580"/>
    <cellStyle name="Normal 2 22 57" xfId="23054"/>
    <cellStyle name="Normal 2 22 58" xfId="23591"/>
    <cellStyle name="Normal 2 22 59" xfId="24125"/>
    <cellStyle name="Normal 2 22 6" xfId="3821"/>
    <cellStyle name="Normal 2 22 60" xfId="25841"/>
    <cellStyle name="Normal 2 22 61" xfId="25843"/>
    <cellStyle name="Normal 2 22 62" xfId="25938"/>
    <cellStyle name="Normal 2 22 63" xfId="26980"/>
    <cellStyle name="Normal 2 22 64" xfId="26444"/>
    <cellStyle name="Normal 2 22 65" xfId="27363"/>
    <cellStyle name="Normal 2 22 66" xfId="29027"/>
    <cellStyle name="Normal 2 22 67" xfId="29620"/>
    <cellStyle name="Normal 2 22 68" xfId="31143"/>
    <cellStyle name="Normal 2 22 69" xfId="31881"/>
    <cellStyle name="Normal 2 22 7" xfId="3762"/>
    <cellStyle name="Normal 2 22 70" xfId="31755"/>
    <cellStyle name="Normal 2 22 8" xfId="3829"/>
    <cellStyle name="Normal 2 22 9" xfId="4145"/>
    <cellStyle name="Normal 2 23" xfId="478"/>
    <cellStyle name="Normal 2 23 10" xfId="5286"/>
    <cellStyle name="Normal 2 23 11" xfId="4952"/>
    <cellStyle name="Normal 2 23 12" xfId="5477"/>
    <cellStyle name="Normal 2 23 13" xfId="5875"/>
    <cellStyle name="Normal 2 23 14" xfId="6117"/>
    <cellStyle name="Normal 2 23 15" xfId="6356"/>
    <cellStyle name="Normal 2 23 16" xfId="6594"/>
    <cellStyle name="Normal 2 23 17" xfId="6831"/>
    <cellStyle name="Normal 2 23 18" xfId="7070"/>
    <cellStyle name="Normal 2 23 19" xfId="7426"/>
    <cellStyle name="Normal 2 23 2" xfId="2624"/>
    <cellStyle name="Normal 2 23 2 2" xfId="3007"/>
    <cellStyle name="Normal 2 23 20" xfId="7104"/>
    <cellStyle name="Normal 2 23 21" xfId="8153"/>
    <cellStyle name="Normal 2 23 22" xfId="6817"/>
    <cellStyle name="Normal 2 23 23" xfId="7562"/>
    <cellStyle name="Normal 2 23 24" xfId="8467"/>
    <cellStyle name="Normal 2 23 25" xfId="8688"/>
    <cellStyle name="Normal 2 23 26" xfId="8897"/>
    <cellStyle name="Normal 2 23 27" xfId="9098"/>
    <cellStyle name="Normal 2 23 28" xfId="9297"/>
    <cellStyle name="Normal 2 23 29" xfId="9552"/>
    <cellStyle name="Normal 2 23 3" xfId="3557"/>
    <cellStyle name="Normal 2 23 30" xfId="9319"/>
    <cellStyle name="Normal 2 23 31" xfId="10287"/>
    <cellStyle name="Normal 2 23 32" xfId="10715"/>
    <cellStyle name="Normal 2 23 33" xfId="11207"/>
    <cellStyle name="Normal 2 23 34" xfId="11735"/>
    <cellStyle name="Normal 2 23 35" xfId="12264"/>
    <cellStyle name="Normal 2 23 36" xfId="12907"/>
    <cellStyle name="Normal 2 23 37" xfId="13349"/>
    <cellStyle name="Normal 2 23 38" xfId="13890"/>
    <cellStyle name="Normal 2 23 39" xfId="14432"/>
    <cellStyle name="Normal 2 23 4" xfId="3313"/>
    <cellStyle name="Normal 2 23 40" xfId="15071"/>
    <cellStyle name="Normal 2 23 41" xfId="15513"/>
    <cellStyle name="Normal 2 23 42" xfId="16054"/>
    <cellStyle name="Normal 2 23 43" xfId="16594"/>
    <cellStyle name="Normal 2 23 44" xfId="17135"/>
    <cellStyle name="Normal 2 23 45" xfId="17676"/>
    <cellStyle name="Normal 2 23 46" xfId="18217"/>
    <cellStyle name="Normal 2 23 47" xfId="18755"/>
    <cellStyle name="Normal 2 23 48" xfId="19294"/>
    <cellStyle name="Normal 2 23 49" xfId="19832"/>
    <cellStyle name="Normal 2 23 5" xfId="3416"/>
    <cellStyle name="Normal 2 23 50" xfId="20357"/>
    <cellStyle name="Normal 2 23 51" xfId="20948"/>
    <cellStyle name="Normal 2 23 52" xfId="21304"/>
    <cellStyle name="Normal 2 23 53" xfId="22131"/>
    <cellStyle name="Normal 2 23 54" xfId="21774"/>
    <cellStyle name="Normal 2 23 55" xfId="22322"/>
    <cellStyle name="Normal 2 23 56" xfId="23377"/>
    <cellStyle name="Normal 2 23 57" xfId="23911"/>
    <cellStyle name="Normal 2 23 58" xfId="24446"/>
    <cellStyle name="Normal 2 23 59" xfId="24958"/>
    <cellStyle name="Normal 2 23 6" xfId="3685"/>
    <cellStyle name="Normal 2 23 60" xfId="25946"/>
    <cellStyle name="Normal 2 23 61" xfId="25556"/>
    <cellStyle name="Normal 2 23 62" xfId="26623"/>
    <cellStyle name="Normal 2 23 63" xfId="27169"/>
    <cellStyle name="Normal 2 23 64" xfId="27533"/>
    <cellStyle name="Normal 2 23 65" xfId="28145"/>
    <cellStyle name="Normal 2 23 66" xfId="29118"/>
    <cellStyle name="Normal 2 23 67" xfId="29472"/>
    <cellStyle name="Normal 2 23 68" xfId="31235"/>
    <cellStyle name="Normal 2 23 69" xfId="32355"/>
    <cellStyle name="Normal 2 23 7" xfId="4330"/>
    <cellStyle name="Normal 2 23 70" xfId="33172"/>
    <cellStyle name="Normal 2 23 8" xfId="4678"/>
    <cellStyle name="Normal 2 23 9" xfId="4918"/>
    <cellStyle name="Normal 2 24" xfId="336"/>
    <cellStyle name="Normal 2 24 10" xfId="3747"/>
    <cellStyle name="Normal 2 24 11" xfId="5763"/>
    <cellStyle name="Normal 2 24 12" xfId="6004"/>
    <cellStyle name="Normal 2 24 13" xfId="6244"/>
    <cellStyle name="Normal 2 24 14" xfId="6481"/>
    <cellStyle name="Normal 2 24 15" xfId="6719"/>
    <cellStyle name="Normal 2 24 16" xfId="6960"/>
    <cellStyle name="Normal 2 24 17" xfId="7191"/>
    <cellStyle name="Normal 2 24 18" xfId="7424"/>
    <cellStyle name="Normal 2 24 19" xfId="5463"/>
    <cellStyle name="Normal 2 24 2" xfId="2639"/>
    <cellStyle name="Normal 2 24 2 2" xfId="2959"/>
    <cellStyle name="Normal 2 24 20" xfId="7889"/>
    <cellStyle name="Normal 2 24 21" xfId="7796"/>
    <cellStyle name="Normal 2 24 22" xfId="8359"/>
    <cellStyle name="Normal 2 24 23" xfId="8585"/>
    <cellStyle name="Normal 2 24 24" xfId="8796"/>
    <cellStyle name="Normal 2 24 25" xfId="9003"/>
    <cellStyle name="Normal 2 24 26" xfId="9199"/>
    <cellStyle name="Normal 2 24 27" xfId="9383"/>
    <cellStyle name="Normal 2 24 28" xfId="9550"/>
    <cellStyle name="Normal 2 24 29" xfId="3980"/>
    <cellStyle name="Normal 2 24 3" xfId="3420"/>
    <cellStyle name="Normal 2 24 30" xfId="9786"/>
    <cellStyle name="Normal 2 24 31" xfId="10148"/>
    <cellStyle name="Normal 2 24 32" xfId="10185"/>
    <cellStyle name="Normal 2 24 33" xfId="10194"/>
    <cellStyle name="Normal 2 24 34" xfId="11035"/>
    <cellStyle name="Normal 2 24 35" xfId="11560"/>
    <cellStyle name="Normal 2 24 36" xfId="12541"/>
    <cellStyle name="Normal 2 24 37" xfId="12662"/>
    <cellStyle name="Normal 2 24 38" xfId="13161"/>
    <cellStyle name="Normal 2 24 39" xfId="13701"/>
    <cellStyle name="Normal 2 24 4" xfId="3893"/>
    <cellStyle name="Normal 2 24 40" xfId="13123"/>
    <cellStyle name="Normal 2 24 41" xfId="14762"/>
    <cellStyle name="Normal 2 24 42" xfId="15325"/>
    <cellStyle name="Normal 2 24 43" xfId="15866"/>
    <cellStyle name="Normal 2 24 44" xfId="16406"/>
    <cellStyle name="Normal 2 24 45" xfId="16947"/>
    <cellStyle name="Normal 2 24 46" xfId="17488"/>
    <cellStyle name="Normal 2 24 47" xfId="18029"/>
    <cellStyle name="Normal 2 24 48" xfId="18568"/>
    <cellStyle name="Normal 2 24 49" xfId="19107"/>
    <cellStyle name="Normal 2 24 5" xfId="4351"/>
    <cellStyle name="Normal 2 24 50" xfId="19645"/>
    <cellStyle name="Normal 2 24 51" xfId="19069"/>
    <cellStyle name="Normal 2 24 52" xfId="20671"/>
    <cellStyle name="Normal 2 24 53" xfId="21995"/>
    <cellStyle name="Normal 2 24 54" xfId="22583"/>
    <cellStyle name="Normal 2 24 55" xfId="23242"/>
    <cellStyle name="Normal 2 24 56" xfId="23777"/>
    <cellStyle name="Normal 2 24 57" xfId="24311"/>
    <cellStyle name="Normal 2 24 58" xfId="24828"/>
    <cellStyle name="Normal 2 24 59" xfId="25312"/>
    <cellStyle name="Normal 2 24 6" xfId="4567"/>
    <cellStyle name="Normal 2 24 60" xfId="25825"/>
    <cellStyle name="Normal 2 24 61" xfId="26487"/>
    <cellStyle name="Normal 2 24 62" xfId="27022"/>
    <cellStyle name="Normal 2 24 63" xfId="26098"/>
    <cellStyle name="Normal 2 24 64" xfId="28019"/>
    <cellStyle name="Normal 2 24 65" xfId="28429"/>
    <cellStyle name="Normal 2 24 66" xfId="29002"/>
    <cellStyle name="Normal 2 24 67" xfId="29265"/>
    <cellStyle name="Normal 2 24 68" xfId="31111"/>
    <cellStyle name="Normal 2 24 69" xfId="31674"/>
    <cellStyle name="Normal 2 24 7" xfId="4804"/>
    <cellStyle name="Normal 2 24 70" xfId="32037"/>
    <cellStyle name="Normal 2 24 8" xfId="5044"/>
    <cellStyle name="Normal 2 24 9" xfId="5283"/>
    <cellStyle name="Normal 2 25" xfId="333"/>
    <cellStyle name="Normal 2 25 10" xfId="5489"/>
    <cellStyle name="Normal 2 25 11" xfId="5867"/>
    <cellStyle name="Normal 2 25 12" xfId="6109"/>
    <cellStyle name="Normal 2 25 13" xfId="6349"/>
    <cellStyle name="Normal 2 25 14" xfId="6586"/>
    <cellStyle name="Normal 2 25 15" xfId="6823"/>
    <cellStyle name="Normal 2 25 16" xfId="7062"/>
    <cellStyle name="Normal 2 25 17" xfId="7294"/>
    <cellStyle name="Normal 2 25 18" xfId="7523"/>
    <cellStyle name="Normal 2 25 19" xfId="7620"/>
    <cellStyle name="Normal 2 25 2" xfId="2653"/>
    <cellStyle name="Normal 2 25 2 2" xfId="2958"/>
    <cellStyle name="Normal 2 25 20" xfId="7989"/>
    <cellStyle name="Normal 2 25 21" xfId="7835"/>
    <cellStyle name="Normal 2 25 22" xfId="8459"/>
    <cellStyle name="Normal 2 25 23" xfId="8681"/>
    <cellStyle name="Normal 2 25 24" xfId="8891"/>
    <cellStyle name="Normal 2 25 25" xfId="9092"/>
    <cellStyle name="Normal 2 25 26" xfId="9290"/>
    <cellStyle name="Normal 2 25 27" xfId="9462"/>
    <cellStyle name="Normal 2 25 28" xfId="9616"/>
    <cellStyle name="Normal 2 25 29" xfId="9664"/>
    <cellStyle name="Normal 2 25 3" xfId="3417"/>
    <cellStyle name="Normal 2 25 30" xfId="9830"/>
    <cellStyle name="Normal 2 25 31" xfId="10145"/>
    <cellStyle name="Normal 2 25 32" xfId="10186"/>
    <cellStyle name="Normal 2 25 33" xfId="11107"/>
    <cellStyle name="Normal 2 25 34" xfId="11632"/>
    <cellStyle name="Normal 2 25 35" xfId="12161"/>
    <cellStyle name="Normal 2 25 36" xfId="12554"/>
    <cellStyle name="Normal 2 25 37" xfId="13235"/>
    <cellStyle name="Normal 2 25 38" xfId="13775"/>
    <cellStyle name="Normal 2 25 39" xfId="14318"/>
    <cellStyle name="Normal 2 25 4" xfId="4104"/>
    <cellStyle name="Normal 2 25 40" xfId="14244"/>
    <cellStyle name="Normal 2 25 41" xfId="15399"/>
    <cellStyle name="Normal 2 25 42" xfId="15940"/>
    <cellStyle name="Normal 2 25 43" xfId="16480"/>
    <cellStyle name="Normal 2 25 44" xfId="17021"/>
    <cellStyle name="Normal 2 25 45" xfId="17562"/>
    <cellStyle name="Normal 2 25 46" xfId="18103"/>
    <cellStyle name="Normal 2 25 47" xfId="18641"/>
    <cellStyle name="Normal 2 25 48" xfId="19181"/>
    <cellStyle name="Normal 2 25 49" xfId="19719"/>
    <cellStyle name="Normal 2 25 5" xfId="4293"/>
    <cellStyle name="Normal 2 25 50" xfId="20247"/>
    <cellStyle name="Normal 2 25 51" xfId="20176"/>
    <cellStyle name="Normal 2 25 52" xfId="21225"/>
    <cellStyle name="Normal 2 25 53" xfId="21992"/>
    <cellStyle name="Normal 2 25 54" xfId="22612"/>
    <cellStyle name="Normal 2 25 55" xfId="23352"/>
    <cellStyle name="Normal 2 25 56" xfId="23887"/>
    <cellStyle name="Normal 2 25 57" xfId="24421"/>
    <cellStyle name="Normal 2 25 58" xfId="24934"/>
    <cellStyle name="Normal 2 25 59" xfId="25412"/>
    <cellStyle name="Normal 2 25 6" xfId="4672"/>
    <cellStyle name="Normal 2 25 60" xfId="25466"/>
    <cellStyle name="Normal 2 25 61" xfId="26597"/>
    <cellStyle name="Normal 2 25 62" xfId="27130"/>
    <cellStyle name="Normal 2 25 63" xfId="27508"/>
    <cellStyle name="Normal 2 25 64" xfId="28122"/>
    <cellStyle name="Normal 2 25 65" xfId="28522"/>
    <cellStyle name="Normal 2 25 66" xfId="28999"/>
    <cellStyle name="Normal 2 25 67" xfId="29322"/>
    <cellStyle name="Normal 2 25 68" xfId="31108"/>
    <cellStyle name="Normal 2 25 69" xfId="31784"/>
    <cellStyle name="Normal 2 25 7" xfId="4910"/>
    <cellStyle name="Normal 2 25 70" xfId="32459"/>
    <cellStyle name="Normal 2 25 8" xfId="5148"/>
    <cellStyle name="Normal 2 25 9" xfId="5389"/>
    <cellStyle name="Normal 2 26" xfId="431"/>
    <cellStyle name="Normal 2 26 10" xfId="3836"/>
    <cellStyle name="Normal 2 26 11" xfId="3648"/>
    <cellStyle name="Normal 2 26 12" xfId="5601"/>
    <cellStyle name="Normal 2 26 13" xfId="5846"/>
    <cellStyle name="Normal 2 26 14" xfId="6088"/>
    <cellStyle name="Normal 2 26 15" xfId="6328"/>
    <cellStyle name="Normal 2 26 16" xfId="6565"/>
    <cellStyle name="Normal 2 26 17" xfId="6802"/>
    <cellStyle name="Normal 2 26 18" xfId="7042"/>
    <cellStyle name="Normal 2 26 19" xfId="4631"/>
    <cellStyle name="Normal 2 26 2" xfId="2668"/>
    <cellStyle name="Normal 2 26 2 2" xfId="2994"/>
    <cellStyle name="Normal 2 26 20" xfId="5903"/>
    <cellStyle name="Normal 2 26 21" xfId="8143"/>
    <cellStyle name="Normal 2 26 22" xfId="8190"/>
    <cellStyle name="Normal 2 26 23" xfId="7874"/>
    <cellStyle name="Normal 2 26 24" xfId="8438"/>
    <cellStyle name="Normal 2 26 25" xfId="8662"/>
    <cellStyle name="Normal 2 26 26" xfId="8872"/>
    <cellStyle name="Normal 2 26 27" xfId="9074"/>
    <cellStyle name="Normal 2 26 28" xfId="9274"/>
    <cellStyle name="Normal 2 26 29" xfId="7260"/>
    <cellStyle name="Normal 2 26 3" xfId="3512"/>
    <cellStyle name="Normal 2 26 30" xfId="8264"/>
    <cellStyle name="Normal 2 26 31" xfId="10240"/>
    <cellStyle name="Normal 2 26 32" xfId="10644"/>
    <cellStyle name="Normal 2 26 33" xfId="10554"/>
    <cellStyle name="Normal 2 26 34" xfId="10972"/>
    <cellStyle name="Normal 2 26 35" xfId="11497"/>
    <cellStyle name="Normal 2 26 36" xfId="11837"/>
    <cellStyle name="Normal 2 26 37" xfId="12329"/>
    <cellStyle name="Normal 2 26 38" xfId="13098"/>
    <cellStyle name="Normal 2 26 39" xfId="13638"/>
    <cellStyle name="Normal 2 26 4" xfId="3885"/>
    <cellStyle name="Normal 2 26 40" xfId="14349"/>
    <cellStyle name="Normal 2 26 41" xfId="14486"/>
    <cellStyle name="Normal 2 26 42" xfId="15262"/>
    <cellStyle name="Normal 2 26 43" xfId="15803"/>
    <cellStyle name="Normal 2 26 44" xfId="16343"/>
    <cellStyle name="Normal 2 26 45" xfId="16884"/>
    <cellStyle name="Normal 2 26 46" xfId="17425"/>
    <cellStyle name="Normal 2 26 47" xfId="17966"/>
    <cellStyle name="Normal 2 26 48" xfId="18506"/>
    <cellStyle name="Normal 2 26 49" xfId="19044"/>
    <cellStyle name="Normal 2 26 5" xfId="3164"/>
    <cellStyle name="Normal 2 26 50" xfId="19583"/>
    <cellStyle name="Normal 2 26 51" xfId="20277"/>
    <cellStyle name="Normal 2 26 52" xfId="20408"/>
    <cellStyle name="Normal 2 26 53" xfId="22084"/>
    <cellStyle name="Normal 2 26 54" xfId="22680"/>
    <cellStyle name="Normal 2 26 55" xfId="22902"/>
    <cellStyle name="Normal 2 26 56" xfId="23442"/>
    <cellStyle name="Normal 2 26 57" xfId="23976"/>
    <cellStyle name="Normal 2 26 58" xfId="24510"/>
    <cellStyle name="Normal 2 26 59" xfId="25017"/>
    <cellStyle name="Normal 2 26 6" xfId="3572"/>
    <cellStyle name="Normal 2 26 60" xfId="25899"/>
    <cellStyle name="Normal 2 26 61" xfId="26152"/>
    <cellStyle name="Normal 2 26 62" xfId="26689"/>
    <cellStyle name="Normal 2 26 63" xfId="27220"/>
    <cellStyle name="Normal 2 26 64" xfId="27731"/>
    <cellStyle name="Normal 2 26 65" xfId="28196"/>
    <cellStyle name="Normal 2 26 66" xfId="29077"/>
    <cellStyle name="Normal 2 26 67" xfId="29082"/>
    <cellStyle name="Normal 2 26 68" xfId="31191"/>
    <cellStyle name="Normal 2 26 69" xfId="31614"/>
    <cellStyle name="Normal 2 26 7" xfId="4392"/>
    <cellStyle name="Normal 2 26 70" xfId="32463"/>
    <cellStyle name="Normal 2 26 8" xfId="4651"/>
    <cellStyle name="Normal 2 26 9" xfId="4889"/>
    <cellStyle name="Normal 2 27" xfId="331"/>
    <cellStyle name="Normal 2 27 10" xfId="5611"/>
    <cellStyle name="Normal 2 27 11" xfId="5755"/>
    <cellStyle name="Normal 2 27 12" xfId="5996"/>
    <cellStyle name="Normal 2 27 13" xfId="6236"/>
    <cellStyle name="Normal 2 27 14" xfId="6473"/>
    <cellStyle name="Normal 2 27 15" xfId="6712"/>
    <cellStyle name="Normal 2 27 16" xfId="6952"/>
    <cellStyle name="Normal 2 27 17" xfId="7184"/>
    <cellStyle name="Normal 2 27 18" xfId="7416"/>
    <cellStyle name="Normal 2 27 19" xfId="7737"/>
    <cellStyle name="Normal 2 27 2" xfId="2682"/>
    <cellStyle name="Normal 2 27 2 2" xfId="2957"/>
    <cellStyle name="Normal 2 27 20" xfId="7881"/>
    <cellStyle name="Normal 2 27 21" xfId="6424"/>
    <cellStyle name="Normal 2 27 22" xfId="8351"/>
    <cellStyle name="Normal 2 27 23" xfId="8578"/>
    <cellStyle name="Normal 2 27 24" xfId="8790"/>
    <cellStyle name="Normal 2 27 25" xfId="8997"/>
    <cellStyle name="Normal 2 27 26" xfId="9193"/>
    <cellStyle name="Normal 2 27 27" xfId="9377"/>
    <cellStyle name="Normal 2 27 28" xfId="9545"/>
    <cellStyle name="Normal 2 27 29" xfId="9741"/>
    <cellStyle name="Normal 2 27 3" xfId="3415"/>
    <cellStyle name="Normal 2 27 30" xfId="9783"/>
    <cellStyle name="Normal 2 27 31" xfId="10143"/>
    <cellStyle name="Normal 2 27 32" xfId="10542"/>
    <cellStyle name="Normal 2 27 33" xfId="10710"/>
    <cellStyle name="Normal 2 27 34" xfId="11017"/>
    <cellStyle name="Normal 2 27 35" xfId="11542"/>
    <cellStyle name="Normal 2 27 36" xfId="12693"/>
    <cellStyle name="Normal 2 27 37" xfId="12548"/>
    <cellStyle name="Normal 2 27 38" xfId="13143"/>
    <cellStyle name="Normal 2 27 39" xfId="13683"/>
    <cellStyle name="Normal 2 27 4" xfId="3161"/>
    <cellStyle name="Normal 2 27 40" xfId="14727"/>
    <cellStyle name="Normal 2 27 41" xfId="14660"/>
    <cellStyle name="Normal 2 27 42" xfId="15307"/>
    <cellStyle name="Normal 2 27 43" xfId="15848"/>
    <cellStyle name="Normal 2 27 44" xfId="16388"/>
    <cellStyle name="Normal 2 27 45" xfId="16929"/>
    <cellStyle name="Normal 2 27 46" xfId="17470"/>
    <cellStyle name="Normal 2 27 47" xfId="18011"/>
    <cellStyle name="Normal 2 27 48" xfId="18550"/>
    <cellStyle name="Normal 2 27 49" xfId="19089"/>
    <cellStyle name="Normal 2 27 5" xfId="4432"/>
    <cellStyle name="Normal 2 27 50" xfId="19627"/>
    <cellStyle name="Normal 2 27 51" xfId="20639"/>
    <cellStyle name="Normal 2 27 52" xfId="20574"/>
    <cellStyle name="Normal 2 27 53" xfId="21990"/>
    <cellStyle name="Normal 2 27 54" xfId="22557"/>
    <cellStyle name="Normal 2 27 55" xfId="23234"/>
    <cellStyle name="Normal 2 27 56" xfId="23769"/>
    <cellStyle name="Normal 2 27 57" xfId="24303"/>
    <cellStyle name="Normal 2 27 58" xfId="24821"/>
    <cellStyle name="Normal 2 27 59" xfId="25306"/>
    <cellStyle name="Normal 2 27 6" xfId="4560"/>
    <cellStyle name="Normal 2 27 60" xfId="23970"/>
    <cellStyle name="Normal 2 27 61" xfId="26480"/>
    <cellStyle name="Normal 2 27 62" xfId="27015"/>
    <cellStyle name="Normal 2 27 63" xfId="27631"/>
    <cellStyle name="Normal 2 27 64" xfId="28013"/>
    <cellStyle name="Normal 2 27 65" xfId="28424"/>
    <cellStyle name="Normal 2 27 66" xfId="28997"/>
    <cellStyle name="Normal 2 27 67" xfId="29348"/>
    <cellStyle name="Normal 2 27 68" xfId="31106"/>
    <cellStyle name="Normal 2 27 69" xfId="31806"/>
    <cellStyle name="Normal 2 27 7" xfId="4796"/>
    <cellStyle name="Normal 2 27 70" xfId="32544"/>
    <cellStyle name="Normal 2 27 8" xfId="5036"/>
    <cellStyle name="Normal 2 27 9" xfId="5275"/>
    <cellStyle name="Normal 2 28" xfId="371"/>
    <cellStyle name="Normal 2 28 10" xfId="4760"/>
    <cellStyle name="Normal 2 28 11" xfId="5038"/>
    <cellStyle name="Normal 2 28 12" xfId="5152"/>
    <cellStyle name="Normal 2 28 13" xfId="5128"/>
    <cellStyle name="Normal 2 28 14" xfId="5250"/>
    <cellStyle name="Normal 2 28 15" xfId="5024"/>
    <cellStyle name="Normal 2 28 16" xfId="5789"/>
    <cellStyle name="Normal 2 28 17" xfId="6031"/>
    <cellStyle name="Normal 2 28 18" xfId="6271"/>
    <cellStyle name="Normal 2 28 19" xfId="6917"/>
    <cellStyle name="Normal 2 28 2" xfId="2697"/>
    <cellStyle name="Normal 2 28 2 2" xfId="2968"/>
    <cellStyle name="Normal 2 28 20" xfId="7185"/>
    <cellStyle name="Normal 2 28 21" xfId="7431"/>
    <cellStyle name="Normal 2 28 22" xfId="7727"/>
    <cellStyle name="Normal 2 28 23" xfId="6558"/>
    <cellStyle name="Normal 2 28 24" xfId="8159"/>
    <cellStyle name="Normal 2 28 25" xfId="5709"/>
    <cellStyle name="Normal 2 28 26" xfId="6675"/>
    <cellStyle name="Normal 2 28 27" xfId="8384"/>
    <cellStyle name="Normal 2 28 28" xfId="8608"/>
    <cellStyle name="Normal 2 28 29" xfId="9163"/>
    <cellStyle name="Normal 2 28 3" xfId="3454"/>
    <cellStyle name="Normal 2 28 30" xfId="9378"/>
    <cellStyle name="Normal 2 28 31" xfId="10181"/>
    <cellStyle name="Normal 2 28 32" xfId="10351"/>
    <cellStyle name="Normal 2 28 33" xfId="11352"/>
    <cellStyle name="Normal 2 28 34" xfId="11881"/>
    <cellStyle name="Normal 2 28 35" xfId="12409"/>
    <cellStyle name="Normal 2 28 36" xfId="12836"/>
    <cellStyle name="Normal 2 28 37" xfId="13494"/>
    <cellStyle name="Normal 2 28 38" xfId="14035"/>
    <cellStyle name="Normal 2 28 39" xfId="14575"/>
    <cellStyle name="Normal 2 28 4" xfId="2946"/>
    <cellStyle name="Normal 2 28 40" xfId="15013"/>
    <cellStyle name="Normal 2 28 41" xfId="15658"/>
    <cellStyle name="Normal 2 28 42" xfId="16199"/>
    <cellStyle name="Normal 2 28 43" xfId="16739"/>
    <cellStyle name="Normal 2 28 44" xfId="17280"/>
    <cellStyle name="Normal 2 28 45" xfId="17821"/>
    <cellStyle name="Normal 2 28 46" xfId="18362"/>
    <cellStyle name="Normal 2 28 47" xfId="18899"/>
    <cellStyle name="Normal 2 28 48" xfId="19439"/>
    <cellStyle name="Normal 2 28 49" xfId="19972"/>
    <cellStyle name="Normal 2 28 5" xfId="3508"/>
    <cellStyle name="Normal 2 28 50" xfId="20490"/>
    <cellStyle name="Normal 2 28 51" xfId="20899"/>
    <cellStyle name="Normal 2 28 52" xfId="21393"/>
    <cellStyle name="Normal 2 28 53" xfId="22027"/>
    <cellStyle name="Normal 2 28 54" xfId="22272"/>
    <cellStyle name="Normal 2 28 55" xfId="22526"/>
    <cellStyle name="Normal 2 28 56" xfId="22306"/>
    <cellStyle name="Normal 2 28 57" xfId="22324"/>
    <cellStyle name="Normal 2 28 58" xfId="23156"/>
    <cellStyle name="Normal 2 28 59" xfId="23692"/>
    <cellStyle name="Normal 2 28 6" xfId="3997"/>
    <cellStyle name="Normal 2 28 60" xfId="25155"/>
    <cellStyle name="Normal 2 28 61" xfId="25917"/>
    <cellStyle name="Normal 2 28 62" xfId="25472"/>
    <cellStyle name="Normal 2 28 63" xfId="26377"/>
    <cellStyle name="Normal 2 28 64" xfId="25484"/>
    <cellStyle name="Normal 2 28 65" xfId="26975"/>
    <cellStyle name="Normal 2 28 66" xfId="29026"/>
    <cellStyle name="Normal 2 28 67" xfId="28857"/>
    <cellStyle name="Normal 2 28 68" xfId="31142"/>
    <cellStyle name="Normal 2 28 69" xfId="32618"/>
    <cellStyle name="Normal 2 28 7" xfId="3540"/>
    <cellStyle name="Normal 2 28 70" xfId="31573"/>
    <cellStyle name="Normal 2 28 8" xfId="3385"/>
    <cellStyle name="Normal 2 28 9" xfId="3357"/>
    <cellStyle name="Normal 2 29" xfId="532"/>
    <cellStyle name="Normal 2 29 10" xfId="5215"/>
    <cellStyle name="Normal 2 29 11" xfId="4880"/>
    <cellStyle name="Normal 2 29 12" xfId="4332"/>
    <cellStyle name="Normal 2 29 13" xfId="5639"/>
    <cellStyle name="Normal 2 29 14" xfId="5751"/>
    <cellStyle name="Normal 2 29 15" xfId="5992"/>
    <cellStyle name="Normal 2 29 16" xfId="6232"/>
    <cellStyle name="Normal 2 29 17" xfId="6469"/>
    <cellStyle name="Normal 2 29 18" xfId="6708"/>
    <cellStyle name="Normal 2 29 19" xfId="7357"/>
    <cellStyle name="Normal 2 29 2" xfId="2713"/>
    <cellStyle name="Normal 2 29 2 2" xfId="3028"/>
    <cellStyle name="Normal 2 29 20" xfId="7033"/>
    <cellStyle name="Normal 2 29 21" xfId="7558"/>
    <cellStyle name="Normal 2 29 22" xfId="7476"/>
    <cellStyle name="Normal 2 29 23" xfId="6083"/>
    <cellStyle name="Normal 2 29 24" xfId="8121"/>
    <cellStyle name="Normal 2 29 25" xfId="8347"/>
    <cellStyle name="Normal 2 29 26" xfId="8574"/>
    <cellStyle name="Normal 2 29 27" xfId="8786"/>
    <cellStyle name="Normal 2 29 28" xfId="8993"/>
    <cellStyle name="Normal 2 29 29" xfId="9506"/>
    <cellStyle name="Normal 2 29 3" xfId="3610"/>
    <cellStyle name="Normal 2 29 30" xfId="9266"/>
    <cellStyle name="Normal 2 29 31" xfId="10340"/>
    <cellStyle name="Normal 2 29 32" xfId="10306"/>
    <cellStyle name="Normal 2 29 33" xfId="11036"/>
    <cellStyle name="Normal 2 29 34" xfId="11561"/>
    <cellStyle name="Normal 2 29 35" xfId="12088"/>
    <cellStyle name="Normal 2 29 36" xfId="12569"/>
    <cellStyle name="Normal 2 29 37" xfId="13162"/>
    <cellStyle name="Normal 2 29 38" xfId="13702"/>
    <cellStyle name="Normal 2 29 39" xfId="14245"/>
    <cellStyle name="Normal 2 29 4" xfId="3580"/>
    <cellStyle name="Normal 2 29 40" xfId="14708"/>
    <cellStyle name="Normal 2 29 41" xfId="15326"/>
    <cellStyle name="Normal 2 29 42" xfId="15867"/>
    <cellStyle name="Normal 2 29 43" xfId="16407"/>
    <cellStyle name="Normal 2 29 44" xfId="16948"/>
    <cellStyle name="Normal 2 29 45" xfId="17489"/>
    <cellStyle name="Normal 2 29 46" xfId="18030"/>
    <cellStyle name="Normal 2 29 47" xfId="18569"/>
    <cellStyle name="Normal 2 29 48" xfId="19108"/>
    <cellStyle name="Normal 2 29 49" xfId="19646"/>
    <cellStyle name="Normal 2 29 5" xfId="3901"/>
    <cellStyle name="Normal 2 29 50" xfId="20177"/>
    <cellStyle name="Normal 2 29 51" xfId="20620"/>
    <cellStyle name="Normal 2 29 52" xfId="21163"/>
    <cellStyle name="Normal 2 29 53" xfId="22183"/>
    <cellStyle name="Normal 2 29 54" xfId="22668"/>
    <cellStyle name="Normal 2 29 55" xfId="23139"/>
    <cellStyle name="Normal 2 29 56" xfId="23675"/>
    <cellStyle name="Normal 2 29 57" xfId="24208"/>
    <cellStyle name="Normal 2 29 58" xfId="24732"/>
    <cellStyle name="Normal 2 29 59" xfId="25228"/>
    <cellStyle name="Normal 2 29 6" xfId="3710"/>
    <cellStyle name="Normal 2 29 60" xfId="25997"/>
    <cellStyle name="Normal 2 29 61" xfId="26385"/>
    <cellStyle name="Normal 2 29 62" xfId="26921"/>
    <cellStyle name="Normal 2 29 63" xfId="27555"/>
    <cellStyle name="Normal 2 29 64" xfId="27931"/>
    <cellStyle name="Normal 2 29 65" xfId="28365"/>
    <cellStyle name="Normal 2 29 66" xfId="29162"/>
    <cellStyle name="Normal 2 29 67" xfId="28807"/>
    <cellStyle name="Normal 2 29 68" xfId="31274"/>
    <cellStyle name="Normal 2 29 69" xfId="32278"/>
    <cellStyle name="Normal 2 29 7" xfId="3352"/>
    <cellStyle name="Normal 2 29 70" xfId="33106"/>
    <cellStyle name="Normal 2 29 8" xfId="4327"/>
    <cellStyle name="Normal 2 29 9" xfId="4556"/>
    <cellStyle name="Normal 2 3" xfId="63"/>
    <cellStyle name="Normal 2 3 10" xfId="400"/>
    <cellStyle name="Normal 2 3 10 10" xfId="4902"/>
    <cellStyle name="Normal 2 3 10 11" xfId="4087"/>
    <cellStyle name="Normal 2 3 10 12" xfId="4893"/>
    <cellStyle name="Normal 2 3 10 13" xfId="5424"/>
    <cellStyle name="Normal 2 3 10 14" xfId="5757"/>
    <cellStyle name="Normal 2 3 10 15" xfId="5998"/>
    <cellStyle name="Normal 2 3 10 16" xfId="6238"/>
    <cellStyle name="Normal 2 3 10 17" xfId="6475"/>
    <cellStyle name="Normal 2 3 10 18" xfId="6713"/>
    <cellStyle name="Normal 2 3 10 19" xfId="7054"/>
    <cellStyle name="Normal 2 3 10 2" xfId="2535"/>
    <cellStyle name="Normal 2 3 10 2 2" xfId="2980"/>
    <cellStyle name="Normal 2 3 10 20" xfId="6490"/>
    <cellStyle name="Normal 2 3 10 21" xfId="7950"/>
    <cellStyle name="Normal 2 3 10 22" xfId="7367"/>
    <cellStyle name="Normal 2 3 10 23" xfId="5703"/>
    <cellStyle name="Normal 2 3 10 24" xfId="7911"/>
    <cellStyle name="Normal 2 3 10 25" xfId="8353"/>
    <cellStyle name="Normal 2 3 10 26" xfId="8580"/>
    <cellStyle name="Normal 2 3 10 27" xfId="8791"/>
    <cellStyle name="Normal 2 3 10 28" xfId="8998"/>
    <cellStyle name="Normal 2 3 10 29" xfId="9283"/>
    <cellStyle name="Normal 2 3 10 3" xfId="3481"/>
    <cellStyle name="Normal 2 3 10 30" xfId="8803"/>
    <cellStyle name="Normal 2 3 10 31" xfId="10209"/>
    <cellStyle name="Normal 2 3 10 32" xfId="9962"/>
    <cellStyle name="Normal 2 3 10 33" xfId="10939"/>
    <cellStyle name="Normal 2 3 10 34" xfId="11201"/>
    <cellStyle name="Normal 2 3 10 35" xfId="11728"/>
    <cellStyle name="Normal 2 3 10 36" xfId="12275"/>
    <cellStyle name="Normal 2 3 10 37" xfId="12787"/>
    <cellStyle name="Normal 2 3 10 38" xfId="13338"/>
    <cellStyle name="Normal 2 3 10 39" xfId="13879"/>
    <cellStyle name="Normal 2 3 10 4" xfId="3485"/>
    <cellStyle name="Normal 2 3 10 40" xfId="14776"/>
    <cellStyle name="Normal 2 3 10 41" xfId="14946"/>
    <cellStyle name="Normal 2 3 10 42" xfId="15502"/>
    <cellStyle name="Normal 2 3 10 43" xfId="16043"/>
    <cellStyle name="Normal 2 3 10 44" xfId="16583"/>
    <cellStyle name="Normal 2 3 10 45" xfId="17124"/>
    <cellStyle name="Normal 2 3 10 46" xfId="17665"/>
    <cellStyle name="Normal 2 3 10 47" xfId="18206"/>
    <cellStyle name="Normal 2 3 10 48" xfId="18744"/>
    <cellStyle name="Normal 2 3 10 49" xfId="19283"/>
    <cellStyle name="Normal 2 3 10 5" xfId="3904"/>
    <cellStyle name="Normal 2 3 10 50" xfId="19821"/>
    <cellStyle name="Normal 2 3 10 51" xfId="20683"/>
    <cellStyle name="Normal 2 3 10 52" xfId="20839"/>
    <cellStyle name="Normal 2 3 10 53" xfId="22055"/>
    <cellStyle name="Normal 2 3 10 54" xfId="22492"/>
    <cellStyle name="Normal 2 3 10 55" xfId="23110"/>
    <cellStyle name="Normal 2 3 10 56" xfId="23647"/>
    <cellStyle name="Normal 2 3 10 57" xfId="24179"/>
    <cellStyle name="Normal 2 3 10 58" xfId="24707"/>
    <cellStyle name="Normal 2 3 10 59" xfId="25203"/>
    <cellStyle name="Normal 2 3 10 6" xfId="3646"/>
    <cellStyle name="Normal 2 3 10 60" xfId="25868"/>
    <cellStyle name="Normal 2 3 10 61" xfId="26356"/>
    <cellStyle name="Normal 2 3 10 62" xfId="26893"/>
    <cellStyle name="Normal 2 3 10 63" xfId="27430"/>
    <cellStyle name="Normal 2 3 10 64" xfId="27911"/>
    <cellStyle name="Normal 2 3 10 65" xfId="28350"/>
    <cellStyle name="Normal 2 3 10 66" xfId="29049"/>
    <cellStyle name="Normal 2 3 10 67" xfId="28775"/>
    <cellStyle name="Normal 2 3 10 68" xfId="31165"/>
    <cellStyle name="Normal 2 3 10 69" xfId="32382"/>
    <cellStyle name="Normal 2 3 10 7" xfId="3773"/>
    <cellStyle name="Normal 2 3 10 70" xfId="31601"/>
    <cellStyle name="Normal 2 3 10 8" xfId="4243"/>
    <cellStyle name="Normal 2 3 10 9" xfId="4562"/>
    <cellStyle name="Normal 2 3 100" xfId="29915"/>
    <cellStyle name="Normal 2 3 101" xfId="29988"/>
    <cellStyle name="Normal 2 3 102" xfId="3096"/>
    <cellStyle name="Normal 2 3 103" xfId="34072"/>
    <cellStyle name="Normal 2 3 104" xfId="34151"/>
    <cellStyle name="Normal 2 3 105" xfId="34575"/>
    <cellStyle name="Normal 2 3 106" xfId="34802"/>
    <cellStyle name="Normal 2 3 107" xfId="35029"/>
    <cellStyle name="Normal 2 3 108" xfId="35256"/>
    <cellStyle name="Normal 2 3 109" xfId="35483"/>
    <cellStyle name="Normal 2 3 11" xfId="548"/>
    <cellStyle name="Normal 2 3 11 10" xfId="5245"/>
    <cellStyle name="Normal 2 3 11 11" xfId="5521"/>
    <cellStyle name="Normal 2 3 11 12" xfId="5695"/>
    <cellStyle name="Normal 2 3 11 13" xfId="5935"/>
    <cellStyle name="Normal 2 3 11 14" xfId="6177"/>
    <cellStyle name="Normal 2 3 11 15" xfId="6413"/>
    <cellStyle name="Normal 2 3 11 16" xfId="6655"/>
    <cellStyle name="Normal 2 3 11 17" xfId="6892"/>
    <cellStyle name="Normal 2 3 11 18" xfId="7127"/>
    <cellStyle name="Normal 2 3 11 19" xfId="7386"/>
    <cellStyle name="Normal 2 3 11 2" xfId="2548"/>
    <cellStyle name="Normal 2 3 11 2 2" xfId="3032"/>
    <cellStyle name="Normal 2 3 11 20" xfId="7651"/>
    <cellStyle name="Normal 2 3 11 21" xfId="6744"/>
    <cellStyle name="Normal 2 3 11 22" xfId="7295"/>
    <cellStyle name="Normal 2 3 11 23" xfId="8295"/>
    <cellStyle name="Normal 2 3 11 24" xfId="8523"/>
    <cellStyle name="Normal 2 3 11 25" xfId="8738"/>
    <cellStyle name="Normal 2 3 11 26" xfId="8949"/>
    <cellStyle name="Normal 2 3 11 27" xfId="9145"/>
    <cellStyle name="Normal 2 3 11 28" xfId="9339"/>
    <cellStyle name="Normal 2 3 11 29" xfId="9525"/>
    <cellStyle name="Normal 2 3 11 3" xfId="3626"/>
    <cellStyle name="Normal 2 3 11 30" xfId="9685"/>
    <cellStyle name="Normal 2 3 11 31" xfId="10356"/>
    <cellStyle name="Normal 2 3 11 32" xfId="10843"/>
    <cellStyle name="Normal 2 3 11 33" xfId="10678"/>
    <cellStyle name="Normal 2 3 11 34" xfId="11317"/>
    <cellStyle name="Normal 2 3 11 35" xfId="11846"/>
    <cellStyle name="Normal 2 3 11 36" xfId="12928"/>
    <cellStyle name="Normal 2 3 11 37" xfId="12913"/>
    <cellStyle name="Normal 2 3 11 38" xfId="13459"/>
    <cellStyle name="Normal 2 3 11 39" xfId="14000"/>
    <cellStyle name="Normal 2 3 11 4" xfId="3373"/>
    <cellStyle name="Normal 2 3 11 40" xfId="15238"/>
    <cellStyle name="Normal 2 3 11 41" xfId="15042"/>
    <cellStyle name="Normal 2 3 11 42" xfId="15623"/>
    <cellStyle name="Normal 2 3 11 43" xfId="16164"/>
    <cellStyle name="Normal 2 3 11 44" xfId="16704"/>
    <cellStyle name="Normal 2 3 11 45" xfId="17245"/>
    <cellStyle name="Normal 2 3 11 46" xfId="17786"/>
    <cellStyle name="Normal 2 3 11 47" xfId="18327"/>
    <cellStyle name="Normal 2 3 11 48" xfId="18865"/>
    <cellStyle name="Normal 2 3 11 49" xfId="19404"/>
    <cellStyle name="Normal 2 3 11 5" xfId="3552"/>
    <cellStyle name="Normal 2 3 11 50" xfId="19938"/>
    <cellStyle name="Normal 2 3 11 51" xfId="21091"/>
    <cellStyle name="Normal 2 3 11 52" xfId="20925"/>
    <cellStyle name="Normal 2 3 11 53" xfId="22199"/>
    <cellStyle name="Normal 2 3 11 54" xfId="22213"/>
    <cellStyle name="Normal 2 3 11 55" xfId="22868"/>
    <cellStyle name="Normal 2 3 11 56" xfId="23077"/>
    <cellStyle name="Normal 2 3 11 57" xfId="23614"/>
    <cellStyle name="Normal 2 3 11 58" xfId="24147"/>
    <cellStyle name="Normal 2 3 11 59" xfId="24677"/>
    <cellStyle name="Normal 2 3 11 6" xfId="4315"/>
    <cellStyle name="Normal 2 3 11 60" xfId="26013"/>
    <cellStyle name="Normal 2 3 11 61" xfId="26119"/>
    <cellStyle name="Normal 2 3 11 62" xfId="26323"/>
    <cellStyle name="Normal 2 3 11 63" xfId="26982"/>
    <cellStyle name="Normal 2 3 11 64" xfId="27383"/>
    <cellStyle name="Normal 2 3 11 65" xfId="27883"/>
    <cellStyle name="Normal 2 3 11 66" xfId="29175"/>
    <cellStyle name="Normal 2 3 11 67" xfId="28742"/>
    <cellStyle name="Normal 2 3 11 68" xfId="31287"/>
    <cellStyle name="Normal 2 3 11 69" xfId="31838"/>
    <cellStyle name="Normal 2 3 11 7" xfId="4502"/>
    <cellStyle name="Normal 2 3 11 70" xfId="32998"/>
    <cellStyle name="Normal 2 3 11 8" xfId="4736"/>
    <cellStyle name="Normal 2 3 11 9" xfId="4979"/>
    <cellStyle name="Normal 2 3 110" xfId="35710"/>
    <cellStyle name="Normal 2 3 111" xfId="35937"/>
    <cellStyle name="Normal 2 3 112" xfId="36164"/>
    <cellStyle name="Normal 2 3 113" xfId="36391"/>
    <cellStyle name="Normal 2 3 114" xfId="36617"/>
    <cellStyle name="Normal 2 3 115" xfId="36841"/>
    <cellStyle name="Normal 2 3 116" xfId="37043"/>
    <cellStyle name="Normal 2 3 117" xfId="37253"/>
    <cellStyle name="Normal 2 3 118" xfId="37600"/>
    <cellStyle name="Normal 2 3 119" xfId="37669"/>
    <cellStyle name="Normal 2 3 12" xfId="576"/>
    <cellStyle name="Normal 2 3 12 10" xfId="4749"/>
    <cellStyle name="Normal 2 3 12 11" xfId="4682"/>
    <cellStyle name="Normal 2 3 12 12" xfId="5425"/>
    <cellStyle name="Normal 2 3 12 13" xfId="5650"/>
    <cellStyle name="Normal 2 3 12 14" xfId="5890"/>
    <cellStyle name="Normal 2 3 12 15" xfId="6132"/>
    <cellStyle name="Normal 2 3 12 16" xfId="6370"/>
    <cellStyle name="Normal 2 3 12 17" xfId="6609"/>
    <cellStyle name="Normal 2 3 12 18" xfId="6845"/>
    <cellStyle name="Normal 2 3 12 19" xfId="6906"/>
    <cellStyle name="Normal 2 3 12 2" xfId="2562"/>
    <cellStyle name="Normal 2 3 12 2 2" xfId="3044"/>
    <cellStyle name="Normal 2 3 12 20" xfId="6836"/>
    <cellStyle name="Normal 2 3 12 21" xfId="8062"/>
    <cellStyle name="Normal 2 3 12 22" xfId="7790"/>
    <cellStyle name="Normal 2 3 12 23" xfId="6496"/>
    <cellStyle name="Normal 2 3 12 24" xfId="8252"/>
    <cellStyle name="Normal 2 3 12 25" xfId="8481"/>
    <cellStyle name="Normal 2 3 12 26" xfId="8702"/>
    <cellStyle name="Normal 2 3 12 27" xfId="8911"/>
    <cellStyle name="Normal 2 3 12 28" xfId="9111"/>
    <cellStyle name="Normal 2 3 12 29" xfId="9156"/>
    <cellStyle name="Normal 2 3 12 3" xfId="3653"/>
    <cellStyle name="Normal 2 3 12 30" xfId="9102"/>
    <cellStyle name="Normal 2 3 12 31" xfId="10383"/>
    <cellStyle name="Normal 2 3 12 32" xfId="9859"/>
    <cellStyle name="Normal 2 3 12 33" xfId="10657"/>
    <cellStyle name="Normal 2 3 12 34" xfId="10936"/>
    <cellStyle name="Normal 2 3 12 35" xfId="10928"/>
    <cellStyle name="Normal 2 3 12 36" xfId="12212"/>
    <cellStyle name="Normal 2 3 12 37" xfId="11549"/>
    <cellStyle name="Normal 2 3 12 38" xfId="10786"/>
    <cellStyle name="Normal 2 3 12 39" xfId="12398"/>
    <cellStyle name="Normal 2 3 12 4" xfId="3371"/>
    <cellStyle name="Normal 2 3 12 40" xfId="15029"/>
    <cellStyle name="Normal 2 3 12 41" xfId="13663"/>
    <cellStyle name="Normal 2 3 12 42" xfId="13334"/>
    <cellStyle name="Normal 2 3 12 43" xfId="13660"/>
    <cellStyle name="Normal 2 3 12 44" xfId="15131"/>
    <cellStyle name="Normal 2 3 12 45" xfId="15625"/>
    <cellStyle name="Normal 2 3 12 46" xfId="16166"/>
    <cellStyle name="Normal 2 3 12 47" xfId="16706"/>
    <cellStyle name="Normal 2 3 12 48" xfId="17247"/>
    <cellStyle name="Normal 2 3 12 49" xfId="17788"/>
    <cellStyle name="Normal 2 3 12 5" xfId="3820"/>
    <cellStyle name="Normal 2 3 12 50" xfId="18329"/>
    <cellStyle name="Normal 2 3 12 51" xfId="20912"/>
    <cellStyle name="Normal 2 3 12 52" xfId="19607"/>
    <cellStyle name="Normal 2 3 12 53" xfId="22226"/>
    <cellStyle name="Normal 2 3 12 54" xfId="22518"/>
    <cellStyle name="Normal 2 3 12 55" xfId="23114"/>
    <cellStyle name="Normal 2 3 12 56" xfId="23651"/>
    <cellStyle name="Normal 2 3 12 57" xfId="24183"/>
    <cellStyle name="Normal 2 3 12 58" xfId="24710"/>
    <cellStyle name="Normal 2 3 12 59" xfId="25206"/>
    <cellStyle name="Normal 2 3 12 6" xfId="3351"/>
    <cellStyle name="Normal 2 3 12 60" xfId="26040"/>
    <cellStyle name="Normal 2 3 12 61" xfId="26360"/>
    <cellStyle name="Normal 2 3 12 62" xfId="26896"/>
    <cellStyle name="Normal 2 3 12 63" xfId="27493"/>
    <cellStyle name="Normal 2 3 12 64" xfId="27913"/>
    <cellStyle name="Normal 2 3 12 65" xfId="28351"/>
    <cellStyle name="Normal 2 3 12 66" xfId="29198"/>
    <cellStyle name="Normal 2 3 12 67" xfId="29460"/>
    <cellStyle name="Normal 2 3 12 68" xfId="31311"/>
    <cellStyle name="Normal 2 3 12 69" xfId="30871"/>
    <cellStyle name="Normal 2 3 12 7" xfId="4417"/>
    <cellStyle name="Normal 2 3 12 70" xfId="32679"/>
    <cellStyle name="Normal 2 3 12 8" xfId="4457"/>
    <cellStyle name="Normal 2 3 12 9" xfId="4691"/>
    <cellStyle name="Normal 2 3 120" xfId="38472"/>
    <cellStyle name="Normal 2 3 13" xfId="603"/>
    <cellStyle name="Normal 2 3 13 10" xfId="5471"/>
    <cellStyle name="Normal 2 3 13 11" xfId="5680"/>
    <cellStyle name="Normal 2 3 13 12" xfId="5920"/>
    <cellStyle name="Normal 2 3 13 13" xfId="6162"/>
    <cellStyle name="Normal 2 3 13 14" xfId="6399"/>
    <cellStyle name="Normal 2 3 13 15" xfId="6640"/>
    <cellStyle name="Normal 2 3 13 16" xfId="6877"/>
    <cellStyle name="Normal 2 3 13 17" xfId="7117"/>
    <cellStyle name="Normal 2 3 13 18" xfId="7346"/>
    <cellStyle name="Normal 2 3 13 19" xfId="7601"/>
    <cellStyle name="Normal 2 3 13 2" xfId="2574"/>
    <cellStyle name="Normal 2 3 13 2 2" xfId="3057"/>
    <cellStyle name="Normal 2 3 13 20" xfId="7810"/>
    <cellStyle name="Normal 2 3 13 21" xfId="7409"/>
    <cellStyle name="Normal 2 3 13 22" xfId="8281"/>
    <cellStyle name="Normal 2 3 13 23" xfId="8509"/>
    <cellStyle name="Normal 2 3 13 24" xfId="8726"/>
    <cellStyle name="Normal 2 3 13 25" xfId="8938"/>
    <cellStyle name="Normal 2 3 13 26" xfId="9134"/>
    <cellStyle name="Normal 2 3 13 27" xfId="9330"/>
    <cellStyle name="Normal 2 3 13 28" xfId="9497"/>
    <cellStyle name="Normal 2 3 13 29" xfId="9652"/>
    <cellStyle name="Normal 2 3 13 3" xfId="3679"/>
    <cellStyle name="Normal 2 3 13 30" xfId="9765"/>
    <cellStyle name="Normal 2 3 13 31" xfId="10408"/>
    <cellStyle name="Normal 2 3 13 32" xfId="10943"/>
    <cellStyle name="Normal 2 3 13 33" xfId="11193"/>
    <cellStyle name="Normal 2 3 13 34" xfId="11720"/>
    <cellStyle name="Normal 2 3 13 35" xfId="12249"/>
    <cellStyle name="Normal 2 3 13 36" xfId="12798"/>
    <cellStyle name="Normal 2 3 13 37" xfId="13322"/>
    <cellStyle name="Normal 2 3 13 38" xfId="13863"/>
    <cellStyle name="Normal 2 3 13 39" xfId="14405"/>
    <cellStyle name="Normal 2 3 13 4" xfId="3964"/>
    <cellStyle name="Normal 2 3 13 40" xfId="14957"/>
    <cellStyle name="Normal 2 3 13 41" xfId="15486"/>
    <cellStyle name="Normal 2 3 13 42" xfId="16027"/>
    <cellStyle name="Normal 2 3 13 43" xfId="16567"/>
    <cellStyle name="Normal 2 3 13 44" xfId="17108"/>
    <cellStyle name="Normal 2 3 13 45" xfId="17649"/>
    <cellStyle name="Normal 2 3 13 46" xfId="18190"/>
    <cellStyle name="Normal 2 3 13 47" xfId="18728"/>
    <cellStyle name="Normal 2 3 13 48" xfId="19268"/>
    <cellStyle name="Normal 2 3 13 49" xfId="19805"/>
    <cellStyle name="Normal 2 3 13 5" xfId="4270"/>
    <cellStyle name="Normal 2 3 13 50" xfId="20331"/>
    <cellStyle name="Normal 2 3 13 51" xfId="20850"/>
    <cellStyle name="Normal 2 3 13 52" xfId="21288"/>
    <cellStyle name="Normal 2 3 13 53" xfId="22252"/>
    <cellStyle name="Normal 2 3 13 54" xfId="22816"/>
    <cellStyle name="Normal 2 3 13 55" xfId="23182"/>
    <cellStyle name="Normal 2 3 13 56" xfId="23718"/>
    <cellStyle name="Normal 2 3 13 57" xfId="24251"/>
    <cellStyle name="Normal 2 3 13 58" xfId="24773"/>
    <cellStyle name="Normal 2 3 13 59" xfId="25264"/>
    <cellStyle name="Normal 2 3 13 6" xfId="4487"/>
    <cellStyle name="Normal 2 3 13 60" xfId="26067"/>
    <cellStyle name="Normal 2 3 13 61" xfId="26428"/>
    <cellStyle name="Normal 2 3 13 62" xfId="26964"/>
    <cellStyle name="Normal 2 3 13 63" xfId="27419"/>
    <cellStyle name="Normal 2 3 13 64" xfId="27969"/>
    <cellStyle name="Normal 2 3 13 65" xfId="28394"/>
    <cellStyle name="Normal 2 3 13 66" xfId="29217"/>
    <cellStyle name="Normal 2 3 13 67" xfId="29124"/>
    <cellStyle name="Normal 2 3 13 68" xfId="31333"/>
    <cellStyle name="Normal 2 3 13 69" xfId="31207"/>
    <cellStyle name="Normal 2 3 13 7" xfId="4721"/>
    <cellStyle name="Normal 2 3 13 70" xfId="31717"/>
    <cellStyle name="Normal 2 3 13 8" xfId="4964"/>
    <cellStyle name="Normal 2 3 13 9" xfId="5202"/>
    <cellStyle name="Normal 2 3 14" xfId="628"/>
    <cellStyle name="Normal 2 3 14 10" xfId="5089"/>
    <cellStyle name="Normal 2 3 14 11" xfId="5187"/>
    <cellStyle name="Normal 2 3 14 12" xfId="3165"/>
    <cellStyle name="Normal 2 3 14 13" xfId="4718"/>
    <cellStyle name="Normal 2 3 14 14" xfId="5583"/>
    <cellStyle name="Normal 2 3 14 15" xfId="5838"/>
    <cellStyle name="Normal 2 3 14 16" xfId="6079"/>
    <cellStyle name="Normal 2 3 14 17" xfId="6320"/>
    <cellStyle name="Normal 2 3 14 18" xfId="6556"/>
    <cellStyle name="Normal 2 3 14 19" xfId="7234"/>
    <cellStyle name="Normal 2 3 14 2" xfId="2586"/>
    <cellStyle name="Normal 2 3 14 2 2" xfId="3068"/>
    <cellStyle name="Normal 2 3 14 20" xfId="7333"/>
    <cellStyle name="Normal 2 3 14 21" xfId="7214"/>
    <cellStyle name="Normal 2 3 14 22" xfId="6159"/>
    <cellStyle name="Normal 2 3 14 23" xfId="8031"/>
    <cellStyle name="Normal 2 3 14 24" xfId="7990"/>
    <cellStyle name="Normal 2 3 14 25" xfId="7135"/>
    <cellStyle name="Normal 2 3 14 26" xfId="8430"/>
    <cellStyle name="Normal 2 3 14 27" xfId="8655"/>
    <cellStyle name="Normal 2 3 14 28" xfId="8865"/>
    <cellStyle name="Normal 2 3 14 29" xfId="9415"/>
    <cellStyle name="Normal 2 3 14 3" xfId="3704"/>
    <cellStyle name="Normal 2 3 14 30" xfId="9488"/>
    <cellStyle name="Normal 2 3 14 31" xfId="10431"/>
    <cellStyle name="Normal 2 3 14 32" xfId="10967"/>
    <cellStyle name="Normal 2 3 14 33" xfId="11492"/>
    <cellStyle name="Normal 2 3 14 34" xfId="12021"/>
    <cellStyle name="Normal 2 3 14 35" xfId="12551"/>
    <cellStyle name="Normal 2 3 14 36" xfId="13093"/>
    <cellStyle name="Normal 2 3 14 37" xfId="13633"/>
    <cellStyle name="Normal 2 3 14 38" xfId="14176"/>
    <cellStyle name="Normal 2 3 14 39" xfId="14715"/>
    <cellStyle name="Normal 2 3 14 4" xfId="2820"/>
    <cellStyle name="Normal 2 3 14 40" xfId="15257"/>
    <cellStyle name="Normal 2 3 14 41" xfId="15798"/>
    <cellStyle name="Normal 2 3 14 42" xfId="16338"/>
    <cellStyle name="Normal 2 3 14 43" xfId="16879"/>
    <cellStyle name="Normal 2 3 14 44" xfId="17420"/>
    <cellStyle name="Normal 2 3 14 45" xfId="17961"/>
    <cellStyle name="Normal 2 3 14 46" xfId="18501"/>
    <cellStyle name="Normal 2 3 14 47" xfId="19039"/>
    <cellStyle name="Normal 2 3 14 48" xfId="19578"/>
    <cellStyle name="Normal 2 3 14 49" xfId="20110"/>
    <cellStyle name="Normal 2 3 14 5" xfId="3827"/>
    <cellStyle name="Normal 2 3 14 50" xfId="20627"/>
    <cellStyle name="Normal 2 3 14 51" xfId="21110"/>
    <cellStyle name="Normal 2 3 14 52" xfId="21500"/>
    <cellStyle name="Normal 2 3 14 53" xfId="22276"/>
    <cellStyle name="Normal 2 3 14 54" xfId="22841"/>
    <cellStyle name="Normal 2 3 14 55" xfId="23165"/>
    <cellStyle name="Normal 2 3 14 56" xfId="23701"/>
    <cellStyle name="Normal 2 3 14 57" xfId="24234"/>
    <cellStyle name="Normal 2 3 14 58" xfId="24756"/>
    <cellStyle name="Normal 2 3 14 59" xfId="25250"/>
    <cellStyle name="Normal 2 3 14 6" xfId="3315"/>
    <cellStyle name="Normal 2 3 14 60" xfId="26092"/>
    <cellStyle name="Normal 2 3 14 61" xfId="26411"/>
    <cellStyle name="Normal 2 3 14 62" xfId="26947"/>
    <cellStyle name="Normal 2 3 14 63" xfId="27464"/>
    <cellStyle name="Normal 2 3 14 64" xfId="27953"/>
    <cellStyle name="Normal 2 3 14 65" xfId="28382"/>
    <cellStyle name="Normal 2 3 14 66" xfId="29236"/>
    <cellStyle name="Normal 2 3 14 67" xfId="29001"/>
    <cellStyle name="Normal 2 3 14 68" xfId="31353"/>
    <cellStyle name="Normal 2 3 14 69" xfId="32295"/>
    <cellStyle name="Normal 2 3 14 7" xfId="4268"/>
    <cellStyle name="Normal 2 3 14 70" xfId="33121"/>
    <cellStyle name="Normal 2 3 14 8" xfId="3009"/>
    <cellStyle name="Normal 2 3 14 9" xfId="4218"/>
    <cellStyle name="Normal 2 3 15" xfId="654"/>
    <cellStyle name="Normal 2 3 15 10" xfId="4652"/>
    <cellStyle name="Normal 2 3 15 11" xfId="4474"/>
    <cellStyle name="Normal 2 3 15 12" xfId="5510"/>
    <cellStyle name="Normal 2 3 15 13" xfId="5750"/>
    <cellStyle name="Normal 2 3 15 14" xfId="5991"/>
    <cellStyle name="Normal 2 3 15 15" xfId="6231"/>
    <cellStyle name="Normal 2 3 15 16" xfId="6468"/>
    <cellStyle name="Normal 2 3 15 17" xfId="6707"/>
    <cellStyle name="Normal 2 3 15 18" xfId="6947"/>
    <cellStyle name="Normal 2 3 15 19" xfId="6803"/>
    <cellStyle name="Normal 2 3 15 2" xfId="2596"/>
    <cellStyle name="Normal 2 3 15 2 2" xfId="3076"/>
    <cellStyle name="Normal 2 3 15 20" xfId="6627"/>
    <cellStyle name="Normal 2 3 15 21" xfId="8182"/>
    <cellStyle name="Normal 2 3 15 22" xfId="8177"/>
    <cellStyle name="Normal 2 3 15 23" xfId="6903"/>
    <cellStyle name="Normal 2 3 15 24" xfId="8346"/>
    <cellStyle name="Normal 2 3 15 25" xfId="8573"/>
    <cellStyle name="Normal 2 3 15 26" xfId="8785"/>
    <cellStyle name="Normal 2 3 15 27" xfId="8992"/>
    <cellStyle name="Normal 2 3 15 28" xfId="9188"/>
    <cellStyle name="Normal 2 3 15 29" xfId="9075"/>
    <cellStyle name="Normal 2 3 15 3" xfId="3728"/>
    <cellStyle name="Normal 2 3 15 30" xfId="8927"/>
    <cellStyle name="Normal 2 3 15 31" xfId="10456"/>
    <cellStyle name="Normal 2 3 15 32" xfId="10993"/>
    <cellStyle name="Normal 2 3 15 33" xfId="11518"/>
    <cellStyle name="Normal 2 3 15 34" xfId="12047"/>
    <cellStyle name="Normal 2 3 15 35" xfId="12577"/>
    <cellStyle name="Normal 2 3 15 36" xfId="13119"/>
    <cellStyle name="Normal 2 3 15 37" xfId="13659"/>
    <cellStyle name="Normal 2 3 15 38" xfId="14202"/>
    <cellStyle name="Normal 2 3 15 39" xfId="14741"/>
    <cellStyle name="Normal 2 3 15 4" xfId="3200"/>
    <cellStyle name="Normal 2 3 15 40" xfId="15283"/>
    <cellStyle name="Normal 2 3 15 41" xfId="15824"/>
    <cellStyle name="Normal 2 3 15 42" xfId="16364"/>
    <cellStyle name="Normal 2 3 15 43" xfId="16905"/>
    <cellStyle name="Normal 2 3 15 44" xfId="17446"/>
    <cellStyle name="Normal 2 3 15 45" xfId="17987"/>
    <cellStyle name="Normal 2 3 15 46" xfId="18526"/>
    <cellStyle name="Normal 2 3 15 47" xfId="19065"/>
    <cellStyle name="Normal 2 3 15 48" xfId="19604"/>
    <cellStyle name="Normal 2 3 15 49" xfId="20135"/>
    <cellStyle name="Normal 2 3 15 5" xfId="3555"/>
    <cellStyle name="Normal 2 3 15 50" xfId="20652"/>
    <cellStyle name="Normal 2 3 15 51" xfId="21130"/>
    <cellStyle name="Normal 2 3 15 52" xfId="21513"/>
    <cellStyle name="Normal 2 3 15 53" xfId="22301"/>
    <cellStyle name="Normal 2 3 15 54" xfId="22867"/>
    <cellStyle name="Normal 2 3 15 55" xfId="23081"/>
    <cellStyle name="Normal 2 3 15 56" xfId="23618"/>
    <cellStyle name="Normal 2 3 15 57" xfId="24151"/>
    <cellStyle name="Normal 2 3 15 58" xfId="24681"/>
    <cellStyle name="Normal 2 3 15 59" xfId="25182"/>
    <cellStyle name="Normal 2 3 15 6" xfId="4128"/>
    <cellStyle name="Normal 2 3 15 60" xfId="26118"/>
    <cellStyle name="Normal 2 3 15 61" xfId="26327"/>
    <cellStyle name="Normal 2 3 15 62" xfId="26864"/>
    <cellStyle name="Normal 2 3 15 63" xfId="27387"/>
    <cellStyle name="Normal 2 3 15 64" xfId="27887"/>
    <cellStyle name="Normal 2 3 15 65" xfId="28332"/>
    <cellStyle name="Normal 2 3 15 66" xfId="29259"/>
    <cellStyle name="Normal 2 3 15 67" xfId="29230"/>
    <cellStyle name="Normal 2 3 15 68" xfId="31376"/>
    <cellStyle name="Normal 2 3 15 69" xfId="31638"/>
    <cellStyle name="Normal 2 3 15 7" xfId="4257"/>
    <cellStyle name="Normal 2 3 15 70" xfId="32493"/>
    <cellStyle name="Normal 2 3 15 8" xfId="4555"/>
    <cellStyle name="Normal 2 3 15 9" xfId="4791"/>
    <cellStyle name="Normal 2 3 16" xfId="681"/>
    <cellStyle name="Normal 2 3 16 10" xfId="5569"/>
    <cellStyle name="Normal 2 3 16 11" xfId="5825"/>
    <cellStyle name="Normal 2 3 16 12" xfId="6066"/>
    <cellStyle name="Normal 2 3 16 13" xfId="6307"/>
    <cellStyle name="Normal 2 3 16 14" xfId="6543"/>
    <cellStyle name="Normal 2 3 16 15" xfId="6781"/>
    <cellStyle name="Normal 2 3 16 16" xfId="7020"/>
    <cellStyle name="Normal 2 3 16 17" xfId="7252"/>
    <cellStyle name="Normal 2 3 16 18" xfId="7482"/>
    <cellStyle name="Normal 2 3 16 19" xfId="7698"/>
    <cellStyle name="Normal 2 3 16 2" xfId="2619"/>
    <cellStyle name="Normal 2 3 16 2 2" xfId="3089"/>
    <cellStyle name="Normal 2 3 16 20" xfId="7949"/>
    <cellStyle name="Normal 2 3 16 21" xfId="7893"/>
    <cellStyle name="Normal 2 3 16 22" xfId="8418"/>
    <cellStyle name="Normal 2 3 16 23" xfId="8643"/>
    <cellStyle name="Normal 2 3 16 24" xfId="8852"/>
    <cellStyle name="Normal 2 3 16 25" xfId="9058"/>
    <cellStyle name="Normal 2 3 16 26" xfId="9254"/>
    <cellStyle name="Normal 2 3 16 27" xfId="9433"/>
    <cellStyle name="Normal 2 3 16 28" xfId="9589"/>
    <cellStyle name="Normal 2 3 16 29" xfId="9716"/>
    <cellStyle name="Normal 2 3 16 3" xfId="3755"/>
    <cellStyle name="Normal 2 3 16 30" xfId="9813"/>
    <cellStyle name="Normal 2 3 16 31" xfId="10481"/>
    <cellStyle name="Normal 2 3 16 32" xfId="11020"/>
    <cellStyle name="Normal 2 3 16 33" xfId="11545"/>
    <cellStyle name="Normal 2 3 16 34" xfId="12072"/>
    <cellStyle name="Normal 2 3 16 35" xfId="12603"/>
    <cellStyle name="Normal 2 3 16 36" xfId="13146"/>
    <cellStyle name="Normal 2 3 16 37" xfId="13686"/>
    <cellStyle name="Normal 2 3 16 38" xfId="14229"/>
    <cellStyle name="Normal 2 3 16 39" xfId="14766"/>
    <cellStyle name="Normal 2 3 16 4" xfId="3002"/>
    <cellStyle name="Normal 2 3 16 40" xfId="15310"/>
    <cellStyle name="Normal 2 3 16 41" xfId="15851"/>
    <cellStyle name="Normal 2 3 16 42" xfId="16391"/>
    <cellStyle name="Normal 2 3 16 43" xfId="16932"/>
    <cellStyle name="Normal 2 3 16 44" xfId="17473"/>
    <cellStyle name="Normal 2 3 16 45" xfId="18014"/>
    <cellStyle name="Normal 2 3 16 46" xfId="18553"/>
    <cellStyle name="Normal 2 3 16 47" xfId="19092"/>
    <cellStyle name="Normal 2 3 16 48" xfId="19630"/>
    <cellStyle name="Normal 2 3 16 49" xfId="20161"/>
    <cellStyle name="Normal 2 3 16 5" xfId="4193"/>
    <cellStyle name="Normal 2 3 16 50" xfId="20675"/>
    <cellStyle name="Normal 2 3 16 51" xfId="21149"/>
    <cellStyle name="Normal 2 3 16 52" xfId="21525"/>
    <cellStyle name="Normal 2 3 16 53" xfId="22327"/>
    <cellStyle name="Normal 2 3 16 54" xfId="22892"/>
    <cellStyle name="Normal 2 3 16 55" xfId="23433"/>
    <cellStyle name="Normal 2 3 16 56" xfId="23966"/>
    <cellStyle name="Normal 2 3 16 57" xfId="24500"/>
    <cellStyle name="Normal 2 3 16 58" xfId="25008"/>
    <cellStyle name="Normal 2 3 16 59" xfId="25482"/>
    <cellStyle name="Normal 2 3 16 6" xfId="4630"/>
    <cellStyle name="Normal 2 3 16 60" xfId="26143"/>
    <cellStyle name="Normal 2 3 16 61" xfId="26679"/>
    <cellStyle name="Normal 2 3 16 62" xfId="27209"/>
    <cellStyle name="Normal 2 3 16 63" xfId="27722"/>
    <cellStyle name="Normal 2 3 16 64" xfId="28187"/>
    <cellStyle name="Normal 2 3 16 65" xfId="28569"/>
    <cellStyle name="Normal 2 3 16 66" xfId="29279"/>
    <cellStyle name="Normal 2 3 16 67" xfId="29450"/>
    <cellStyle name="Normal 2 3 16 68" xfId="31397"/>
    <cellStyle name="Normal 2 3 16 69" xfId="31112"/>
    <cellStyle name="Normal 2 3 16 7" xfId="4867"/>
    <cellStyle name="Normal 2 3 16 70" xfId="31624"/>
    <cellStyle name="Normal 2 3 16 8" xfId="5107"/>
    <cellStyle name="Normal 2 3 16 9" xfId="5347"/>
    <cellStyle name="Normal 2 3 17" xfId="704"/>
    <cellStyle name="Normal 2 3 17 10" xfId="5564"/>
    <cellStyle name="Normal 2 3 17 11" xfId="5820"/>
    <cellStyle name="Normal 2 3 17 12" xfId="6061"/>
    <cellStyle name="Normal 2 3 17 13" xfId="6302"/>
    <cellStyle name="Normal 2 3 17 14" xfId="6538"/>
    <cellStyle name="Normal 2 3 17 15" xfId="6776"/>
    <cellStyle name="Normal 2 3 17 16" xfId="7015"/>
    <cellStyle name="Normal 2 3 17 17" xfId="7247"/>
    <cellStyle name="Normal 2 3 17 18" xfId="7477"/>
    <cellStyle name="Normal 2 3 17 19" xfId="7693"/>
    <cellStyle name="Normal 2 3 17 2" xfId="2633"/>
    <cellStyle name="Normal 2 3 17 2 2" xfId="3094"/>
    <cellStyle name="Normal 2 3 17 20" xfId="7944"/>
    <cellStyle name="Normal 2 3 17 21" xfId="8026"/>
    <cellStyle name="Normal 2 3 17 22" xfId="8413"/>
    <cellStyle name="Normal 2 3 17 23" xfId="8638"/>
    <cellStyle name="Normal 2 3 17 24" xfId="8847"/>
    <cellStyle name="Normal 2 3 17 25" xfId="9053"/>
    <cellStyle name="Normal 2 3 17 26" xfId="9249"/>
    <cellStyle name="Normal 2 3 17 27" xfId="9428"/>
    <cellStyle name="Normal 2 3 17 28" xfId="9586"/>
    <cellStyle name="Normal 2 3 17 29" xfId="9712"/>
    <cellStyle name="Normal 2 3 17 3" xfId="3776"/>
    <cellStyle name="Normal 2 3 17 30" xfId="9810"/>
    <cellStyle name="Normal 2 3 17 31" xfId="10504"/>
    <cellStyle name="Normal 2 3 17 32" xfId="11043"/>
    <cellStyle name="Normal 2 3 17 33" xfId="11568"/>
    <cellStyle name="Normal 2 3 17 34" xfId="12095"/>
    <cellStyle name="Normal 2 3 17 35" xfId="12625"/>
    <cellStyle name="Normal 2 3 17 36" xfId="13169"/>
    <cellStyle name="Normal 2 3 17 37" xfId="13709"/>
    <cellStyle name="Normal 2 3 17 38" xfId="14252"/>
    <cellStyle name="Normal 2 3 17 39" xfId="14789"/>
    <cellStyle name="Normal 2 3 17 4" xfId="2932"/>
    <cellStyle name="Normal 2 3 17 40" xfId="15333"/>
    <cellStyle name="Normal 2 3 17 41" xfId="15874"/>
    <cellStyle name="Normal 2 3 17 42" xfId="16414"/>
    <cellStyle name="Normal 2 3 17 43" xfId="16955"/>
    <cellStyle name="Normal 2 3 17 44" xfId="17496"/>
    <cellStyle name="Normal 2 3 17 45" xfId="18037"/>
    <cellStyle name="Normal 2 3 17 46" xfId="18576"/>
    <cellStyle name="Normal 2 3 17 47" xfId="19115"/>
    <cellStyle name="Normal 2 3 17 48" xfId="19653"/>
    <cellStyle name="Normal 2 3 17 49" xfId="20184"/>
    <cellStyle name="Normal 2 3 17 5" xfId="3772"/>
    <cellStyle name="Normal 2 3 17 50" xfId="20696"/>
    <cellStyle name="Normal 2 3 17 51" xfId="21170"/>
    <cellStyle name="Normal 2 3 17 52" xfId="21535"/>
    <cellStyle name="Normal 2 3 17 53" xfId="22350"/>
    <cellStyle name="Normal 2 3 17 54" xfId="22915"/>
    <cellStyle name="Normal 2 3 17 55" xfId="23455"/>
    <cellStyle name="Normal 2 3 17 56" xfId="23989"/>
    <cellStyle name="Normal 2 3 17 57" xfId="24523"/>
    <cellStyle name="Normal 2 3 17 58" xfId="25030"/>
    <cellStyle name="Normal 2 3 17 59" xfId="25499"/>
    <cellStyle name="Normal 2 3 17 6" xfId="4625"/>
    <cellStyle name="Normal 2 3 17 60" xfId="26164"/>
    <cellStyle name="Normal 2 3 17 61" xfId="26701"/>
    <cellStyle name="Normal 2 3 17 62" xfId="27231"/>
    <cellStyle name="Normal 2 3 17 63" xfId="27741"/>
    <cellStyle name="Normal 2 3 17 64" xfId="28204"/>
    <cellStyle name="Normal 2 3 17 65" xfId="28579"/>
    <cellStyle name="Normal 2 3 17 66" xfId="29296"/>
    <cellStyle name="Normal 2 3 17 67" xfId="29610"/>
    <cellStyle name="Normal 2 3 17 68" xfId="31417"/>
    <cellStyle name="Normal 2 3 17 69" xfId="31117"/>
    <cellStyle name="Normal 2 3 17 7" xfId="4862"/>
    <cellStyle name="Normal 2 3 17 70" xfId="31393"/>
    <cellStyle name="Normal 2 3 17 8" xfId="5102"/>
    <cellStyle name="Normal 2 3 17 9" xfId="5342"/>
    <cellStyle name="Normal 2 3 18" xfId="597"/>
    <cellStyle name="Normal 2 3 18 10" xfId="3700"/>
    <cellStyle name="Normal 2 3 18 11" xfId="5013"/>
    <cellStyle name="Normal 2 3 18 12" xfId="4972"/>
    <cellStyle name="Normal 2 3 18 13" xfId="5264"/>
    <cellStyle name="Normal 2 3 18 14" xfId="5469"/>
    <cellStyle name="Normal 2 3 18 15" xfId="5769"/>
    <cellStyle name="Normal 2 3 18 16" xfId="6011"/>
    <cellStyle name="Normal 2 3 18 17" xfId="6251"/>
    <cellStyle name="Normal 2 3 18 18" xfId="6488"/>
    <cellStyle name="Normal 2 3 18 19" xfId="5452"/>
    <cellStyle name="Normal 2 3 18 2" xfId="2648"/>
    <cellStyle name="Normal 2 3 18 2 2" xfId="3055"/>
    <cellStyle name="Normal 2 3 18 20" xfId="7160"/>
    <cellStyle name="Normal 2 3 18 21" xfId="7043"/>
    <cellStyle name="Normal 2 3 18 22" xfId="7557"/>
    <cellStyle name="Normal 2 3 18 23" xfId="6391"/>
    <cellStyle name="Normal 2 3 18 24" xfId="7507"/>
    <cellStyle name="Normal 2 3 18 25" xfId="8205"/>
    <cellStyle name="Normal 2 3 18 26" xfId="8366"/>
    <cellStyle name="Normal 2 3 18 27" xfId="8590"/>
    <cellStyle name="Normal 2 3 18 28" xfId="8801"/>
    <cellStyle name="Normal 2 3 18 29" xfId="8225"/>
    <cellStyle name="Normal 2 3 18 3" xfId="3673"/>
    <cellStyle name="Normal 2 3 18 30" xfId="9362"/>
    <cellStyle name="Normal 2 3 18 31" xfId="10402"/>
    <cellStyle name="Normal 2 3 18 32" xfId="9855"/>
    <cellStyle name="Normal 2 3 18 33" xfId="11183"/>
    <cellStyle name="Normal 2 3 18 34" xfId="11710"/>
    <cellStyle name="Normal 2 3 18 35" xfId="12239"/>
    <cellStyle name="Normal 2 3 18 36" xfId="12795"/>
    <cellStyle name="Normal 2 3 18 37" xfId="13312"/>
    <cellStyle name="Normal 2 3 18 38" xfId="13853"/>
    <cellStyle name="Normal 2 3 18 39" xfId="14396"/>
    <cellStyle name="Normal 2 3 18 4" xfId="4007"/>
    <cellStyle name="Normal 2 3 18 40" xfId="14954"/>
    <cellStyle name="Normal 2 3 18 41" xfId="15476"/>
    <cellStyle name="Normal 2 3 18 42" xfId="16017"/>
    <cellStyle name="Normal 2 3 18 43" xfId="16557"/>
    <cellStyle name="Normal 2 3 18 44" xfId="17098"/>
    <cellStyle name="Normal 2 3 18 45" xfId="17639"/>
    <cellStyle name="Normal 2 3 18 46" xfId="18180"/>
    <cellStyle name="Normal 2 3 18 47" xfId="18718"/>
    <cellStyle name="Normal 2 3 18 48" xfId="19258"/>
    <cellStyle name="Normal 2 3 18 49" xfId="19795"/>
    <cellStyle name="Normal 2 3 18 5" xfId="3765"/>
    <cellStyle name="Normal 2 3 18 50" xfId="20323"/>
    <cellStyle name="Normal 2 3 18 51" xfId="20847"/>
    <cellStyle name="Normal 2 3 18 52" xfId="21283"/>
    <cellStyle name="Normal 2 3 18 53" xfId="22246"/>
    <cellStyle name="Normal 2 3 18 54" xfId="22810"/>
    <cellStyle name="Normal 2 3 18 55" xfId="23362"/>
    <cellStyle name="Normal 2 3 18 56" xfId="23896"/>
    <cellStyle name="Normal 2 3 18 57" xfId="24431"/>
    <cellStyle name="Normal 2 3 18 58" xfId="24943"/>
    <cellStyle name="Normal 2 3 18 59" xfId="25422"/>
    <cellStyle name="Normal 2 3 18 6" xfId="2930"/>
    <cellStyle name="Normal 2 3 18 60" xfId="26061"/>
    <cellStyle name="Normal 2 3 18 61" xfId="26607"/>
    <cellStyle name="Normal 2 3 18 62" xfId="27140"/>
    <cellStyle name="Normal 2 3 18 63" xfId="27452"/>
    <cellStyle name="Normal 2 3 18 64" xfId="28130"/>
    <cellStyle name="Normal 2 3 18 65" xfId="28529"/>
    <cellStyle name="Normal 2 3 18 66" xfId="29214"/>
    <cellStyle name="Normal 2 3 18 67" xfId="29478"/>
    <cellStyle name="Normal 2 3 18 68" xfId="31328"/>
    <cellStyle name="Normal 2 3 18 69" xfId="31277"/>
    <cellStyle name="Normal 2 3 18 7" xfId="3316"/>
    <cellStyle name="Normal 2 3 18 70" xfId="31883"/>
    <cellStyle name="Normal 2 3 18 8" xfId="3866"/>
    <cellStyle name="Normal 2 3 18 9" xfId="4333"/>
    <cellStyle name="Normal 2 3 19" xfId="765"/>
    <cellStyle name="Normal 2 3 19 10" xfId="5509"/>
    <cellStyle name="Normal 2 3 19 11" xfId="5700"/>
    <cellStyle name="Normal 2 3 19 12" xfId="5940"/>
    <cellStyle name="Normal 2 3 19 13" xfId="6182"/>
    <cellStyle name="Normal 2 3 19 14" xfId="6418"/>
    <cellStyle name="Normal 2 3 19 15" xfId="6660"/>
    <cellStyle name="Normal 2 3 19 16" xfId="6897"/>
    <cellStyle name="Normal 2 3 19 17" xfId="7132"/>
    <cellStyle name="Normal 2 3 19 18" xfId="7362"/>
    <cellStyle name="Normal 2 3 19 19" xfId="7639"/>
    <cellStyle name="Normal 2 3 19 2" xfId="2662"/>
    <cellStyle name="Normal 2 3 19 2 2" xfId="3120"/>
    <cellStyle name="Normal 2 3 19 20" xfId="7830"/>
    <cellStyle name="Normal 2 3 19 21" xfId="5225"/>
    <cellStyle name="Normal 2 3 19 22" xfId="8300"/>
    <cellStyle name="Normal 2 3 19 23" xfId="8528"/>
    <cellStyle name="Normal 2 3 19 24" xfId="8743"/>
    <cellStyle name="Normal 2 3 19 25" xfId="8954"/>
    <cellStyle name="Normal 2 3 19 26" xfId="9150"/>
    <cellStyle name="Normal 2 3 19 27" xfId="9344"/>
    <cellStyle name="Normal 2 3 19 28" xfId="9510"/>
    <cellStyle name="Normal 2 3 19 29" xfId="9676"/>
    <cellStyle name="Normal 2 3 19 3" xfId="3833"/>
    <cellStyle name="Normal 2 3 19 30" xfId="9769"/>
    <cellStyle name="Normal 2 3 19 31" xfId="10565"/>
    <cellStyle name="Normal 2 3 19 32" xfId="11101"/>
    <cellStyle name="Normal 2 3 19 33" xfId="11625"/>
    <cellStyle name="Normal 2 3 19 34" xfId="12154"/>
    <cellStyle name="Normal 2 3 19 35" xfId="12686"/>
    <cellStyle name="Normal 2 3 19 36" xfId="13228"/>
    <cellStyle name="Normal 2 3 19 37" xfId="13768"/>
    <cellStyle name="Normal 2 3 19 38" xfId="14311"/>
    <cellStyle name="Normal 2 3 19 39" xfId="14850"/>
    <cellStyle name="Normal 2 3 19 4" xfId="3563"/>
    <cellStyle name="Normal 2 3 19 40" xfId="15392"/>
    <cellStyle name="Normal 2 3 19 41" xfId="15933"/>
    <cellStyle name="Normal 2 3 19 42" xfId="16473"/>
    <cellStyle name="Normal 2 3 19 43" xfId="17014"/>
    <cellStyle name="Normal 2 3 19 44" xfId="17555"/>
    <cellStyle name="Normal 2 3 19 45" xfId="18096"/>
    <cellStyle name="Normal 2 3 19 46" xfId="18634"/>
    <cellStyle name="Normal 2 3 19 47" xfId="19174"/>
    <cellStyle name="Normal 2 3 19 48" xfId="19712"/>
    <cellStyle name="Normal 2 3 19 49" xfId="20240"/>
    <cellStyle name="Normal 2 3 19 5" xfId="4220"/>
    <cellStyle name="Normal 2 3 19 50" xfId="20751"/>
    <cellStyle name="Normal 2 3 19 51" xfId="21219"/>
    <cellStyle name="Normal 2 3 19 52" xfId="21567"/>
    <cellStyle name="Normal 2 3 19 53" xfId="22410"/>
    <cellStyle name="Normal 2 3 19 54" xfId="22973"/>
    <cellStyle name="Normal 2 3 19 55" xfId="23512"/>
    <cellStyle name="Normal 2 3 19 56" xfId="24046"/>
    <cellStyle name="Normal 2 3 19 57" xfId="24578"/>
    <cellStyle name="Normal 2 3 19 58" xfId="25084"/>
    <cellStyle name="Normal 2 3 19 59" xfId="25543"/>
    <cellStyle name="Normal 2 3 19 6" xfId="4507"/>
    <cellStyle name="Normal 2 3 19 60" xfId="26222"/>
    <cellStyle name="Normal 2 3 19 61" xfId="26757"/>
    <cellStyle name="Normal 2 3 19 62" xfId="27288"/>
    <cellStyle name="Normal 2 3 19 63" xfId="27793"/>
    <cellStyle name="Normal 2 3 19 64" xfId="28254"/>
    <cellStyle name="Normal 2 3 19 65" xfId="28611"/>
    <cellStyle name="Normal 2 3 19 66" xfId="29346"/>
    <cellStyle name="Normal 2 3 19 67" xfId="30249"/>
    <cellStyle name="Normal 2 3 19 68" xfId="31474"/>
    <cellStyle name="Normal 2 3 19 69" xfId="32532"/>
    <cellStyle name="Normal 2 3 19 7" xfId="4741"/>
    <cellStyle name="Normal 2 3 19 70" xfId="33419"/>
    <cellStyle name="Normal 2 3 19 8" xfId="4984"/>
    <cellStyle name="Normal 2 3 19 9" xfId="5221"/>
    <cellStyle name="Normal 2 3 2" xfId="109"/>
    <cellStyle name="Normal 2 3 2 10" xfId="5519"/>
    <cellStyle name="Normal 2 3 2 11" xfId="5879"/>
    <cellStyle name="Normal 2 3 2 12" xfId="6121"/>
    <cellStyle name="Normal 2 3 2 13" xfId="6359"/>
    <cellStyle name="Normal 2 3 2 14" xfId="6598"/>
    <cellStyle name="Normal 2 3 2 15" xfId="6835"/>
    <cellStyle name="Normal 2 3 2 16" xfId="7074"/>
    <cellStyle name="Normal 2 3 2 17" xfId="7306"/>
    <cellStyle name="Normal 2 3 2 18" xfId="7534"/>
    <cellStyle name="Normal 2 3 2 19" xfId="7649"/>
    <cellStyle name="Normal 2 3 2 2" xfId="260"/>
    <cellStyle name="Normal 2 3 2 2 10" xfId="14313"/>
    <cellStyle name="Normal 2 3 2 2 11" xfId="14795"/>
    <cellStyle name="Normal 2 3 2 2 12" xfId="15394"/>
    <cellStyle name="Normal 2 3 2 2 13" xfId="15935"/>
    <cellStyle name="Normal 2 3 2 2 14" xfId="16475"/>
    <cellStyle name="Normal 2 3 2 2 15" xfId="17016"/>
    <cellStyle name="Normal 2 3 2 2 16" xfId="17557"/>
    <cellStyle name="Normal 2 3 2 2 17" xfId="18098"/>
    <cellStyle name="Normal 2 3 2 2 18" xfId="18636"/>
    <cellStyle name="Normal 2 3 2 2 19" xfId="19176"/>
    <cellStyle name="Normal 2 3 2 2 2" xfId="10072"/>
    <cellStyle name="Normal 2 3 2 2 2 2" xfId="38094"/>
    <cellStyle name="Normal 2 3 2 2 20" xfId="19714"/>
    <cellStyle name="Normal 2 3 2 2 21" xfId="20242"/>
    <cellStyle name="Normal 2 3 2 2 22" xfId="20701"/>
    <cellStyle name="Normal 2 3 2 2 23" xfId="21220"/>
    <cellStyle name="Normal 2 3 2 2 24" xfId="21919"/>
    <cellStyle name="Normal 2 3 2 2 25" xfId="22271"/>
    <cellStyle name="Normal 2 3 2 2 26" xfId="23170"/>
    <cellStyle name="Normal 2 3 2 2 27" xfId="23706"/>
    <cellStyle name="Normal 2 3 2 2 28" xfId="24239"/>
    <cellStyle name="Normal 2 3 2 2 29" xfId="24761"/>
    <cellStyle name="Normal 2 3 2 2 3" xfId="10824"/>
    <cellStyle name="Normal 2 3 2 2 3 2" xfId="37868"/>
    <cellStyle name="Normal 2 3 2 2 30" xfId="25254"/>
    <cellStyle name="Normal 2 3 2 2 31" xfId="25178"/>
    <cellStyle name="Normal 2 3 2 2 32" xfId="26416"/>
    <cellStyle name="Normal 2 3 2 2 33" xfId="26952"/>
    <cellStyle name="Normal 2 3 2 2 34" xfId="27506"/>
    <cellStyle name="Normal 2 3 2 2 35" xfId="27958"/>
    <cellStyle name="Normal 2 3 2 2 36" xfId="28385"/>
    <cellStyle name="Normal 2 3 2 2 37" xfId="28930"/>
    <cellStyle name="Normal 2 3 2 2 38" xfId="29115"/>
    <cellStyle name="Normal 2 3 2 2 39" xfId="31036"/>
    <cellStyle name="Normal 2 3 2 2 4" xfId="11102"/>
    <cellStyle name="Normal 2 3 2 2 40" xfId="31316"/>
    <cellStyle name="Normal 2 3 2 2 41" xfId="32516"/>
    <cellStyle name="Normal 2 3 2 2 5" xfId="11627"/>
    <cellStyle name="Normal 2 3 2 2 6" xfId="12156"/>
    <cellStyle name="Normal 2 3 2 2 7" xfId="12656"/>
    <cellStyle name="Normal 2 3 2 2 8" xfId="13230"/>
    <cellStyle name="Normal 2 3 2 2 9" xfId="13770"/>
    <cellStyle name="Normal 2 3 2 20" xfId="8001"/>
    <cellStyle name="Normal 2 3 2 21" xfId="8125"/>
    <cellStyle name="Normal 2 3 2 22" xfId="8470"/>
    <cellStyle name="Normal 2 3 2 23" xfId="8691"/>
    <cellStyle name="Normal 2 3 2 24" xfId="8900"/>
    <cellStyle name="Normal 2 3 2 25" xfId="9101"/>
    <cellStyle name="Normal 2 3 2 26" xfId="9300"/>
    <cellStyle name="Normal 2 3 2 27" xfId="9471"/>
    <cellStyle name="Normal 2 3 2 28" xfId="9622"/>
    <cellStyle name="Normal 2 3 2 29" xfId="9683"/>
    <cellStyle name="Normal 2 3 2 3" xfId="1336"/>
    <cellStyle name="Normal 2 3 2 3 2" xfId="29726"/>
    <cellStyle name="Normal 2 3 2 3 2 2" xfId="38171"/>
    <cellStyle name="Normal 2 3 2 3 3" xfId="30447"/>
    <cellStyle name="Normal 2 3 2 3 3 2" xfId="37869"/>
    <cellStyle name="Normal 2 3 2 3 4" xfId="31925"/>
    <cellStyle name="Normal 2 3 2 3 5" xfId="32793"/>
    <cellStyle name="Normal 2 3 2 3 6" xfId="33498"/>
    <cellStyle name="Normal 2 3 2 30" xfId="9835"/>
    <cellStyle name="Normal 2 3 2 31" xfId="9942"/>
    <cellStyle name="Normal 2 3 2 32" xfId="9988"/>
    <cellStyle name="Normal 2 3 2 33" xfId="11055"/>
    <cellStyle name="Normal 2 3 2 34" xfId="11580"/>
    <cellStyle name="Normal 2 3 2 35" xfId="12107"/>
    <cellStyle name="Normal 2 3 2 36" xfId="12621"/>
    <cellStyle name="Normal 2 3 2 37" xfId="13181"/>
    <cellStyle name="Normal 2 3 2 38" xfId="13721"/>
    <cellStyle name="Normal 2 3 2 39" xfId="14264"/>
    <cellStyle name="Normal 2 3 2 4" xfId="2130"/>
    <cellStyle name="Normal 2 3 2 4 2" xfId="3676"/>
    <cellStyle name="Normal 2 3 2 4 2 2" xfId="30116"/>
    <cellStyle name="Normal 2 3 2 4 3" xfId="30732"/>
    <cellStyle name="Normal 2 3 2 4 4" xfId="32581"/>
    <cellStyle name="Normal 2 3 2 4 5" xfId="33336"/>
    <cellStyle name="Normal 2 3 2 4 6" xfId="33809"/>
    <cellStyle name="Normal 2 3 2 4 7" xfId="34213"/>
    <cellStyle name="Normal 2 3 2 4 8" xfId="37695"/>
    <cellStyle name="Normal 2 3 2 40" xfId="14763"/>
    <cellStyle name="Normal 2 3 2 41" xfId="15345"/>
    <cellStyle name="Normal 2 3 2 42" xfId="15886"/>
    <cellStyle name="Normal 2 3 2 43" xfId="16426"/>
    <cellStyle name="Normal 2 3 2 44" xfId="16967"/>
    <cellStyle name="Normal 2 3 2 45" xfId="17508"/>
    <cellStyle name="Normal 2 3 2 46" xfId="18049"/>
    <cellStyle name="Normal 2 3 2 47" xfId="18588"/>
    <cellStyle name="Normal 2 3 2 48" xfId="19127"/>
    <cellStyle name="Normal 2 3 2 49" xfId="19665"/>
    <cellStyle name="Normal 2 3 2 5" xfId="2303"/>
    <cellStyle name="Normal 2 3 2 5 2" xfId="4439"/>
    <cellStyle name="Normal 2 3 2 5 2 2" xfId="30192"/>
    <cellStyle name="Normal 2 3 2 5 2 3" xfId="38238"/>
    <cellStyle name="Normal 2 3 2 5 3" xfId="30788"/>
    <cellStyle name="Normal 2 3 2 5 4" xfId="32728"/>
    <cellStyle name="Normal 2 3 2 5 5" xfId="33449"/>
    <cellStyle name="Normal 2 3 2 5 6" xfId="33866"/>
    <cellStyle name="Normal 2 3 2 5 7" xfId="37867"/>
    <cellStyle name="Normal 2 3 2 50" xfId="20195"/>
    <cellStyle name="Normal 2 3 2 51" xfId="20672"/>
    <cellStyle name="Normal 2 3 2 52" xfId="21181"/>
    <cellStyle name="Normal 2 3 2 53" xfId="21773"/>
    <cellStyle name="Normal 2 3 2 54" xfId="22204"/>
    <cellStyle name="Normal 2 3 2 55" xfId="21716"/>
    <cellStyle name="Normal 2 3 2 56" xfId="23396"/>
    <cellStyle name="Normal 2 3 2 57" xfId="23929"/>
    <cellStyle name="Normal 2 3 2 58" xfId="24463"/>
    <cellStyle name="Normal 2 3 2 59" xfId="24974"/>
    <cellStyle name="Normal 2 3 2 6" xfId="2414"/>
    <cellStyle name="Normal 2 3 2 6 2" xfId="4681"/>
    <cellStyle name="Normal 2 3 2 6 3" xfId="38024"/>
    <cellStyle name="Normal 2 3 2 60" xfId="25702"/>
    <cellStyle name="Normal 2 3 2 61" xfId="25591"/>
    <cellStyle name="Normal 2 3 2 62" xfId="26642"/>
    <cellStyle name="Normal 2 3 2 63" xfId="26199"/>
    <cellStyle name="Normal 2 3 2 64" xfId="27691"/>
    <cellStyle name="Normal 2 3 2 65" xfId="28158"/>
    <cellStyle name="Normal 2 3 2 66" xfId="28798"/>
    <cellStyle name="Normal 2 3 2 67" xfId="29580"/>
    <cellStyle name="Normal 2 3 2 68" xfId="30898"/>
    <cellStyle name="Normal 2 3 2 69" xfId="31161"/>
    <cellStyle name="Normal 2 3 2 7" xfId="4921"/>
    <cellStyle name="Normal 2 3 2 70" xfId="32241"/>
    <cellStyle name="Normal 2 3 2 71" xfId="29908"/>
    <cellStyle name="Normal 2 3 2 72" xfId="34073"/>
    <cellStyle name="Normal 2 3 2 73" xfId="34576"/>
    <cellStyle name="Normal 2 3 2 74" xfId="34803"/>
    <cellStyle name="Normal 2 3 2 75" xfId="35030"/>
    <cellStyle name="Normal 2 3 2 76" xfId="35257"/>
    <cellStyle name="Normal 2 3 2 77" xfId="35484"/>
    <cellStyle name="Normal 2 3 2 78" xfId="35711"/>
    <cellStyle name="Normal 2 3 2 79" xfId="35938"/>
    <cellStyle name="Normal 2 3 2 8" xfId="5160"/>
    <cellStyle name="Normal 2 3 2 80" xfId="36165"/>
    <cellStyle name="Normal 2 3 2 81" xfId="36392"/>
    <cellStyle name="Normal 2 3 2 82" xfId="36618"/>
    <cellStyle name="Normal 2 3 2 83" xfId="36842"/>
    <cellStyle name="Normal 2 3 2 84" xfId="37044"/>
    <cellStyle name="Normal 2 3 2 85" xfId="37254"/>
    <cellStyle name="Normal 2 3 2 86" xfId="37601"/>
    <cellStyle name="Normal 2 3 2 87" xfId="38473"/>
    <cellStyle name="Normal 2 3 2 9" xfId="5401"/>
    <cellStyle name="Normal 2 3 20" xfId="764"/>
    <cellStyle name="Normal 2 3 20 10" xfId="5464"/>
    <cellStyle name="Normal 2 3 20 11" xfId="5718"/>
    <cellStyle name="Normal 2 3 20 12" xfId="5959"/>
    <cellStyle name="Normal 2 3 20 13" xfId="6200"/>
    <cellStyle name="Normal 2 3 20 14" xfId="6436"/>
    <cellStyle name="Normal 2 3 20 15" xfId="6677"/>
    <cellStyle name="Normal 2 3 20 16" xfId="6916"/>
    <cellStyle name="Normal 2 3 20 17" xfId="7149"/>
    <cellStyle name="Normal 2 3 20 18" xfId="7379"/>
    <cellStyle name="Normal 2 3 20 19" xfId="7594"/>
    <cellStyle name="Normal 2 3 20 2" xfId="2676"/>
    <cellStyle name="Normal 2 3 20 2 2" xfId="3119"/>
    <cellStyle name="Normal 2 3 20 20" xfId="7846"/>
    <cellStyle name="Normal 2 3 20 21" xfId="7073"/>
    <cellStyle name="Normal 2 3 20 22" xfId="8316"/>
    <cellStyle name="Normal 2 3 20 23" xfId="8543"/>
    <cellStyle name="Normal 2 3 20 24" xfId="8757"/>
    <cellStyle name="Normal 2 3 20 25" xfId="8966"/>
    <cellStyle name="Normal 2 3 20 26" xfId="9162"/>
    <cellStyle name="Normal 2 3 20 27" xfId="9355"/>
    <cellStyle name="Normal 2 3 20 28" xfId="9521"/>
    <cellStyle name="Normal 2 3 20 29" xfId="9650"/>
    <cellStyle name="Normal 2 3 20 3" xfId="3832"/>
    <cellStyle name="Normal 2 3 20 30" xfId="9773"/>
    <cellStyle name="Normal 2 3 20 31" xfId="10564"/>
    <cellStyle name="Normal 2 3 20 32" xfId="11100"/>
    <cellStyle name="Normal 2 3 20 33" xfId="11624"/>
    <cellStyle name="Normal 2 3 20 34" xfId="12153"/>
    <cellStyle name="Normal 2 3 20 35" xfId="12685"/>
    <cellStyle name="Normal 2 3 20 36" xfId="13227"/>
    <cellStyle name="Normal 2 3 20 37" xfId="13767"/>
    <cellStyle name="Normal 2 3 20 38" xfId="14310"/>
    <cellStyle name="Normal 2 3 20 39" xfId="14849"/>
    <cellStyle name="Normal 2 3 20 4" xfId="3602"/>
    <cellStyle name="Normal 2 3 20 40" xfId="15391"/>
    <cellStyle name="Normal 2 3 20 41" xfId="15932"/>
    <cellStyle name="Normal 2 3 20 42" xfId="16472"/>
    <cellStyle name="Normal 2 3 20 43" xfId="17013"/>
    <cellStyle name="Normal 2 3 20 44" xfId="17554"/>
    <cellStyle name="Normal 2 3 20 45" xfId="18095"/>
    <cellStyle name="Normal 2 3 20 46" xfId="18633"/>
    <cellStyle name="Normal 2 3 20 47" xfId="19173"/>
    <cellStyle name="Normal 2 3 20 48" xfId="19711"/>
    <cellStyle name="Normal 2 3 20 49" xfId="20239"/>
    <cellStyle name="Normal 2 3 20 5" xfId="4317"/>
    <cellStyle name="Normal 2 3 20 50" xfId="20750"/>
    <cellStyle name="Normal 2 3 20 51" xfId="21218"/>
    <cellStyle name="Normal 2 3 20 52" xfId="21566"/>
    <cellStyle name="Normal 2 3 20 53" xfId="22409"/>
    <cellStyle name="Normal 2 3 20 54" xfId="22972"/>
    <cellStyle name="Normal 2 3 20 55" xfId="23511"/>
    <cellStyle name="Normal 2 3 20 56" xfId="24045"/>
    <cellStyle name="Normal 2 3 20 57" xfId="24577"/>
    <cellStyle name="Normal 2 3 20 58" xfId="25083"/>
    <cellStyle name="Normal 2 3 20 59" xfId="25542"/>
    <cellStyle name="Normal 2 3 20 6" xfId="4524"/>
    <cellStyle name="Normal 2 3 20 60" xfId="26221"/>
    <cellStyle name="Normal 2 3 20 61" xfId="26756"/>
    <cellStyle name="Normal 2 3 20 62" xfId="27287"/>
    <cellStyle name="Normal 2 3 20 63" xfId="27792"/>
    <cellStyle name="Normal 2 3 20 64" xfId="28253"/>
    <cellStyle name="Normal 2 3 20 65" xfId="28610"/>
    <cellStyle name="Normal 2 3 20 66" xfId="29345"/>
    <cellStyle name="Normal 2 3 20 67" xfId="30248"/>
    <cellStyle name="Normal 2 3 20 68" xfId="31473"/>
    <cellStyle name="Normal 2 3 20 69" xfId="32695"/>
    <cellStyle name="Normal 2 3 20 7" xfId="4759"/>
    <cellStyle name="Normal 2 3 20 70" xfId="32931"/>
    <cellStyle name="Normal 2 3 20 8" xfId="5002"/>
    <cellStyle name="Normal 2 3 20 9" xfId="5239"/>
    <cellStyle name="Normal 2 3 21" xfId="818"/>
    <cellStyle name="Normal 2 3 21 10" xfId="5134"/>
    <cellStyle name="Normal 2 3 21 11" xfId="5606"/>
    <cellStyle name="Normal 2 3 21 12" xfId="5371"/>
    <cellStyle name="Normal 2 3 21 13" xfId="4698"/>
    <cellStyle name="Normal 2 3 21 14" xfId="5297"/>
    <cellStyle name="Normal 2 3 21 15" xfId="3569"/>
    <cellStyle name="Normal 2 3 21 16" xfId="5787"/>
    <cellStyle name="Normal 2 3 21 17" xfId="6029"/>
    <cellStyle name="Normal 2 3 21 18" xfId="6269"/>
    <cellStyle name="Normal 2 3 21 19" xfId="7281"/>
    <cellStyle name="Normal 2 3 21 2" xfId="2691"/>
    <cellStyle name="Normal 2 3 21 2 2" xfId="3138"/>
    <cellStyle name="Normal 2 3 21 20" xfId="7732"/>
    <cellStyle name="Normal 2 3 21 21" xfId="7321"/>
    <cellStyle name="Normal 2 3 21 22" xfId="8016"/>
    <cellStyle name="Normal 2 3 21 23" xfId="7809"/>
    <cellStyle name="Normal 2 3 21 24" xfId="7370"/>
    <cellStyle name="Normal 2 3 21 25" xfId="6696"/>
    <cellStyle name="Normal 2 3 21 26" xfId="8131"/>
    <cellStyle name="Normal 2 3 21 27" xfId="8382"/>
    <cellStyle name="Normal 2 3 21 28" xfId="8606"/>
    <cellStyle name="Normal 2 3 21 29" xfId="9451"/>
    <cellStyle name="Normal 2 3 21 3" xfId="3883"/>
    <cellStyle name="Normal 2 3 21 30" xfId="9739"/>
    <cellStyle name="Normal 2 3 21 31" xfId="10618"/>
    <cellStyle name="Normal 2 3 21 32" xfId="11152"/>
    <cellStyle name="Normal 2 3 21 33" xfId="11678"/>
    <cellStyle name="Normal 2 3 21 34" xfId="12207"/>
    <cellStyle name="Normal 2 3 21 35" xfId="12739"/>
    <cellStyle name="Normal 2 3 21 36" xfId="13280"/>
    <cellStyle name="Normal 2 3 21 37" xfId="13821"/>
    <cellStyle name="Normal 2 3 21 38" xfId="14364"/>
    <cellStyle name="Normal 2 3 21 39" xfId="14903"/>
    <cellStyle name="Normal 2 3 21 4" xfId="3959"/>
    <cellStyle name="Normal 2 3 21 40" xfId="15444"/>
    <cellStyle name="Normal 2 3 21 41" xfId="15985"/>
    <cellStyle name="Normal 2 3 21 42" xfId="16525"/>
    <cellStyle name="Normal 2 3 21 43" xfId="17066"/>
    <cellStyle name="Normal 2 3 21 44" xfId="17607"/>
    <cellStyle name="Normal 2 3 21 45" xfId="18148"/>
    <cellStyle name="Normal 2 3 21 46" xfId="18686"/>
    <cellStyle name="Normal 2 3 21 47" xfId="19226"/>
    <cellStyle name="Normal 2 3 21 48" xfId="19764"/>
    <cellStyle name="Normal 2 3 21 49" xfId="20292"/>
    <cellStyle name="Normal 2 3 21 5" xfId="3447"/>
    <cellStyle name="Normal 2 3 21 50" xfId="20800"/>
    <cellStyle name="Normal 2 3 21 51" xfId="21260"/>
    <cellStyle name="Normal 2 3 21 52" xfId="21591"/>
    <cellStyle name="Normal 2 3 21 53" xfId="22461"/>
    <cellStyle name="Normal 2 3 21 54" xfId="23025"/>
    <cellStyle name="Normal 2 3 21 55" xfId="23563"/>
    <cellStyle name="Normal 2 3 21 56" xfId="24096"/>
    <cellStyle name="Normal 2 3 21 57" xfId="24630"/>
    <cellStyle name="Normal 2 3 21 58" xfId="25130"/>
    <cellStyle name="Normal 2 3 21 59" xfId="25575"/>
    <cellStyle name="Normal 2 3 21 6" xfId="4407"/>
    <cellStyle name="Normal 2 3 21 60" xfId="26273"/>
    <cellStyle name="Normal 2 3 21 61" xfId="26809"/>
    <cellStyle name="Normal 2 3 21 62" xfId="27336"/>
    <cellStyle name="Normal 2 3 21 63" xfId="27841"/>
    <cellStyle name="Normal 2 3 21 64" xfId="28295"/>
    <cellStyle name="Normal 2 3 21 65" xfId="28635"/>
    <cellStyle name="Normal 2 3 21 66" xfId="29389"/>
    <cellStyle name="Normal 2 3 21 67" xfId="30273"/>
    <cellStyle name="Normal 2 3 21 68" xfId="31517"/>
    <cellStyle name="Normal 2 3 21 69" xfId="32517"/>
    <cellStyle name="Normal 2 3 21 7" xfId="4396"/>
    <cellStyle name="Normal 2 3 21 70" xfId="33412"/>
    <cellStyle name="Normal 2 3 21 8" xfId="4096"/>
    <cellStyle name="Normal 2 3 21 9" xfId="4142"/>
    <cellStyle name="Normal 2 3 22" xfId="739"/>
    <cellStyle name="Normal 2 3 22 10" xfId="5514"/>
    <cellStyle name="Normal 2 3 22 11" xfId="5740"/>
    <cellStyle name="Normal 2 3 22 12" xfId="5981"/>
    <cellStyle name="Normal 2 3 22 13" xfId="6221"/>
    <cellStyle name="Normal 2 3 22 14" xfId="6458"/>
    <cellStyle name="Normal 2 3 22 15" xfId="6697"/>
    <cellStyle name="Normal 2 3 22 16" xfId="6938"/>
    <cellStyle name="Normal 2 3 22 17" xfId="7170"/>
    <cellStyle name="Normal 2 3 22 18" xfId="7401"/>
    <cellStyle name="Normal 2 3 22 19" xfId="7644"/>
    <cellStyle name="Normal 2 3 22 2" xfId="2706"/>
    <cellStyle name="Normal 2 3 22 2 2" xfId="3109"/>
    <cellStyle name="Normal 2 3 22 20" xfId="7867"/>
    <cellStyle name="Normal 2 3 22 21" xfId="8005"/>
    <cellStyle name="Normal 2 3 22 22" xfId="8337"/>
    <cellStyle name="Normal 2 3 22 23" xfId="8563"/>
    <cellStyle name="Normal 2 3 22 24" xfId="8776"/>
    <cellStyle name="Normal 2 3 22 25" xfId="8984"/>
    <cellStyle name="Normal 2 3 22 26" xfId="9180"/>
    <cellStyle name="Normal 2 3 22 27" xfId="9367"/>
    <cellStyle name="Normal 2 3 22 28" xfId="9537"/>
    <cellStyle name="Normal 2 3 22 29" xfId="9679"/>
    <cellStyle name="Normal 2 3 22 3" xfId="3809"/>
    <cellStyle name="Normal 2 3 22 30" xfId="9779"/>
    <cellStyle name="Normal 2 3 22 31" xfId="10539"/>
    <cellStyle name="Normal 2 3 22 32" xfId="11076"/>
    <cellStyle name="Normal 2 3 22 33" xfId="11601"/>
    <cellStyle name="Normal 2 3 22 34" xfId="12128"/>
    <cellStyle name="Normal 2 3 22 35" xfId="12660"/>
    <cellStyle name="Normal 2 3 22 36" xfId="13202"/>
    <cellStyle name="Normal 2 3 22 37" xfId="13742"/>
    <cellStyle name="Normal 2 3 22 38" xfId="14285"/>
    <cellStyle name="Normal 2 3 22 39" xfId="14824"/>
    <cellStyle name="Normal 2 3 22 4" xfId="3948"/>
    <cellStyle name="Normal 2 3 22 40" xfId="15366"/>
    <cellStyle name="Normal 2 3 22 41" xfId="15907"/>
    <cellStyle name="Normal 2 3 22 42" xfId="16447"/>
    <cellStyle name="Normal 2 3 22 43" xfId="16988"/>
    <cellStyle name="Normal 2 3 22 44" xfId="17529"/>
    <cellStyle name="Normal 2 3 22 45" xfId="18070"/>
    <cellStyle name="Normal 2 3 22 46" xfId="18609"/>
    <cellStyle name="Normal 2 3 22 47" xfId="19148"/>
    <cellStyle name="Normal 2 3 22 48" xfId="19686"/>
    <cellStyle name="Normal 2 3 22 49" xfId="20216"/>
    <cellStyle name="Normal 2 3 22 5" xfId="4224"/>
    <cellStyle name="Normal 2 3 22 50" xfId="20728"/>
    <cellStyle name="Normal 2 3 22 51" xfId="21199"/>
    <cellStyle name="Normal 2 3 22 52" xfId="21554"/>
    <cellStyle name="Normal 2 3 22 53" xfId="22385"/>
    <cellStyle name="Normal 2 3 22 54" xfId="22947"/>
    <cellStyle name="Normal 2 3 22 55" xfId="23487"/>
    <cellStyle name="Normal 2 3 22 56" xfId="24020"/>
    <cellStyle name="Normal 2 3 22 57" xfId="24554"/>
    <cellStyle name="Normal 2 3 22 58" xfId="25062"/>
    <cellStyle name="Normal 2 3 22 59" xfId="25521"/>
    <cellStyle name="Normal 2 3 22 6" xfId="4545"/>
    <cellStyle name="Normal 2 3 22 60" xfId="26196"/>
    <cellStyle name="Normal 2 3 22 61" xfId="26733"/>
    <cellStyle name="Normal 2 3 22 62" xfId="27264"/>
    <cellStyle name="Normal 2 3 22 63" xfId="27772"/>
    <cellStyle name="Normal 2 3 22 64" xfId="28234"/>
    <cellStyle name="Normal 2 3 22 65" xfId="28598"/>
    <cellStyle name="Normal 2 3 22 66" xfId="29326"/>
    <cellStyle name="Normal 2 3 22 67" xfId="28723"/>
    <cellStyle name="Normal 2 3 22 68" xfId="31449"/>
    <cellStyle name="Normal 2 3 22 69" xfId="32538"/>
    <cellStyle name="Normal 2 3 22 7" xfId="4781"/>
    <cellStyle name="Normal 2 3 22 70" xfId="33423"/>
    <cellStyle name="Normal 2 3 22 8" xfId="5023"/>
    <cellStyle name="Normal 2 3 22 9" xfId="5260"/>
    <cellStyle name="Normal 2 3 23" xfId="1254"/>
    <cellStyle name="Normal 2 3 23 2" xfId="2722"/>
    <cellStyle name="Normal 2 3 23 2 2" xfId="29668"/>
    <cellStyle name="Normal 2 3 23 3" xfId="30395"/>
    <cellStyle name="Normal 2 3 23 4" xfId="31851"/>
    <cellStyle name="Normal 2 3 23 5" xfId="32499"/>
    <cellStyle name="Normal 2 3 23 6" xfId="33233"/>
    <cellStyle name="Normal 2 3 24" xfId="1307"/>
    <cellStyle name="Normal 2 3 24 2" xfId="2736"/>
    <cellStyle name="Normal 2 3 24 2 2" xfId="29704"/>
    <cellStyle name="Normal 2 3 24 3" xfId="30425"/>
    <cellStyle name="Normal 2 3 24 4" xfId="31900"/>
    <cellStyle name="Normal 2 3 24 5" xfId="32628"/>
    <cellStyle name="Normal 2 3 24 6" xfId="33373"/>
    <cellStyle name="Normal 2 3 25" xfId="1302"/>
    <cellStyle name="Normal 2 3 25 2" xfId="2750"/>
    <cellStyle name="Normal 2 3 25 2 2" xfId="29700"/>
    <cellStyle name="Normal 2 3 25 3" xfId="30421"/>
    <cellStyle name="Normal 2 3 25 4" xfId="31896"/>
    <cellStyle name="Normal 2 3 25 5" xfId="32620"/>
    <cellStyle name="Normal 2 3 25 6" xfId="33365"/>
    <cellStyle name="Normal 2 3 26" xfId="2129"/>
    <cellStyle name="Normal 2 3 26 2" xfId="2762"/>
    <cellStyle name="Normal 2 3 26 2 2" xfId="30115"/>
    <cellStyle name="Normal 2 3 26 3" xfId="30731"/>
    <cellStyle name="Normal 2 3 26 4" xfId="32580"/>
    <cellStyle name="Normal 2 3 26 5" xfId="33335"/>
    <cellStyle name="Normal 2 3 26 6" xfId="33808"/>
    <cellStyle name="Normal 2 3 27" xfId="2302"/>
    <cellStyle name="Normal 2 3 27 2" xfId="2774"/>
    <cellStyle name="Normal 2 3 27 2 2" xfId="30191"/>
    <cellStyle name="Normal 2 3 27 3" xfId="30787"/>
    <cellStyle name="Normal 2 3 27 4" xfId="32727"/>
    <cellStyle name="Normal 2 3 27 5" xfId="33448"/>
    <cellStyle name="Normal 2 3 27 6" xfId="33865"/>
    <cellStyle name="Normal 2 3 28" xfId="2785"/>
    <cellStyle name="Normal 2 3 29" xfId="2794"/>
    <cellStyle name="Normal 2 3 3" xfId="197"/>
    <cellStyle name="Normal 2 3 3 10" xfId="5632"/>
    <cellStyle name="Normal 2 3 3 11" xfId="5542"/>
    <cellStyle name="Normal 2 3 3 12" xfId="5669"/>
    <cellStyle name="Normal 2 3 3 13" xfId="5909"/>
    <cellStyle name="Normal 2 3 3 14" xfId="6150"/>
    <cellStyle name="Normal 2 3 3 15" xfId="6387"/>
    <cellStyle name="Normal 2 3 3 16" xfId="6628"/>
    <cellStyle name="Normal 2 3 3 17" xfId="6865"/>
    <cellStyle name="Normal 2 3 3 18" xfId="7105"/>
    <cellStyle name="Normal 2 3 3 19" xfId="7760"/>
    <cellStyle name="Normal 2 3 3 2" xfId="281"/>
    <cellStyle name="Normal 2 3 3 2 10" xfId="13996"/>
    <cellStyle name="Normal 2 3 3 2 11" xfId="14596"/>
    <cellStyle name="Normal 2 3 3 2 12" xfId="14985"/>
    <cellStyle name="Normal 2 3 3 2 13" xfId="15619"/>
    <cellStyle name="Normal 2 3 3 2 14" xfId="16160"/>
    <cellStyle name="Normal 2 3 3 2 15" xfId="16700"/>
    <cellStyle name="Normal 2 3 3 2 16" xfId="17241"/>
    <cellStyle name="Normal 2 3 3 2 17" xfId="17782"/>
    <cellStyle name="Normal 2 3 3 2 18" xfId="18323"/>
    <cellStyle name="Normal 2 3 3 2 19" xfId="18861"/>
    <cellStyle name="Normal 2 3 3 2 2" xfId="10093"/>
    <cellStyle name="Normal 2 3 3 2 2 2" xfId="38115"/>
    <cellStyle name="Normal 2 3 3 2 20" xfId="19400"/>
    <cellStyle name="Normal 2 3 3 2 21" xfId="19934"/>
    <cellStyle name="Normal 2 3 3 2 22" xfId="20511"/>
    <cellStyle name="Normal 2 3 3 2 23" xfId="20877"/>
    <cellStyle name="Normal 2 3 3 2 24" xfId="21940"/>
    <cellStyle name="Normal 2 3 3 2 25" xfId="21807"/>
    <cellStyle name="Normal 2 3 3 2 26" xfId="22964"/>
    <cellStyle name="Normal 2 3 3 2 27" xfId="23503"/>
    <cellStyle name="Normal 2 3 3 2 28" xfId="24037"/>
    <cellStyle name="Normal 2 3 3 2 29" xfId="24570"/>
    <cellStyle name="Normal 2 3 3 2 3" xfId="10378"/>
    <cellStyle name="Normal 2 3 3 2 3 2" xfId="37871"/>
    <cellStyle name="Normal 2 3 3 2 30" xfId="25077"/>
    <cellStyle name="Normal 2 3 3 2 31" xfId="25530"/>
    <cellStyle name="Normal 2 3 3 2 32" xfId="26213"/>
    <cellStyle name="Normal 2 3 3 2 33" xfId="26749"/>
    <cellStyle name="Normal 2 3 3 2 34" xfId="27260"/>
    <cellStyle name="Normal 2 3 3 2 35" xfId="27786"/>
    <cellStyle name="Normal 2 3 3 2 36" xfId="28247"/>
    <cellStyle name="Normal 2 3 3 2 37" xfId="28951"/>
    <cellStyle name="Normal 2 3 3 2 38" xfId="30143"/>
    <cellStyle name="Normal 2 3 3 2 39" xfId="31057"/>
    <cellStyle name="Normal 2 3 3 2 4" xfId="10309"/>
    <cellStyle name="Normal 2 3 3 2 40" xfId="30889"/>
    <cellStyle name="Normal 2 3 3 2 41" xfId="32096"/>
    <cellStyle name="Normal 2 3 3 2 5" xfId="11313"/>
    <cellStyle name="Normal 2 3 3 2 6" xfId="11842"/>
    <cellStyle name="Normal 2 3 3 2 7" xfId="11715"/>
    <cellStyle name="Normal 2 3 3 2 8" xfId="12951"/>
    <cellStyle name="Normal 2 3 3 2 9" xfId="13455"/>
    <cellStyle name="Normal 2 3 3 20" xfId="7670"/>
    <cellStyle name="Normal 2 3 3 21" xfId="7892"/>
    <cellStyle name="Normal 2 3 3 22" xfId="7526"/>
    <cellStyle name="Normal 2 3 3 23" xfId="8270"/>
    <cellStyle name="Normal 2 3 3 24" xfId="8498"/>
    <cellStyle name="Normal 2 3 3 25" xfId="8716"/>
    <cellStyle name="Normal 2 3 3 26" xfId="8928"/>
    <cellStyle name="Normal 2 3 3 27" xfId="9125"/>
    <cellStyle name="Normal 2 3 3 28" xfId="9320"/>
    <cellStyle name="Normal 2 3 3 29" xfId="9752"/>
    <cellStyle name="Normal 2 3 3 3" xfId="1357"/>
    <cellStyle name="Normal 2 3 3 3 2" xfId="29747"/>
    <cellStyle name="Normal 2 3 3 3 2 2" xfId="38192"/>
    <cellStyle name="Normal 2 3 3 3 3" xfId="30468"/>
    <cellStyle name="Normal 2 3 3 3 3 2" xfId="37872"/>
    <cellStyle name="Normal 2 3 3 3 4" xfId="31946"/>
    <cellStyle name="Normal 2 3 3 3 5" xfId="32814"/>
    <cellStyle name="Normal 2 3 3 3 6" xfId="33519"/>
    <cellStyle name="Normal 2 3 3 30" xfId="9698"/>
    <cellStyle name="Normal 2 3 3 31" xfId="10019"/>
    <cellStyle name="Normal 2 3 3 32" xfId="10319"/>
    <cellStyle name="Normal 2 3 3 33" xfId="11285"/>
    <cellStyle name="Normal 2 3 3 34" xfId="11814"/>
    <cellStyle name="Normal 2 3 3 35" xfId="12342"/>
    <cellStyle name="Normal 2 3 3 36" xfId="13054"/>
    <cellStyle name="Normal 2 3 3 37" xfId="13427"/>
    <cellStyle name="Normal 2 3 3 38" xfId="13968"/>
    <cellStyle name="Normal 2 3 3 39" xfId="14508"/>
    <cellStyle name="Normal 2 3 3 4" xfId="2131"/>
    <cellStyle name="Normal 2 3 3 4 2" xfId="4181"/>
    <cellStyle name="Normal 2 3 3 4 2 2" xfId="30117"/>
    <cellStyle name="Normal 2 3 3 4 3" xfId="30733"/>
    <cellStyle name="Normal 2 3 3 4 4" xfId="32582"/>
    <cellStyle name="Normal 2 3 3 4 5" xfId="33337"/>
    <cellStyle name="Normal 2 3 3 4 6" xfId="33810"/>
    <cellStyle name="Normal 2 3 3 4 7" xfId="34230"/>
    <cellStyle name="Normal 2 3 3 4 8" xfId="37711"/>
    <cellStyle name="Normal 2 3 3 40" xfId="15211"/>
    <cellStyle name="Normal 2 3 3 41" xfId="15591"/>
    <cellStyle name="Normal 2 3 3 42" xfId="16132"/>
    <cellStyle name="Normal 2 3 3 43" xfId="16672"/>
    <cellStyle name="Normal 2 3 3 44" xfId="17213"/>
    <cellStyle name="Normal 2 3 3 45" xfId="17754"/>
    <cellStyle name="Normal 2 3 3 46" xfId="18295"/>
    <cellStyle name="Normal 2 3 3 47" xfId="18833"/>
    <cellStyle name="Normal 2 3 3 48" xfId="19372"/>
    <cellStyle name="Normal 2 3 3 49" xfId="19907"/>
    <cellStyle name="Normal 2 3 3 5" xfId="2304"/>
    <cellStyle name="Normal 2 3 3 5 2" xfId="4266"/>
    <cellStyle name="Normal 2 3 3 5 2 2" xfId="30193"/>
    <cellStyle name="Normal 2 3 3 5 2 3" xfId="38239"/>
    <cellStyle name="Normal 2 3 3 5 3" xfId="30789"/>
    <cellStyle name="Normal 2 3 3 5 4" xfId="32729"/>
    <cellStyle name="Normal 2 3 3 5 5" xfId="33450"/>
    <cellStyle name="Normal 2 3 3 5 6" xfId="33867"/>
    <cellStyle name="Normal 2 3 3 5 7" xfId="37870"/>
    <cellStyle name="Normal 2 3 3 50" xfId="20429"/>
    <cellStyle name="Normal 2 3 3 51" xfId="21072"/>
    <cellStyle name="Normal 2 3 3 52" xfId="21351"/>
    <cellStyle name="Normal 2 3 3 53" xfId="21856"/>
    <cellStyle name="Normal 2 3 3 54" xfId="22274"/>
    <cellStyle name="Normal 2 3 3 55" xfId="23173"/>
    <cellStyle name="Normal 2 3 3 56" xfId="23709"/>
    <cellStyle name="Normal 2 3 3 57" xfId="24242"/>
    <cellStyle name="Normal 2 3 3 58" xfId="24764"/>
    <cellStyle name="Normal 2 3 3 59" xfId="25257"/>
    <cellStyle name="Normal 2 3 3 6" xfId="2432"/>
    <cellStyle name="Normal 2 3 3 6 2" xfId="4352"/>
    <cellStyle name="Normal 2 3 3 6 3" xfId="38034"/>
    <cellStyle name="Normal 2 3 3 60" xfId="25718"/>
    <cellStyle name="Normal 2 3 3 61" xfId="26419"/>
    <cellStyle name="Normal 2 3 3 62" xfId="26955"/>
    <cellStyle name="Normal 2 3 3 63" xfId="27539"/>
    <cellStyle name="Normal 2 3 3 64" xfId="27961"/>
    <cellStyle name="Normal 2 3 3 65" xfId="28388"/>
    <cellStyle name="Normal 2 3 3 66" xfId="28867"/>
    <cellStyle name="Normal 2 3 3 67" xfId="28790"/>
    <cellStyle name="Normal 2 3 3 68" xfId="30973"/>
    <cellStyle name="Normal 2 3 3 69" xfId="31350"/>
    <cellStyle name="Normal 2 3 3 7" xfId="4475"/>
    <cellStyle name="Normal 2 3 3 70" xfId="30910"/>
    <cellStyle name="Normal 2 3 3 71" xfId="29901"/>
    <cellStyle name="Normal 2 3 3 72" xfId="34074"/>
    <cellStyle name="Normal 2 3 3 73" xfId="34577"/>
    <cellStyle name="Normal 2 3 3 74" xfId="34804"/>
    <cellStyle name="Normal 2 3 3 75" xfId="35031"/>
    <cellStyle name="Normal 2 3 3 76" xfId="35258"/>
    <cellStyle name="Normal 2 3 3 77" xfId="35485"/>
    <cellStyle name="Normal 2 3 3 78" xfId="35712"/>
    <cellStyle name="Normal 2 3 3 79" xfId="35939"/>
    <cellStyle name="Normal 2 3 3 8" xfId="4709"/>
    <cellStyle name="Normal 2 3 3 80" xfId="36166"/>
    <cellStyle name="Normal 2 3 3 81" xfId="36393"/>
    <cellStyle name="Normal 2 3 3 82" xfId="36619"/>
    <cellStyle name="Normal 2 3 3 83" xfId="36843"/>
    <cellStyle name="Normal 2 3 3 84" xfId="37045"/>
    <cellStyle name="Normal 2 3 3 85" xfId="37255"/>
    <cellStyle name="Normal 2 3 3 86" xfId="37602"/>
    <cellStyle name="Normal 2 3 3 87" xfId="38474"/>
    <cellStyle name="Normal 2 3 3 9" xfId="4953"/>
    <cellStyle name="Normal 2 3 30" xfId="2805"/>
    <cellStyle name="Normal 2 3 31" xfId="2855"/>
    <cellStyle name="Normal 2 3 32" xfId="2940"/>
    <cellStyle name="Normal 2 3 33" xfId="3494"/>
    <cellStyle name="Normal 2 3 34" xfId="2979"/>
    <cellStyle name="Normal 2 3 35" xfId="4048"/>
    <cellStyle name="Normal 2 3 36" xfId="2823"/>
    <cellStyle name="Normal 2 3 37" xfId="4410"/>
    <cellStyle name="Normal 2 3 38" xfId="4629"/>
    <cellStyle name="Normal 2 3 39" xfId="5372"/>
    <cellStyle name="Normal 2 3 4" xfId="218"/>
    <cellStyle name="Normal 2 3 4 10" xfId="5532"/>
    <cellStyle name="Normal 2 3 4 11" xfId="5855"/>
    <cellStyle name="Normal 2 3 4 12" xfId="6097"/>
    <cellStyle name="Normal 2 3 4 13" xfId="6337"/>
    <cellStyle name="Normal 2 3 4 14" xfId="6574"/>
    <cellStyle name="Normal 2 3 4 15" xfId="6811"/>
    <cellStyle name="Normal 2 3 4 16" xfId="7050"/>
    <cellStyle name="Normal 2 3 4 17" xfId="7283"/>
    <cellStyle name="Normal 2 3 4 18" xfId="7512"/>
    <cellStyle name="Normal 2 3 4 19" xfId="7662"/>
    <cellStyle name="Normal 2 3 4 2" xfId="302"/>
    <cellStyle name="Normal 2 3 4 2 10" xfId="13614"/>
    <cellStyle name="Normal 2 3 4 2 11" xfId="15022"/>
    <cellStyle name="Normal 2 3 4 2 12" xfId="13893"/>
    <cellStyle name="Normal 2 3 4 2 13" xfId="15044"/>
    <cellStyle name="Normal 2 3 4 2 14" xfId="15779"/>
    <cellStyle name="Normal 2 3 4 2 15" xfId="16319"/>
    <cellStyle name="Normal 2 3 4 2 16" xfId="16860"/>
    <cellStyle name="Normal 2 3 4 2 17" xfId="17401"/>
    <cellStyle name="Normal 2 3 4 2 18" xfId="17942"/>
    <cellStyle name="Normal 2 3 4 2 19" xfId="18482"/>
    <cellStyle name="Normal 2 3 4 2 2" xfId="10114"/>
    <cellStyle name="Normal 2 3 4 2 2 2" xfId="38136"/>
    <cellStyle name="Normal 2 3 4 2 20" xfId="19020"/>
    <cellStyle name="Normal 2 3 4 2 21" xfId="19559"/>
    <cellStyle name="Normal 2 3 4 2 22" xfId="20907"/>
    <cellStyle name="Normal 2 3 4 2 23" xfId="19835"/>
    <cellStyle name="Normal 2 3 4 2 24" xfId="21961"/>
    <cellStyle name="Normal 2 3 4 2 25" xfId="22287"/>
    <cellStyle name="Normal 2 3 4 2 26" xfId="22630"/>
    <cellStyle name="Normal 2 3 4 2 27" xfId="23055"/>
    <cellStyle name="Normal 2 3 4 2 28" xfId="23592"/>
    <cellStyle name="Normal 2 3 4 2 29" xfId="24126"/>
    <cellStyle name="Normal 2 3 4 2 3" xfId="10835"/>
    <cellStyle name="Normal 2 3 4 2 3 2" xfId="37874"/>
    <cellStyle name="Normal 2 3 4 2 30" xfId="24658"/>
    <cellStyle name="Normal 2 3 4 2 31" xfId="25090"/>
    <cellStyle name="Normal 2 3 4 2 32" xfId="25937"/>
    <cellStyle name="Normal 2 3 4 2 33" xfId="26302"/>
    <cellStyle name="Normal 2 3 4 2 34" xfId="27150"/>
    <cellStyle name="Normal 2 3 4 2 35" xfId="27364"/>
    <cellStyle name="Normal 2 3 4 2 36" xfId="27866"/>
    <cellStyle name="Normal 2 3 4 2 37" xfId="28972"/>
    <cellStyle name="Normal 2 3 4 2 38" xfId="29898"/>
    <cellStyle name="Normal 2 3 4 2 39" xfId="31078"/>
    <cellStyle name="Normal 2 3 4 2 4" xfId="10509"/>
    <cellStyle name="Normal 2 3 4 2 40" xfId="32239"/>
    <cellStyle name="Normal 2 3 4 2 41" xfId="33478"/>
    <cellStyle name="Normal 2 3 4 2 5" xfId="10652"/>
    <cellStyle name="Normal 2 3 4 2 6" xfId="11473"/>
    <cellStyle name="Normal 2 3 4 2 7" xfId="12882"/>
    <cellStyle name="Normal 2 3 4 2 8" xfId="11763"/>
    <cellStyle name="Normal 2 3 4 2 9" xfId="13064"/>
    <cellStyle name="Normal 2 3 4 20" xfId="7977"/>
    <cellStyle name="Normal 2 3 4 21" xfId="8075"/>
    <cellStyle name="Normal 2 3 4 22" xfId="8447"/>
    <cellStyle name="Normal 2 3 4 23" xfId="8670"/>
    <cellStyle name="Normal 2 3 4 24" xfId="8879"/>
    <cellStyle name="Normal 2 3 4 25" xfId="9081"/>
    <cellStyle name="Normal 2 3 4 26" xfId="9280"/>
    <cellStyle name="Normal 2 3 4 27" xfId="9453"/>
    <cellStyle name="Normal 2 3 4 28" xfId="9610"/>
    <cellStyle name="Normal 2 3 4 29" xfId="9693"/>
    <cellStyle name="Normal 2 3 4 3" xfId="2132"/>
    <cellStyle name="Normal 2 3 4 3 2" xfId="3306"/>
    <cellStyle name="Normal 2 3 4 3 2 2" xfId="30118"/>
    <cellStyle name="Normal 2 3 4 3 3" xfId="30734"/>
    <cellStyle name="Normal 2 3 4 3 4" xfId="32583"/>
    <cellStyle name="Normal 2 3 4 3 5" xfId="33338"/>
    <cellStyle name="Normal 2 3 4 3 6" xfId="33811"/>
    <cellStyle name="Normal 2 3 4 3 7" xfId="34247"/>
    <cellStyle name="Normal 2 3 4 3 8" xfId="37727"/>
    <cellStyle name="Normal 2 3 4 30" xfId="9826"/>
    <cellStyle name="Normal 2 3 4 31" xfId="10030"/>
    <cellStyle name="Normal 2 3 4 32" xfId="10479"/>
    <cellStyle name="Normal 2 3 4 33" xfId="11143"/>
    <cellStyle name="Normal 2 3 4 34" xfId="11669"/>
    <cellStyle name="Normal 2 3 4 35" xfId="12198"/>
    <cellStyle name="Normal 2 3 4 36" xfId="12595"/>
    <cellStyle name="Normal 2 3 4 37" xfId="13271"/>
    <cellStyle name="Normal 2 3 4 38" xfId="13812"/>
    <cellStyle name="Normal 2 3 4 39" xfId="14355"/>
    <cellStyle name="Normal 2 3 4 4" xfId="2305"/>
    <cellStyle name="Normal 2 3 4 4 2" xfId="3856"/>
    <cellStyle name="Normal 2 3 4 4 2 2" xfId="30194"/>
    <cellStyle name="Normal 2 3 4 4 2 3" xfId="38240"/>
    <cellStyle name="Normal 2 3 4 4 3" xfId="30790"/>
    <cellStyle name="Normal 2 3 4 4 4" xfId="32730"/>
    <cellStyle name="Normal 2 3 4 4 5" xfId="33451"/>
    <cellStyle name="Normal 2 3 4 4 6" xfId="33868"/>
    <cellStyle name="Normal 2 3 4 4 7" xfId="37873"/>
    <cellStyle name="Normal 2 3 4 40" xfId="14581"/>
    <cellStyle name="Normal 2 3 4 41" xfId="15435"/>
    <cellStyle name="Normal 2 3 4 42" xfId="15976"/>
    <cellStyle name="Normal 2 3 4 43" xfId="16516"/>
    <cellStyle name="Normal 2 3 4 44" xfId="17057"/>
    <cellStyle name="Normal 2 3 4 45" xfId="17598"/>
    <cellStyle name="Normal 2 3 4 46" xfId="18139"/>
    <cellStyle name="Normal 2 3 4 47" xfId="18677"/>
    <cellStyle name="Normal 2 3 4 48" xfId="19217"/>
    <cellStyle name="Normal 2 3 4 49" xfId="19755"/>
    <cellStyle name="Normal 2 3 4 5" xfId="2443"/>
    <cellStyle name="Normal 2 3 4 5 2" xfId="4430"/>
    <cellStyle name="Normal 2 3 4 5 3" xfId="38037"/>
    <cellStyle name="Normal 2 3 4 50" xfId="20283"/>
    <cellStyle name="Normal 2 3 4 51" xfId="20496"/>
    <cellStyle name="Normal 2 3 4 52" xfId="21254"/>
    <cellStyle name="Normal 2 3 4 53" xfId="21877"/>
    <cellStyle name="Normal 2 3 4 54" xfId="22256"/>
    <cellStyle name="Normal 2 3 4 55" xfId="23350"/>
    <cellStyle name="Normal 2 3 4 56" xfId="23885"/>
    <cellStyle name="Normal 2 3 4 57" xfId="24419"/>
    <cellStyle name="Normal 2 3 4 58" xfId="24932"/>
    <cellStyle name="Normal 2 3 4 59" xfId="25410"/>
    <cellStyle name="Normal 2 3 4 6" xfId="4660"/>
    <cellStyle name="Normal 2 3 4 60" xfId="25659"/>
    <cellStyle name="Normal 2 3 4 61" xfId="26595"/>
    <cellStyle name="Normal 2 3 4 62" xfId="27128"/>
    <cellStyle name="Normal 2 3 4 63" xfId="27449"/>
    <cellStyle name="Normal 2 3 4 64" xfId="28120"/>
    <cellStyle name="Normal 2 3 4 65" xfId="28520"/>
    <cellStyle name="Normal 2 3 4 66" xfId="28888"/>
    <cellStyle name="Normal 2 3 4 67" xfId="29628"/>
    <cellStyle name="Normal 2 3 4 68" xfId="30994"/>
    <cellStyle name="Normal 2 3 4 69" xfId="32292"/>
    <cellStyle name="Normal 2 3 4 7" xfId="4898"/>
    <cellStyle name="Normal 2 3 4 70" xfId="32100"/>
    <cellStyle name="Normal 2 3 4 71" xfId="29827"/>
    <cellStyle name="Normal 2 3 4 72" xfId="34075"/>
    <cellStyle name="Normal 2 3 4 73" xfId="34578"/>
    <cellStyle name="Normal 2 3 4 74" xfId="34805"/>
    <cellStyle name="Normal 2 3 4 75" xfId="35032"/>
    <cellStyle name="Normal 2 3 4 76" xfId="35259"/>
    <cellStyle name="Normal 2 3 4 77" xfId="35486"/>
    <cellStyle name="Normal 2 3 4 78" xfId="35713"/>
    <cellStyle name="Normal 2 3 4 79" xfId="35940"/>
    <cellStyle name="Normal 2 3 4 8" xfId="5136"/>
    <cellStyle name="Normal 2 3 4 80" xfId="36167"/>
    <cellStyle name="Normal 2 3 4 81" xfId="36394"/>
    <cellStyle name="Normal 2 3 4 82" xfId="36620"/>
    <cellStyle name="Normal 2 3 4 83" xfId="36844"/>
    <cellStyle name="Normal 2 3 4 84" xfId="37046"/>
    <cellStyle name="Normal 2 3 4 85" xfId="37256"/>
    <cellStyle name="Normal 2 3 4 86" xfId="37603"/>
    <cellStyle name="Normal 2 3 4 87" xfId="38475"/>
    <cellStyle name="Normal 2 3 4 9" xfId="5378"/>
    <cellStyle name="Normal 2 3 40" xfId="4832"/>
    <cellStyle name="Normal 2 3 41" xfId="4078"/>
    <cellStyle name="Normal 2 3 42" xfId="5567"/>
    <cellStyle name="Normal 2 3 43" xfId="5824"/>
    <cellStyle name="Normal 2 3 44" xfId="6065"/>
    <cellStyle name="Normal 2 3 45" xfId="6306"/>
    <cellStyle name="Normal 2 3 46" xfId="6542"/>
    <cellStyle name="Normal 2 3 47" xfId="6780"/>
    <cellStyle name="Normal 2 3 48" xfId="7506"/>
    <cellStyle name="Normal 2 3 49" xfId="6985"/>
    <cellStyle name="Normal 2 3 5" xfId="239"/>
    <cellStyle name="Normal 2 3 5 10" xfId="4978"/>
    <cellStyle name="Normal 2 3 5 11" xfId="5280"/>
    <cellStyle name="Normal 2 3 5 12" xfId="5120"/>
    <cellStyle name="Normal 2 3 5 13" xfId="5162"/>
    <cellStyle name="Normal 2 3 5 14" xfId="5417"/>
    <cellStyle name="Normal 2 3 5 15" xfId="5701"/>
    <cellStyle name="Normal 2 3 5 16" xfId="5941"/>
    <cellStyle name="Normal 2 3 5 17" xfId="6183"/>
    <cellStyle name="Normal 2 3 5 18" xfId="6419"/>
    <cellStyle name="Normal 2 3 5 19" xfId="7126"/>
    <cellStyle name="Normal 2 3 5 2" xfId="2458"/>
    <cellStyle name="Normal 2 3 5 2 2" xfId="2927"/>
    <cellStyle name="Normal 2 3 5 2 3" xfId="34263"/>
    <cellStyle name="Normal 2 3 5 2 4" xfId="37741"/>
    <cellStyle name="Normal 2 3 5 20" xfId="7421"/>
    <cellStyle name="Normal 2 3 5 21" xfId="7381"/>
    <cellStyle name="Normal 2 3 5 22" xfId="8057"/>
    <cellStyle name="Normal 2 3 5 23" xfId="8052"/>
    <cellStyle name="Normal 2 3 5 24" xfId="8010"/>
    <cellStyle name="Normal 2 3 5 25" xfId="6406"/>
    <cellStyle name="Normal 2 3 5 26" xfId="8301"/>
    <cellStyle name="Normal 2 3 5 27" xfId="8529"/>
    <cellStyle name="Normal 2 3 5 28" xfId="8744"/>
    <cellStyle name="Normal 2 3 5 29" xfId="9338"/>
    <cellStyle name="Normal 2 3 5 3" xfId="3326"/>
    <cellStyle name="Normal 2 3 5 3 2" xfId="37875"/>
    <cellStyle name="Normal 2 3 5 30" xfId="9548"/>
    <cellStyle name="Normal 2 3 5 31" xfId="10051"/>
    <cellStyle name="Normal 2 3 5 32" xfId="10363"/>
    <cellStyle name="Normal 2 3 5 33" xfId="11454"/>
    <cellStyle name="Normal 2 3 5 34" xfId="11983"/>
    <cellStyle name="Normal 2 3 5 35" xfId="12512"/>
    <cellStyle name="Normal 2 3 5 36" xfId="12915"/>
    <cellStyle name="Normal 2 3 5 37" xfId="13595"/>
    <cellStyle name="Normal 2 3 5 38" xfId="14138"/>
    <cellStyle name="Normal 2 3 5 39" xfId="14677"/>
    <cellStyle name="Normal 2 3 5 4" xfId="3151"/>
    <cellStyle name="Normal 2 3 5 40" xfId="15032"/>
    <cellStyle name="Normal 2 3 5 41" xfId="15760"/>
    <cellStyle name="Normal 2 3 5 42" xfId="16300"/>
    <cellStyle name="Normal 2 3 5 43" xfId="16841"/>
    <cellStyle name="Normal 2 3 5 44" xfId="17382"/>
    <cellStyle name="Normal 2 3 5 45" xfId="17923"/>
    <cellStyle name="Normal 2 3 5 46" xfId="18463"/>
    <cellStyle name="Normal 2 3 5 47" xfId="19001"/>
    <cellStyle name="Normal 2 3 5 48" xfId="19540"/>
    <cellStyle name="Normal 2 3 5 49" xfId="20073"/>
    <cellStyle name="Normal 2 3 5 5" xfId="3579"/>
    <cellStyle name="Normal 2 3 5 50" xfId="20591"/>
    <cellStyle name="Normal 2 3 5 51" xfId="20915"/>
    <cellStyle name="Normal 2 3 5 52" xfId="21479"/>
    <cellStyle name="Normal 2 3 5 53" xfId="21898"/>
    <cellStyle name="Normal 2 3 5 54" xfId="22587"/>
    <cellStyle name="Normal 2 3 5 55" xfId="22832"/>
    <cellStyle name="Normal 2 3 5 56" xfId="22854"/>
    <cellStyle name="Normal 2 3 5 57" xfId="22405"/>
    <cellStyle name="Normal 2 3 5 58" xfId="22641"/>
    <cellStyle name="Normal 2 3 5 59" xfId="22896"/>
    <cellStyle name="Normal 2 3 5 6" xfId="4000"/>
    <cellStyle name="Normal 2 3 5 60" xfId="24423"/>
    <cellStyle name="Normal 2 3 5 61" xfId="26083"/>
    <cellStyle name="Normal 2 3 5 62" xfId="26105"/>
    <cellStyle name="Normal 2 3 5 63" xfId="27146"/>
    <cellStyle name="Normal 2 3 5 64" xfId="26724"/>
    <cellStyle name="Normal 2 3 5 65" xfId="25693"/>
    <cellStyle name="Normal 2 3 5 66" xfId="28909"/>
    <cellStyle name="Normal 2 3 5 67" xfId="29446"/>
    <cellStyle name="Normal 2 3 5 68" xfId="31015"/>
    <cellStyle name="Normal 2 3 5 69" xfId="31785"/>
    <cellStyle name="Normal 2 3 5 7" xfId="4169"/>
    <cellStyle name="Normal 2 3 5 70" xfId="32460"/>
    <cellStyle name="Normal 2 3 5 8" xfId="3691"/>
    <cellStyle name="Normal 2 3 5 9" xfId="3147"/>
    <cellStyle name="Normal 2 3 50" xfId="8113"/>
    <cellStyle name="Normal 2 3 51" xfId="8180"/>
    <cellStyle name="Normal 2 3 52" xfId="7773"/>
    <cellStyle name="Normal 2 3 53" xfId="8128"/>
    <cellStyle name="Normal 2 3 54" xfId="8417"/>
    <cellStyle name="Normal 2 3 55" xfId="8642"/>
    <cellStyle name="Normal 2 3 56" xfId="8851"/>
    <cellStyle name="Normal 2 3 57" xfId="9057"/>
    <cellStyle name="Normal 2 3 58" xfId="9606"/>
    <cellStyle name="Normal 2 3 59" xfId="9221"/>
    <cellStyle name="Normal 2 3 6" xfId="317"/>
    <cellStyle name="Normal 2 3 6 10" xfId="4213"/>
    <cellStyle name="Normal 2 3 6 11" xfId="4866"/>
    <cellStyle name="Normal 2 3 6 12" xfId="5055"/>
    <cellStyle name="Normal 2 3 6 13" xfId="5642"/>
    <cellStyle name="Normal 2 3 6 14" xfId="4012"/>
    <cellStyle name="Normal 2 3 6 15" xfId="4581"/>
    <cellStyle name="Normal 2 3 6 16" xfId="5411"/>
    <cellStyle name="Normal 2 3 6 17" xfId="5209"/>
    <cellStyle name="Normal 2 3 6 18" xfId="5456"/>
    <cellStyle name="Normal 2 3 6 19" xfId="6421"/>
    <cellStyle name="Normal 2 3 6 2" xfId="2468"/>
    <cellStyle name="Normal 2 3 6 2 2" xfId="2953"/>
    <cellStyle name="Normal 2 3 6 2 3" xfId="34281"/>
    <cellStyle name="Normal 2 3 6 2 4" xfId="37748"/>
    <cellStyle name="Normal 2 3 6 20" xfId="7019"/>
    <cellStyle name="Normal 2 3 6 21" xfId="7159"/>
    <cellStyle name="Normal 2 3 6 22" xfId="8049"/>
    <cellStyle name="Normal 2 3 6 23" xfId="7714"/>
    <cellStyle name="Normal 2 3 6 24" xfId="7758"/>
    <cellStyle name="Normal 2 3 6 25" xfId="8226"/>
    <cellStyle name="Normal 2 3 6 26" xfId="7992"/>
    <cellStyle name="Normal 2 3 6 27" xfId="7428"/>
    <cellStyle name="Normal 2 3 6 28" xfId="8240"/>
    <cellStyle name="Normal 2 3 6 29" xfId="8746"/>
    <cellStyle name="Normal 2 3 6 3" xfId="3402"/>
    <cellStyle name="Normal 2 3 6 3 2" xfId="37876"/>
    <cellStyle name="Normal 2 3 6 30" xfId="9253"/>
    <cellStyle name="Normal 2 3 6 31" xfId="10129"/>
    <cellStyle name="Normal 2 3 6 32" xfId="10132"/>
    <cellStyle name="Normal 2 3 6 33" xfId="11214"/>
    <cellStyle name="Normal 2 3 6 34" xfId="11742"/>
    <cellStyle name="Normal 2 3 6 35" xfId="12271"/>
    <cellStyle name="Normal 2 3 6 36" xfId="12524"/>
    <cellStyle name="Normal 2 3 6 37" xfId="13356"/>
    <cellStyle name="Normal 2 3 6 38" xfId="13897"/>
    <cellStyle name="Normal 2 3 6 39" xfId="14438"/>
    <cellStyle name="Normal 2 3 6 4" xfId="3561"/>
    <cellStyle name="Normal 2 3 6 40" xfId="14912"/>
    <cellStyle name="Normal 2 3 6 41" xfId="15520"/>
    <cellStyle name="Normal 2 3 6 42" xfId="16061"/>
    <cellStyle name="Normal 2 3 6 43" xfId="16601"/>
    <cellStyle name="Normal 2 3 6 44" xfId="17142"/>
    <cellStyle name="Normal 2 3 6 45" xfId="17683"/>
    <cellStyle name="Normal 2 3 6 46" xfId="18224"/>
    <cellStyle name="Normal 2 3 6 47" xfId="18762"/>
    <cellStyle name="Normal 2 3 6 48" xfId="19301"/>
    <cellStyle name="Normal 2 3 6 49" xfId="19839"/>
    <cellStyle name="Normal 2 3 6 5" xfId="3760"/>
    <cellStyle name="Normal 2 3 6 50" xfId="20363"/>
    <cellStyle name="Normal 2 3 6 51" xfId="20809"/>
    <cellStyle name="Normal 2 3 6 52" xfId="21308"/>
    <cellStyle name="Normal 2 3 6 53" xfId="21976"/>
    <cellStyle name="Normal 2 3 6 54" xfId="22031"/>
    <cellStyle name="Normal 2 3 6 55" xfId="22566"/>
    <cellStyle name="Normal 2 3 6 56" xfId="23052"/>
    <cellStyle name="Normal 2 3 6 57" xfId="23589"/>
    <cellStyle name="Normal 2 3 6 58" xfId="24123"/>
    <cellStyle name="Normal 2 3 6 59" xfId="24655"/>
    <cellStyle name="Normal 2 3 6 6" xfId="4089"/>
    <cellStyle name="Normal 2 3 6 60" xfId="25747"/>
    <cellStyle name="Normal 2 3 6 61" xfId="25940"/>
    <cellStyle name="Normal 2 3 6 62" xfId="26300"/>
    <cellStyle name="Normal 2 3 6 63" xfId="26917"/>
    <cellStyle name="Normal 2 3 6 64" xfId="27366"/>
    <cellStyle name="Normal 2 3 6 65" xfId="27864"/>
    <cellStyle name="Normal 2 3 6 66" xfId="28986"/>
    <cellStyle name="Normal 2 3 6 67" xfId="29512"/>
    <cellStyle name="Normal 2 3 6 68" xfId="31093"/>
    <cellStyle name="Normal 2 3 6 69" xfId="32234"/>
    <cellStyle name="Normal 2 3 6 7" xfId="4046"/>
    <cellStyle name="Normal 2 3 6 70" xfId="33081"/>
    <cellStyle name="Normal 2 3 6 8" xfId="4229"/>
    <cellStyle name="Normal 2 3 6 9" xfId="3932"/>
    <cellStyle name="Normal 2 3 60" xfId="9898"/>
    <cellStyle name="Normal 2 3 61" xfId="10897"/>
    <cellStyle name="Normal 2 3 62" xfId="11323"/>
    <cellStyle name="Normal 2 3 63" xfId="11852"/>
    <cellStyle name="Normal 2 3 64" xfId="12380"/>
    <cellStyle name="Normal 2 3 65" xfId="13069"/>
    <cellStyle name="Normal 2 3 66" xfId="13465"/>
    <cellStyle name="Normal 2 3 67" xfId="14006"/>
    <cellStyle name="Normal 2 3 68" xfId="14546"/>
    <cellStyle name="Normal 2 3 69" xfId="15067"/>
    <cellStyle name="Normal 2 3 7" xfId="441"/>
    <cellStyle name="Normal 2 3 7 10" xfId="5352"/>
    <cellStyle name="Normal 2 3 7 11" xfId="3333"/>
    <cellStyle name="Normal 2 3 7 12" xfId="5380"/>
    <cellStyle name="Normal 2 3 7 13" xfId="5435"/>
    <cellStyle name="Normal 2 3 7 14" xfId="5647"/>
    <cellStyle name="Normal 2 3 7 15" xfId="5887"/>
    <cellStyle name="Normal 2 3 7 16" xfId="6129"/>
    <cellStyle name="Normal 2 3 7 17" xfId="6367"/>
    <cellStyle name="Normal 2 3 7 18" xfId="6606"/>
    <cellStyle name="Normal 2 3 7 19" xfId="7486"/>
    <cellStyle name="Normal 2 3 7 2" xfId="2490"/>
    <cellStyle name="Normal 2 3 7 2 2" xfId="2997"/>
    <cellStyle name="Normal 2 3 7 2 3" xfId="38051"/>
    <cellStyle name="Normal 2 3 7 20" xfId="5980"/>
    <cellStyle name="Normal 2 3 7 21" xfId="7818"/>
    <cellStyle name="Normal 2 3 7 22" xfId="7841"/>
    <cellStyle name="Normal 2 3 7 23" xfId="6329"/>
    <cellStyle name="Normal 2 3 7 24" xfId="6428"/>
    <cellStyle name="Normal 2 3 7 25" xfId="8249"/>
    <cellStyle name="Normal 2 3 7 26" xfId="8478"/>
    <cellStyle name="Normal 2 3 7 27" xfId="8699"/>
    <cellStyle name="Normal 2 3 7 28" xfId="8908"/>
    <cellStyle name="Normal 2 3 7 29" xfId="9592"/>
    <cellStyle name="Normal 2 3 7 3" xfId="3522"/>
    <cellStyle name="Normal 2 3 7 30" xfId="8336"/>
    <cellStyle name="Normal 2 3 7 31" xfId="10250"/>
    <cellStyle name="Normal 2 3 7 32" xfId="10764"/>
    <cellStyle name="Normal 2 3 7 33" xfId="11181"/>
    <cellStyle name="Normal 2 3 7 34" xfId="11708"/>
    <cellStyle name="Normal 2 3 7 35" xfId="12237"/>
    <cellStyle name="Normal 2 3 7 36" xfId="12766"/>
    <cellStyle name="Normal 2 3 7 37" xfId="13310"/>
    <cellStyle name="Normal 2 3 7 38" xfId="13851"/>
    <cellStyle name="Normal 2 3 7 39" xfId="14394"/>
    <cellStyle name="Normal 2 3 7 4" xfId="3666"/>
    <cellStyle name="Normal 2 3 7 40" xfId="14929"/>
    <cellStyle name="Normal 2 3 7 41" xfId="15474"/>
    <cellStyle name="Normal 2 3 7 42" xfId="16015"/>
    <cellStyle name="Normal 2 3 7 43" xfId="16555"/>
    <cellStyle name="Normal 2 3 7 44" xfId="17096"/>
    <cellStyle name="Normal 2 3 7 45" xfId="17637"/>
    <cellStyle name="Normal 2 3 7 46" xfId="18178"/>
    <cellStyle name="Normal 2 3 7 47" xfId="18716"/>
    <cellStyle name="Normal 2 3 7 48" xfId="19256"/>
    <cellStyle name="Normal 2 3 7 49" xfId="19793"/>
    <cellStyle name="Normal 2 3 7 5" xfId="4167"/>
    <cellStyle name="Normal 2 3 7 50" xfId="20321"/>
    <cellStyle name="Normal 2 3 7 51" xfId="20824"/>
    <cellStyle name="Normal 2 3 7 52" xfId="21281"/>
    <cellStyle name="Normal 2 3 7 53" xfId="22094"/>
    <cellStyle name="Normal 2 3 7 54" xfId="21845"/>
    <cellStyle name="Normal 2 3 7 55" xfId="22149"/>
    <cellStyle name="Normal 2 3 7 56" xfId="22719"/>
    <cellStyle name="Normal 2 3 7 57" xfId="21681"/>
    <cellStyle name="Normal 2 3 7 58" xfId="23090"/>
    <cellStyle name="Normal 2 3 7 59" xfId="23627"/>
    <cellStyle name="Normal 2 3 7 6" xfId="3994"/>
    <cellStyle name="Normal 2 3 7 60" xfId="25909"/>
    <cellStyle name="Normal 2 3 7 61" xfId="22573"/>
    <cellStyle name="Normal 2 3 7 62" xfId="24190"/>
    <cellStyle name="Normal 2 3 7 63" xfId="26355"/>
    <cellStyle name="Normal 2 3 7 64" xfId="27682"/>
    <cellStyle name="Normal 2 3 7 65" xfId="26393"/>
    <cellStyle name="Normal 2 3 7 66" xfId="29085"/>
    <cellStyle name="Normal 2 3 7 67" xfId="29991"/>
    <cellStyle name="Normal 2 3 7 68" xfId="31199"/>
    <cellStyle name="Normal 2 3 7 69" xfId="31294"/>
    <cellStyle name="Normal 2 3 7 7" xfId="3934"/>
    <cellStyle name="Normal 2 3 7 70" xfId="32157"/>
    <cellStyle name="Normal 2 3 7 8" xfId="4418"/>
    <cellStyle name="Normal 2 3 7 9" xfId="4454"/>
    <cellStyle name="Normal 2 3 70" xfId="15629"/>
    <cellStyle name="Normal 2 3 71" xfId="16170"/>
    <cellStyle name="Normal 2 3 72" xfId="16710"/>
    <cellStyle name="Normal 2 3 73" xfId="17251"/>
    <cellStyle name="Normal 2 3 74" xfId="17792"/>
    <cellStyle name="Normal 2 3 75" xfId="18333"/>
    <cellStyle name="Normal 2 3 76" xfId="18870"/>
    <cellStyle name="Normal 2 3 77" xfId="19410"/>
    <cellStyle name="Normal 2 3 78" xfId="19943"/>
    <cellStyle name="Normal 2 3 79" xfId="20462"/>
    <cellStyle name="Normal 2 3 8" xfId="403"/>
    <cellStyle name="Normal 2 3 8 10" xfId="5052"/>
    <cellStyle name="Normal 2 3 8 11" xfId="5284"/>
    <cellStyle name="Normal 2 3 8 12" xfId="5047"/>
    <cellStyle name="Normal 2 3 8 13" xfId="4831"/>
    <cellStyle name="Normal 2 3 8 14" xfId="5434"/>
    <cellStyle name="Normal 2 3 8 15" xfId="5693"/>
    <cellStyle name="Normal 2 3 8 16" xfId="5933"/>
    <cellStyle name="Normal 2 3 8 17" xfId="6175"/>
    <cellStyle name="Normal 2 3 8 18" xfId="6411"/>
    <cellStyle name="Normal 2 3 8 19" xfId="7198"/>
    <cellStyle name="Normal 2 3 8 2" xfId="2506"/>
    <cellStyle name="Normal 2 3 8 2 2" xfId="2983"/>
    <cellStyle name="Normal 2 3 8 2 3" xfId="38237"/>
    <cellStyle name="Normal 2 3 8 20" xfId="7425"/>
    <cellStyle name="Normal 2 3 8 21" xfId="6806"/>
    <cellStyle name="Normal 2 3 8 22" xfId="6446"/>
    <cellStyle name="Normal 2 3 8 23" xfId="7206"/>
    <cellStyle name="Normal 2 3 8 24" xfId="7456"/>
    <cellStyle name="Normal 2 3 8 25" xfId="7141"/>
    <cellStyle name="Normal 2 3 8 26" xfId="8293"/>
    <cellStyle name="Normal 2 3 8 27" xfId="8521"/>
    <cellStyle name="Normal 2 3 8 28" xfId="8736"/>
    <cellStyle name="Normal 2 3 8 29" xfId="9389"/>
    <cellStyle name="Normal 2 3 8 3" xfId="3484"/>
    <cellStyle name="Normal 2 3 8 30" xfId="9551"/>
    <cellStyle name="Normal 2 3 8 31" xfId="10212"/>
    <cellStyle name="Normal 2 3 8 32" xfId="9959"/>
    <cellStyle name="Normal 2 3 8 33" xfId="11030"/>
    <cellStyle name="Normal 2 3 8 34" xfId="11555"/>
    <cellStyle name="Normal 2 3 8 35" xfId="12082"/>
    <cellStyle name="Normal 2 3 8 36" xfId="11851"/>
    <cellStyle name="Normal 2 3 8 37" xfId="13156"/>
    <cellStyle name="Normal 2 3 8 38" xfId="13696"/>
    <cellStyle name="Normal 2 3 8 39" xfId="14239"/>
    <cellStyle name="Normal 2 3 8 4" xfId="3398"/>
    <cellStyle name="Normal 2 3 8 40" xfId="13454"/>
    <cellStyle name="Normal 2 3 8 41" xfId="15320"/>
    <cellStyle name="Normal 2 3 8 42" xfId="15861"/>
    <cellStyle name="Normal 2 3 8 43" xfId="16401"/>
    <cellStyle name="Normal 2 3 8 44" xfId="16942"/>
    <cellStyle name="Normal 2 3 8 45" xfId="17483"/>
    <cellStyle name="Normal 2 3 8 46" xfId="18024"/>
    <cellStyle name="Normal 2 3 8 47" xfId="18563"/>
    <cellStyle name="Normal 2 3 8 48" xfId="19102"/>
    <cellStyle name="Normal 2 3 8 49" xfId="19640"/>
    <cellStyle name="Normal 2 3 8 5" xfId="3269"/>
    <cellStyle name="Normal 2 3 8 50" xfId="20171"/>
    <cellStyle name="Normal 2 3 8 51" xfId="19399"/>
    <cellStyle name="Normal 2 3 8 52" xfId="21158"/>
    <cellStyle name="Normal 2 3 8 53" xfId="22058"/>
    <cellStyle name="Normal 2 3 8 54" xfId="21710"/>
    <cellStyle name="Normal 2 3 8 55" xfId="23334"/>
    <cellStyle name="Normal 2 3 8 56" xfId="23869"/>
    <cellStyle name="Normal 2 3 8 57" xfId="24403"/>
    <cellStyle name="Normal 2 3 8 58" xfId="24918"/>
    <cellStyle name="Normal 2 3 8 59" xfId="25394"/>
    <cellStyle name="Normal 2 3 8 6" xfId="3463"/>
    <cellStyle name="Normal 2 3 8 60" xfId="25871"/>
    <cellStyle name="Normal 2 3 8 61" xfId="26579"/>
    <cellStyle name="Normal 2 3 8 62" xfId="27112"/>
    <cellStyle name="Normal 2 3 8 63" xfId="27546"/>
    <cellStyle name="Normal 2 3 8 64" xfId="28106"/>
    <cellStyle name="Normal 2 3 8 65" xfId="28506"/>
    <cellStyle name="Normal 2 3 8 66" xfId="29052"/>
    <cellStyle name="Normal 2 3 8 67" xfId="29034"/>
    <cellStyle name="Normal 2 3 8 68" xfId="31168"/>
    <cellStyle name="Normal 2 3 8 69" xfId="32367"/>
    <cellStyle name="Normal 2 3 8 7" xfId="3791"/>
    <cellStyle name="Normal 2 3 8 70" xfId="33368"/>
    <cellStyle name="Normal 2 3 8 71" xfId="37866"/>
    <cellStyle name="Normal 2 3 8 8" xfId="3705"/>
    <cellStyle name="Normal 2 3 8 9" xfId="4235"/>
    <cellStyle name="Normal 2 3 80" xfId="20944"/>
    <cellStyle name="Normal 2 3 81" xfId="21371"/>
    <cellStyle name="Normal 2 3 82" xfId="21728"/>
    <cellStyle name="Normal 2 3 83" xfId="22223"/>
    <cellStyle name="Normal 2 3 84" xfId="22148"/>
    <cellStyle name="Normal 2 3 85" xfId="23197"/>
    <cellStyle name="Normal 2 3 86" xfId="23733"/>
    <cellStyle name="Normal 2 3 87" xfId="24266"/>
    <cellStyle name="Normal 2 3 88" xfId="24787"/>
    <cellStyle name="Normal 2 3 89" xfId="25338"/>
    <cellStyle name="Normal 2 3 9" xfId="95"/>
    <cellStyle name="Normal 2 3 9 10" xfId="5412"/>
    <cellStyle name="Normal 2 3 9 11" xfId="5822"/>
    <cellStyle name="Normal 2 3 9 12" xfId="6063"/>
    <cellStyle name="Normal 2 3 9 13" xfId="6304"/>
    <cellStyle name="Normal 2 3 9 14" xfId="6540"/>
    <cellStyle name="Normal 2 3 9 15" xfId="6778"/>
    <cellStyle name="Normal 2 3 9 16" xfId="7017"/>
    <cellStyle name="Normal 2 3 9 17" xfId="7249"/>
    <cellStyle name="Normal 2 3 9 18" xfId="7479"/>
    <cellStyle name="Normal 2 3 9 19" xfId="7545"/>
    <cellStyle name="Normal 2 3 9 2" xfId="2521"/>
    <cellStyle name="Normal 2 3 9 2 2" xfId="2877"/>
    <cellStyle name="Normal 2 3 9 20" xfId="7946"/>
    <cellStyle name="Normal 2 3 9 21" xfId="7433"/>
    <cellStyle name="Normal 2 3 9 22" xfId="8415"/>
    <cellStyle name="Normal 2 3 9 23" xfId="8640"/>
    <cellStyle name="Normal 2 3 9 24" xfId="8849"/>
    <cellStyle name="Normal 2 3 9 25" xfId="9055"/>
    <cellStyle name="Normal 2 3 9 26" xfId="9251"/>
    <cellStyle name="Normal 2 3 9 27" xfId="9430"/>
    <cellStyle name="Normal 2 3 9 28" xfId="9588"/>
    <cellStyle name="Normal 2 3 9 29" xfId="9627"/>
    <cellStyle name="Normal 2 3 9 3" xfId="2972"/>
    <cellStyle name="Normal 2 3 9 30" xfId="9812"/>
    <cellStyle name="Normal 2 3 9 31" xfId="9928"/>
    <cellStyle name="Normal 2 3 9 32" xfId="10334"/>
    <cellStyle name="Normal 2 3 9 33" xfId="11336"/>
    <cellStyle name="Normal 2 3 9 34" xfId="11865"/>
    <cellStyle name="Normal 2 3 9 35" xfId="12393"/>
    <cellStyle name="Normal 2 3 9 36" xfId="12817"/>
    <cellStyle name="Normal 2 3 9 37" xfId="13478"/>
    <cellStyle name="Normal 2 3 9 38" xfId="14019"/>
    <cellStyle name="Normal 2 3 9 39" xfId="14559"/>
    <cellStyle name="Normal 2 3 9 4" xfId="4171"/>
    <cellStyle name="Normal 2 3 9 40" xfId="14417"/>
    <cellStyle name="Normal 2 3 9 41" xfId="15642"/>
    <cellStyle name="Normal 2 3 9 42" xfId="16183"/>
    <cellStyle name="Normal 2 3 9 43" xfId="16723"/>
    <cellStyle name="Normal 2 3 9 44" xfId="17264"/>
    <cellStyle name="Normal 2 3 9 45" xfId="17805"/>
    <cellStyle name="Normal 2 3 9 46" xfId="18346"/>
    <cellStyle name="Normal 2 3 9 47" xfId="18883"/>
    <cellStyle name="Normal 2 3 9 48" xfId="19423"/>
    <cellStyle name="Normal 2 3 9 49" xfId="19956"/>
    <cellStyle name="Normal 2 3 9 5" xfId="4265"/>
    <cellStyle name="Normal 2 3 9 50" xfId="20474"/>
    <cellStyle name="Normal 2 3 9 51" xfId="20343"/>
    <cellStyle name="Normal 2 3 9 52" xfId="21381"/>
    <cellStyle name="Normal 2 3 9 53" xfId="21759"/>
    <cellStyle name="Normal 2 3 9 54" xfId="21818"/>
    <cellStyle name="Normal 2 3 9 55" xfId="23361"/>
    <cellStyle name="Normal 2 3 9 56" xfId="23895"/>
    <cellStyle name="Normal 2 3 9 57" xfId="24430"/>
    <cellStyle name="Normal 2 3 9 58" xfId="24942"/>
    <cellStyle name="Normal 2 3 9 59" xfId="25421"/>
    <cellStyle name="Normal 2 3 9 6" xfId="4627"/>
    <cellStyle name="Normal 2 3 9 60" xfId="25831"/>
    <cellStyle name="Normal 2 3 9 61" xfId="26606"/>
    <cellStyle name="Normal 2 3 9 62" xfId="27139"/>
    <cellStyle name="Normal 2 3 9 63" xfId="27516"/>
    <cellStyle name="Normal 2 3 9 64" xfId="28129"/>
    <cellStyle name="Normal 2 3 9 65" xfId="28528"/>
    <cellStyle name="Normal 2 3 9 66" xfId="28786"/>
    <cellStyle name="Normal 2 3 9 67" xfId="29487"/>
    <cellStyle name="Normal 2 3 9 68" xfId="30884"/>
    <cellStyle name="Normal 2 3 9 69" xfId="31762"/>
    <cellStyle name="Normal 2 3 9 7" xfId="4864"/>
    <cellStyle name="Normal 2 3 9 70" xfId="31633"/>
    <cellStyle name="Normal 2 3 9 8" xfId="5104"/>
    <cellStyle name="Normal 2 3 9 9" xfId="5344"/>
    <cellStyle name="Normal 2 3 90" xfId="25982"/>
    <cellStyle name="Normal 2 3 91" xfId="26443"/>
    <cellStyle name="Normal 2 3 92" xfId="26970"/>
    <cellStyle name="Normal 2 3 93" xfId="27481"/>
    <cellStyle name="Normal 2 3 94" xfId="27982"/>
    <cellStyle name="Normal 2 3 95" xfId="28760"/>
    <cellStyle name="Normal 2 3 96" xfId="29202"/>
    <cellStyle name="Normal 2 3 97" xfId="30852"/>
    <cellStyle name="Normal 2 3 98" xfId="32360"/>
    <cellStyle name="Normal 2 3 99" xfId="33178"/>
    <cellStyle name="Normal 2 30" xfId="562"/>
    <cellStyle name="Normal 2 30 10" xfId="5201"/>
    <cellStyle name="Normal 2 30 11" xfId="5506"/>
    <cellStyle name="Normal 2 30 12" xfId="5760"/>
    <cellStyle name="Normal 2 30 13" xfId="6001"/>
    <cellStyle name="Normal 2 30 14" xfId="6241"/>
    <cellStyle name="Normal 2 30 15" xfId="6478"/>
    <cellStyle name="Normal 2 30 16" xfId="6716"/>
    <cellStyle name="Normal 2 30 17" xfId="6957"/>
    <cellStyle name="Normal 2 30 18" xfId="7188"/>
    <cellStyle name="Normal 2 30 19" xfId="7345"/>
    <cellStyle name="Normal 2 30 2" xfId="2729"/>
    <cellStyle name="Normal 2 30 2 2" xfId="3040"/>
    <cellStyle name="Normal 2 30 20" xfId="7636"/>
    <cellStyle name="Normal 2 30 21" xfId="8065"/>
    <cellStyle name="Normal 2 30 22" xfId="7025"/>
    <cellStyle name="Normal 2 30 23" xfId="8356"/>
    <cellStyle name="Normal 2 30 24" xfId="8582"/>
    <cellStyle name="Normal 2 30 25" xfId="8793"/>
    <cellStyle name="Normal 2 30 26" xfId="9000"/>
    <cellStyle name="Normal 2 30 27" xfId="9196"/>
    <cellStyle name="Normal 2 30 28" xfId="9380"/>
    <cellStyle name="Normal 2 30 29" xfId="9496"/>
    <cellStyle name="Normal 2 30 3" xfId="3640"/>
    <cellStyle name="Normal 2 30 30" xfId="9673"/>
    <cellStyle name="Normal 2 30 31" xfId="10370"/>
    <cellStyle name="Normal 2 30 32" xfId="10395"/>
    <cellStyle name="Normal 2 30 33" xfId="11383"/>
    <cellStyle name="Normal 2 30 34" xfId="11912"/>
    <cellStyle name="Normal 2 30 35" xfId="12440"/>
    <cellStyle name="Normal 2 30 36" xfId="12627"/>
    <cellStyle name="Normal 2 30 37" xfId="13525"/>
    <cellStyle name="Normal 2 30 38" xfId="14066"/>
    <cellStyle name="Normal 2 30 39" xfId="14606"/>
    <cellStyle name="Normal 2 30 4" xfId="3372"/>
    <cellStyle name="Normal 2 30 40" xfId="14922"/>
    <cellStyle name="Normal 2 30 41" xfId="15689"/>
    <cellStyle name="Normal 2 30 42" xfId="16230"/>
    <cellStyle name="Normal 2 30 43" xfId="16770"/>
    <cellStyle name="Normal 2 30 44" xfId="17311"/>
    <cellStyle name="Normal 2 30 45" xfId="17852"/>
    <cellStyle name="Normal 2 30 46" xfId="18393"/>
    <cellStyle name="Normal 2 30 47" xfId="18930"/>
    <cellStyle name="Normal 2 30 48" xfId="19470"/>
    <cellStyle name="Normal 2 30 49" xfId="20003"/>
    <cellStyle name="Normal 2 30 5" xfId="3596"/>
    <cellStyle name="Normal 2 30 50" xfId="20521"/>
    <cellStyle name="Normal 2 30 51" xfId="20818"/>
    <cellStyle name="Normal 2 30 52" xfId="21415"/>
    <cellStyle name="Normal 2 30 53" xfId="22212"/>
    <cellStyle name="Normal 2 30 54" xfId="21686"/>
    <cellStyle name="Normal 2 30 55" xfId="22689"/>
    <cellStyle name="Normal 2 30 56" xfId="22904"/>
    <cellStyle name="Normal 2 30 57" xfId="23444"/>
    <cellStyle name="Normal 2 30 58" xfId="23978"/>
    <cellStyle name="Normal 2 30 59" xfId="24512"/>
    <cellStyle name="Normal 2 30 6" xfId="4282"/>
    <cellStyle name="Normal 2 30 60" xfId="26026"/>
    <cellStyle name="Normal 2 30 61" xfId="25900"/>
    <cellStyle name="Normal 2 30 62" xfId="26154"/>
    <cellStyle name="Normal 2 30 63" xfId="27188"/>
    <cellStyle name="Normal 2 30 64" xfId="26912"/>
    <cellStyle name="Normal 2 30 65" xfId="27733"/>
    <cellStyle name="Normal 2 30 66" xfId="29186"/>
    <cellStyle name="Normal 2 30 67" xfId="29485"/>
    <cellStyle name="Normal 2 30 68" xfId="31301"/>
    <cellStyle name="Normal 2 30 69" xfId="31647"/>
    <cellStyle name="Normal 2 30 7" xfId="4564"/>
    <cellStyle name="Normal 2 30 70" xfId="30891"/>
    <cellStyle name="Normal 2 30 8" xfId="4801"/>
    <cellStyle name="Normal 2 30 9" xfId="5041"/>
    <cellStyle name="Normal 2 31" xfId="398"/>
    <cellStyle name="Normal 2 31 10" xfId="5303"/>
    <cellStyle name="Normal 2 31 11" xfId="4484"/>
    <cellStyle name="Normal 2 31 12" xfId="4405"/>
    <cellStyle name="Normal 2 31 13" xfId="4787"/>
    <cellStyle name="Normal 2 31 14" xfId="5637"/>
    <cellStyle name="Normal 2 31 15" xfId="5881"/>
    <cellStyle name="Normal 2 31 16" xfId="6123"/>
    <cellStyle name="Normal 2 31 17" xfId="6361"/>
    <cellStyle name="Normal 2 31 18" xfId="6600"/>
    <cellStyle name="Normal 2 31 19" xfId="7442"/>
    <cellStyle name="Normal 2 31 2" xfId="2742"/>
    <cellStyle name="Normal 2 31 2 2" xfId="2978"/>
    <cellStyle name="Normal 2 31 20" xfId="6637"/>
    <cellStyle name="Normal 2 31 21" xfId="7954"/>
    <cellStyle name="Normal 2 31 22" xfId="7983"/>
    <cellStyle name="Normal 2 31 23" xfId="8008"/>
    <cellStyle name="Normal 2 31 24" xfId="4151"/>
    <cellStyle name="Normal 2 31 25" xfId="7535"/>
    <cellStyle name="Normal 2 31 26" xfId="8472"/>
    <cellStyle name="Normal 2 31 27" xfId="8693"/>
    <cellStyle name="Normal 2 31 28" xfId="8902"/>
    <cellStyle name="Normal 2 31 29" xfId="9562"/>
    <cellStyle name="Normal 2 31 3" xfId="3479"/>
    <cellStyle name="Normal 2 31 30" xfId="8936"/>
    <cellStyle name="Normal 2 31 31" xfId="10207"/>
    <cellStyle name="Normal 2 31 32" xfId="10267"/>
    <cellStyle name="Normal 2 31 33" xfId="10989"/>
    <cellStyle name="Normal 2 31 34" xfId="11514"/>
    <cellStyle name="Normal 2 31 35" xfId="12043"/>
    <cellStyle name="Normal 2 31 36" xfId="12257"/>
    <cellStyle name="Normal 2 31 37" xfId="13115"/>
    <cellStyle name="Normal 2 31 38" xfId="13655"/>
    <cellStyle name="Normal 2 31 39" xfId="14198"/>
    <cellStyle name="Normal 2 31 4" xfId="3618"/>
    <cellStyle name="Normal 2 31 40" xfId="12705"/>
    <cellStyle name="Normal 2 31 41" xfId="15279"/>
    <cellStyle name="Normal 2 31 42" xfId="15820"/>
    <cellStyle name="Normal 2 31 43" xfId="16360"/>
    <cellStyle name="Normal 2 31 44" xfId="16901"/>
    <cellStyle name="Normal 2 31 45" xfId="17442"/>
    <cellStyle name="Normal 2 31 46" xfId="17983"/>
    <cellStyle name="Normal 2 31 47" xfId="18522"/>
    <cellStyle name="Normal 2 31 48" xfId="19061"/>
    <cellStyle name="Normal 2 31 49" xfId="19600"/>
    <cellStyle name="Normal 2 31 5" xfId="3314"/>
    <cellStyle name="Normal 2 31 50" xfId="20131"/>
    <cellStyle name="Normal 2 31 51" xfId="16838"/>
    <cellStyle name="Normal 2 31 52" xfId="21127"/>
    <cellStyle name="Normal 2 31 53" xfId="22053"/>
    <cellStyle name="Normal 2 31 54" xfId="21783"/>
    <cellStyle name="Normal 2 31 55" xfId="23167"/>
    <cellStyle name="Normal 2 31 56" xfId="23703"/>
    <cellStyle name="Normal 2 31 57" xfId="24236"/>
    <cellStyle name="Normal 2 31 58" xfId="24758"/>
    <cellStyle name="Normal 2 31 59" xfId="25252"/>
    <cellStyle name="Normal 2 31 6" xfId="4163"/>
    <cellStyle name="Normal 2 31 60" xfId="25866"/>
    <cellStyle name="Normal 2 31 61" xfId="26413"/>
    <cellStyle name="Normal 2 31 62" xfId="26949"/>
    <cellStyle name="Normal 2 31 63" xfId="27541"/>
    <cellStyle name="Normal 2 31 64" xfId="27955"/>
    <cellStyle name="Normal 2 31 65" xfId="28384"/>
    <cellStyle name="Normal 2 31 66" xfId="29047"/>
    <cellStyle name="Normal 2 31 67" xfId="29335"/>
    <cellStyle name="Normal 2 31 68" xfId="31163"/>
    <cellStyle name="Normal 2 31 69" xfId="32757"/>
    <cellStyle name="Normal 2 31 7" xfId="3570"/>
    <cellStyle name="Normal 2 31 70" xfId="31460"/>
    <cellStyle name="Normal 2 31 8" xfId="3976"/>
    <cellStyle name="Normal 2 31 9" xfId="4242"/>
    <cellStyle name="Normal 2 32" xfId="614"/>
    <cellStyle name="Normal 2 32 10" xfId="5151"/>
    <cellStyle name="Normal 2 32 11" xfId="5762"/>
    <cellStyle name="Normal 2 32 12" xfId="6003"/>
    <cellStyle name="Normal 2 32 13" xfId="6243"/>
    <cellStyle name="Normal 2 32 14" xfId="6480"/>
    <cellStyle name="Normal 2 32 15" xfId="6718"/>
    <cellStyle name="Normal 2 32 16" xfId="6959"/>
    <cellStyle name="Normal 2 32 17" xfId="7190"/>
    <cellStyle name="Normal 2 32 18" xfId="7423"/>
    <cellStyle name="Normal 2 32 19" xfId="7297"/>
    <cellStyle name="Normal 2 32 2" xfId="2755"/>
    <cellStyle name="Normal 2 32 2 2" xfId="3063"/>
    <cellStyle name="Normal 2 32 20" xfId="7888"/>
    <cellStyle name="Normal 2 32 21" xfId="7696"/>
    <cellStyle name="Normal 2 32 22" xfId="8358"/>
    <cellStyle name="Normal 2 32 23" xfId="8584"/>
    <cellStyle name="Normal 2 32 24" xfId="8795"/>
    <cellStyle name="Normal 2 32 25" xfId="9002"/>
    <cellStyle name="Normal 2 32 26" xfId="9198"/>
    <cellStyle name="Normal 2 32 27" xfId="9382"/>
    <cellStyle name="Normal 2 32 28" xfId="9549"/>
    <cellStyle name="Normal 2 32 29" xfId="9464"/>
    <cellStyle name="Normal 2 32 3" xfId="3690"/>
    <cellStyle name="Normal 2 32 30" xfId="9785"/>
    <cellStyle name="Normal 2 32 31" xfId="10418"/>
    <cellStyle name="Normal 2 32 32" xfId="10954"/>
    <cellStyle name="Normal 2 32 33" xfId="11479"/>
    <cellStyle name="Normal 2 32 34" xfId="12008"/>
    <cellStyle name="Normal 2 32 35" xfId="12537"/>
    <cellStyle name="Normal 2 32 36" xfId="13080"/>
    <cellStyle name="Normal 2 32 37" xfId="13620"/>
    <cellStyle name="Normal 2 32 38" xfId="14163"/>
    <cellStyle name="Normal 2 32 39" xfId="14701"/>
    <cellStyle name="Normal 2 32 4" xfId="4032"/>
    <cellStyle name="Normal 2 32 40" xfId="15244"/>
    <cellStyle name="Normal 2 32 41" xfId="15785"/>
    <cellStyle name="Normal 2 32 42" xfId="16325"/>
    <cellStyle name="Normal 2 32 43" xfId="16866"/>
    <cellStyle name="Normal 2 32 44" xfId="17407"/>
    <cellStyle name="Normal 2 32 45" xfId="17948"/>
    <cellStyle name="Normal 2 32 46" xfId="18488"/>
    <cellStyle name="Normal 2 32 47" xfId="19026"/>
    <cellStyle name="Normal 2 32 48" xfId="19565"/>
    <cellStyle name="Normal 2 32 49" xfId="20097"/>
    <cellStyle name="Normal 2 32 5" xfId="4217"/>
    <cellStyle name="Normal 2 32 50" xfId="20615"/>
    <cellStyle name="Normal 2 32 51" xfId="21097"/>
    <cellStyle name="Normal 2 32 52" xfId="21495"/>
    <cellStyle name="Normal 2 32 53" xfId="22262"/>
    <cellStyle name="Normal 2 32 54" xfId="22827"/>
    <cellStyle name="Normal 2 32 55" xfId="23020"/>
    <cellStyle name="Normal 2 32 56" xfId="23558"/>
    <cellStyle name="Normal 2 32 57" xfId="24092"/>
    <cellStyle name="Normal 2 32 58" xfId="24625"/>
    <cellStyle name="Normal 2 32 59" xfId="25126"/>
    <cellStyle name="Normal 2 32 6" xfId="4566"/>
    <cellStyle name="Normal 2 32 60" xfId="26078"/>
    <cellStyle name="Normal 2 32 61" xfId="26269"/>
    <cellStyle name="Normal 2 32 62" xfId="26804"/>
    <cellStyle name="Normal 2 32 63" xfId="27255"/>
    <cellStyle name="Normal 2 32 64" xfId="27837"/>
    <cellStyle name="Normal 2 32 65" xfId="28291"/>
    <cellStyle name="Normal 2 32 66" xfId="29225"/>
    <cellStyle name="Normal 2 32 67" xfId="29502"/>
    <cellStyle name="Normal 2 32 68" xfId="31342"/>
    <cellStyle name="Normal 2 32 69" xfId="31196"/>
    <cellStyle name="Normal 2 32 7" xfId="4803"/>
    <cellStyle name="Normal 2 32 70" xfId="33363"/>
    <cellStyle name="Normal 2 32 8" xfId="5043"/>
    <cellStyle name="Normal 2 32 9" xfId="5282"/>
    <cellStyle name="Normal 2 33" xfId="423"/>
    <cellStyle name="Normal 2 33 10" xfId="5226"/>
    <cellStyle name="Normal 2 33 11" xfId="4784"/>
    <cellStyle name="Normal 2 33 12" xfId="3943"/>
    <cellStyle name="Normal 2 33 13" xfId="5268"/>
    <cellStyle name="Normal 2 33 14" xfId="5351"/>
    <cellStyle name="Normal 2 33 15" xfId="3718"/>
    <cellStyle name="Normal 2 33 16" xfId="4178"/>
    <cellStyle name="Normal 2 33 17" xfId="5391"/>
    <cellStyle name="Normal 2 33 18" xfId="5511"/>
    <cellStyle name="Normal 2 33 19" xfId="7366"/>
    <cellStyle name="Normal 2 33 2" xfId="2768"/>
    <cellStyle name="Normal 2 33 2 2" xfId="2992"/>
    <cellStyle name="Normal 2 33 20" xfId="6940"/>
    <cellStyle name="Normal 2 33 21" xfId="6943"/>
    <cellStyle name="Normal 2 33 22" xfId="7099"/>
    <cellStyle name="Normal 2 33 23" xfId="7960"/>
    <cellStyle name="Normal 2 33 24" xfId="8084"/>
    <cellStyle name="Normal 2 33 25" xfId="8006"/>
    <cellStyle name="Normal 2 33 26" xfId="7734"/>
    <cellStyle name="Normal 2 33 27" xfId="7450"/>
    <cellStyle name="Normal 2 33 28" xfId="5725"/>
    <cellStyle name="Normal 2 33 29" xfId="9514"/>
    <cellStyle name="Normal 2 33 3" xfId="3504"/>
    <cellStyle name="Normal 2 33 30" xfId="9182"/>
    <cellStyle name="Normal 2 33 31" xfId="10232"/>
    <cellStyle name="Normal 2 33 32" xfId="10867"/>
    <cellStyle name="Normal 2 33 33" xfId="10832"/>
    <cellStyle name="Normal 2 33 34" xfId="9925"/>
    <cellStyle name="Normal 2 33 35" xfId="11071"/>
    <cellStyle name="Normal 2 33 36" xfId="11769"/>
    <cellStyle name="Normal 2 33 37" xfId="13067"/>
    <cellStyle name="Normal 2 33 38" xfId="12607"/>
    <cellStyle name="Normal 2 33 39" xfId="13197"/>
    <cellStyle name="Normal 2 33 4" xfId="3556"/>
    <cellStyle name="Normal 2 33 40" xfId="14052"/>
    <cellStyle name="Normal 2 33 41" xfId="15009"/>
    <cellStyle name="Normal 2 33 42" xfId="14745"/>
    <cellStyle name="Normal 2 33 43" xfId="15361"/>
    <cellStyle name="Normal 2 33 44" xfId="15902"/>
    <cellStyle name="Normal 2 33 45" xfId="16442"/>
    <cellStyle name="Normal 2 33 46" xfId="16983"/>
    <cellStyle name="Normal 2 33 47" xfId="17524"/>
    <cellStyle name="Normal 2 33 48" xfId="18065"/>
    <cellStyle name="Normal 2 33 49" xfId="18604"/>
    <cellStyle name="Normal 2 33 5" xfId="3978"/>
    <cellStyle name="Normal 2 33 50" xfId="19143"/>
    <cellStyle name="Normal 2 33 51" xfId="19989"/>
    <cellStyle name="Normal 2 33 52" xfId="20896"/>
    <cellStyle name="Normal 2 33 53" xfId="22076"/>
    <cellStyle name="Normal 2 33 54" xfId="21699"/>
    <cellStyle name="Normal 2 33 55" xfId="22893"/>
    <cellStyle name="Normal 2 33 56" xfId="23434"/>
    <cellStyle name="Normal 2 33 57" xfId="23967"/>
    <cellStyle name="Normal 2 33 58" xfId="24501"/>
    <cellStyle name="Normal 2 33 59" xfId="25009"/>
    <cellStyle name="Normal 2 33 6" xfId="3795"/>
    <cellStyle name="Normal 2 33 60" xfId="25891"/>
    <cellStyle name="Normal 2 33 61" xfId="26144"/>
    <cellStyle name="Normal 2 33 62" xfId="26680"/>
    <cellStyle name="Normal 2 33 63" xfId="27266"/>
    <cellStyle name="Normal 2 33 64" xfId="27723"/>
    <cellStyle name="Normal 2 33 65" xfId="28188"/>
    <cellStyle name="Normal 2 33 66" xfId="29070"/>
    <cellStyle name="Normal 2 33 67" xfId="29063"/>
    <cellStyle name="Normal 2 33 68" xfId="31184"/>
    <cellStyle name="Normal 2 33 69" xfId="32104"/>
    <cellStyle name="Normal 2 33 7" xfId="3360"/>
    <cellStyle name="Normal 2 33 70" xfId="32947"/>
    <cellStyle name="Normal 2 33 8" xfId="3947"/>
    <cellStyle name="Normal 2 33 9" xfId="4075"/>
    <cellStyle name="Normal 2 34" xfId="825"/>
    <cellStyle name="Normal 2 34 10" xfId="5535"/>
    <cellStyle name="Normal 2 34 11" xfId="5793"/>
    <cellStyle name="Normal 2 34 12" xfId="6035"/>
    <cellStyle name="Normal 2 34 13" xfId="6275"/>
    <cellStyle name="Normal 2 34 14" xfId="6511"/>
    <cellStyle name="Normal 2 34 15" xfId="6750"/>
    <cellStyle name="Normal 2 34 16" xfId="6988"/>
    <cellStyle name="Normal 2 34 17" xfId="7221"/>
    <cellStyle name="Normal 2 34 18" xfId="7453"/>
    <cellStyle name="Normal 2 34 19" xfId="7665"/>
    <cellStyle name="Normal 2 34 2" xfId="2798"/>
    <cellStyle name="Normal 2 34 2 2" xfId="3143"/>
    <cellStyle name="Normal 2 34 20" xfId="7918"/>
    <cellStyle name="Normal 2 34 21" xfId="8090"/>
    <cellStyle name="Normal 2 34 22" xfId="8387"/>
    <cellStyle name="Normal 2 34 23" xfId="8612"/>
    <cellStyle name="Normal 2 34 24" xfId="8822"/>
    <cellStyle name="Normal 2 34 25" xfId="9028"/>
    <cellStyle name="Normal 2 34 26" xfId="9224"/>
    <cellStyle name="Normal 2 34 27" xfId="9403"/>
    <cellStyle name="Normal 2 34 28" xfId="9568"/>
    <cellStyle name="Normal 2 34 29" xfId="9696"/>
    <cellStyle name="Normal 2 34 3" xfId="3890"/>
    <cellStyle name="Normal 2 34 30" xfId="9794"/>
    <cellStyle name="Normal 2 34 31" xfId="10625"/>
    <cellStyle name="Normal 2 34 32" xfId="11159"/>
    <cellStyle name="Normal 2 34 33" xfId="11685"/>
    <cellStyle name="Normal 2 34 34" xfId="12214"/>
    <cellStyle name="Normal 2 34 35" xfId="12746"/>
    <cellStyle name="Normal 2 34 36" xfId="13287"/>
    <cellStyle name="Normal 2 34 37" xfId="13828"/>
    <cellStyle name="Normal 2 34 38" xfId="14371"/>
    <cellStyle name="Normal 2 34 39" xfId="14910"/>
    <cellStyle name="Normal 2 34 4" xfId="3495"/>
    <cellStyle name="Normal 2 34 40" xfId="15451"/>
    <cellStyle name="Normal 2 34 41" xfId="15992"/>
    <cellStyle name="Normal 2 34 42" xfId="16532"/>
    <cellStyle name="Normal 2 34 43" xfId="17073"/>
    <cellStyle name="Normal 2 34 44" xfId="17614"/>
    <cellStyle name="Normal 2 34 45" xfId="18155"/>
    <cellStyle name="Normal 2 34 46" xfId="18693"/>
    <cellStyle name="Normal 2 34 47" xfId="19233"/>
    <cellStyle name="Normal 2 34 48" xfId="19771"/>
    <cellStyle name="Normal 2 34 49" xfId="20299"/>
    <cellStyle name="Normal 2 34 5" xfId="4359"/>
    <cellStyle name="Normal 2 34 50" xfId="20807"/>
    <cellStyle name="Normal 2 34 51" xfId="21265"/>
    <cellStyle name="Normal 2 34 52" xfId="21595"/>
    <cellStyle name="Normal 2 34 53" xfId="22467"/>
    <cellStyle name="Normal 2 34 54" xfId="23032"/>
    <cellStyle name="Normal 2 34 55" xfId="23569"/>
    <cellStyle name="Normal 2 34 56" xfId="24103"/>
    <cellStyle name="Normal 2 34 57" xfId="24637"/>
    <cellStyle name="Normal 2 34 58" xfId="25136"/>
    <cellStyle name="Normal 2 34 59" xfId="25580"/>
    <cellStyle name="Normal 2 34 6" xfId="4598"/>
    <cellStyle name="Normal 2 34 60" xfId="26280"/>
    <cellStyle name="Normal 2 34 61" xfId="26816"/>
    <cellStyle name="Normal 2 34 62" xfId="27342"/>
    <cellStyle name="Normal 2 34 63" xfId="27846"/>
    <cellStyle name="Normal 2 34 64" xfId="28299"/>
    <cellStyle name="Normal 2 34 65" xfId="28639"/>
    <cellStyle name="Normal 2 34 66" xfId="29394"/>
    <cellStyle name="Normal 2 34 67" xfId="30277"/>
    <cellStyle name="Normal 2 34 68" xfId="31522"/>
    <cellStyle name="Normal 2 34 69" xfId="32076"/>
    <cellStyle name="Normal 2 34 7" xfId="4835"/>
    <cellStyle name="Normal 2 34 70" xfId="33410"/>
    <cellStyle name="Normal 2 34 8" xfId="5075"/>
    <cellStyle name="Normal 2 34 9" xfId="5316"/>
    <cellStyle name="Normal 2 35" xfId="824"/>
    <cellStyle name="Normal 2 35 10" xfId="5554"/>
    <cellStyle name="Normal 2 35 11" xfId="3312"/>
    <cellStyle name="Normal 2 35 12" xfId="4996"/>
    <cellStyle name="Normal 2 35 13" xfId="5085"/>
    <cellStyle name="Normal 2 35 14" xfId="5430"/>
    <cellStyle name="Normal 2 35 15" xfId="5679"/>
    <cellStyle name="Normal 2 35 16" xfId="5919"/>
    <cellStyle name="Normal 2 35 17" xfId="6161"/>
    <cellStyle name="Normal 2 35 18" xfId="6398"/>
    <cellStyle name="Normal 2 35 19" xfId="7683"/>
    <cellStyle name="Normal 2 35 2" xfId="2843"/>
    <cellStyle name="Normal 2 35 2 2" xfId="3142"/>
    <cellStyle name="Normal 2 35 20" xfId="5999"/>
    <cellStyle name="Normal 2 35 21" xfId="8208"/>
    <cellStyle name="Normal 2 35 22" xfId="8236"/>
    <cellStyle name="Normal 2 35 23" xfId="7075"/>
    <cellStyle name="Normal 2 35 24" xfId="8037"/>
    <cellStyle name="Normal 2 35 25" xfId="7759"/>
    <cellStyle name="Normal 2 35 26" xfId="8280"/>
    <cellStyle name="Normal 2 35 27" xfId="8508"/>
    <cellStyle name="Normal 2 35 28" xfId="8725"/>
    <cellStyle name="Normal 2 35 29" xfId="9704"/>
    <cellStyle name="Normal 2 35 3" xfId="3889"/>
    <cellStyle name="Normal 2 35 30" xfId="8354"/>
    <cellStyle name="Normal 2 35 31" xfId="10624"/>
    <cellStyle name="Normal 2 35 32" xfId="11158"/>
    <cellStyle name="Normal 2 35 33" xfId="11684"/>
    <cellStyle name="Normal 2 35 34" xfId="12213"/>
    <cellStyle name="Normal 2 35 35" xfId="12745"/>
    <cellStyle name="Normal 2 35 36" xfId="13286"/>
    <cellStyle name="Normal 2 35 37" xfId="13827"/>
    <cellStyle name="Normal 2 35 38" xfId="14370"/>
    <cellStyle name="Normal 2 35 39" xfId="14909"/>
    <cellStyle name="Normal 2 35 4" xfId="3558"/>
    <cellStyle name="Normal 2 35 40" xfId="15450"/>
    <cellStyle name="Normal 2 35 41" xfId="15991"/>
    <cellStyle name="Normal 2 35 42" xfId="16531"/>
    <cellStyle name="Normal 2 35 43" xfId="17072"/>
    <cellStyle name="Normal 2 35 44" xfId="17613"/>
    <cellStyle name="Normal 2 35 45" xfId="18154"/>
    <cellStyle name="Normal 2 35 46" xfId="18692"/>
    <cellStyle name="Normal 2 35 47" xfId="19232"/>
    <cellStyle name="Normal 2 35 48" xfId="19770"/>
    <cellStyle name="Normal 2 35 49" xfId="20298"/>
    <cellStyle name="Normal 2 35 5" xfId="4342"/>
    <cellStyle name="Normal 2 35 50" xfId="20806"/>
    <cellStyle name="Normal 2 35 51" xfId="21264"/>
    <cellStyle name="Normal 2 35 52" xfId="21594"/>
    <cellStyle name="Normal 2 35 53" xfId="22466"/>
    <cellStyle name="Normal 2 35 54" xfId="23031"/>
    <cellStyle name="Normal 2 35 55" xfId="23568"/>
    <cellStyle name="Normal 2 35 56" xfId="24102"/>
    <cellStyle name="Normal 2 35 57" xfId="24636"/>
    <cellStyle name="Normal 2 35 58" xfId="25135"/>
    <cellStyle name="Normal 2 35 59" xfId="25579"/>
    <cellStyle name="Normal 2 35 6" xfId="3940"/>
    <cellStyle name="Normal 2 35 60" xfId="26279"/>
    <cellStyle name="Normal 2 35 61" xfId="26815"/>
    <cellStyle name="Normal 2 35 62" xfId="27341"/>
    <cellStyle name="Normal 2 35 63" xfId="27845"/>
    <cellStyle name="Normal 2 35 64" xfId="28298"/>
    <cellStyle name="Normal 2 35 65" xfId="28638"/>
    <cellStyle name="Normal 2 35 66" xfId="29393"/>
    <cellStyle name="Normal 2 35 67" xfId="30276"/>
    <cellStyle name="Normal 2 35 68" xfId="31521"/>
    <cellStyle name="Normal 2 35 69" xfId="32515"/>
    <cellStyle name="Normal 2 35 7" xfId="4247"/>
    <cellStyle name="Normal 2 35 70" xfId="32922"/>
    <cellStyle name="Normal 2 35 8" xfId="3702"/>
    <cellStyle name="Normal 2 35 9" xfId="4305"/>
    <cellStyle name="Normal 2 36" xfId="648"/>
    <cellStyle name="Normal 2 36 10" xfId="14735"/>
    <cellStyle name="Normal 2 36 11" xfId="15277"/>
    <cellStyle name="Normal 2 36 12" xfId="15818"/>
    <cellStyle name="Normal 2 36 13" xfId="16358"/>
    <cellStyle name="Normal 2 36 14" xfId="16899"/>
    <cellStyle name="Normal 2 36 15" xfId="17440"/>
    <cellStyle name="Normal 2 36 16" xfId="17981"/>
    <cellStyle name="Normal 2 36 17" xfId="18520"/>
    <cellStyle name="Normal 2 36 18" xfId="19059"/>
    <cellStyle name="Normal 2 36 19" xfId="19598"/>
    <cellStyle name="Normal 2 36 2" xfId="10450"/>
    <cellStyle name="Normal 2 36 20" xfId="20129"/>
    <cellStyle name="Normal 2 36 21" xfId="20646"/>
    <cellStyle name="Normal 2 36 22" xfId="21125"/>
    <cellStyle name="Normal 2 36 23" xfId="21511"/>
    <cellStyle name="Normal 2 36 24" xfId="22295"/>
    <cellStyle name="Normal 2 36 25" xfId="22861"/>
    <cellStyle name="Normal 2 36 26" xfId="23078"/>
    <cellStyle name="Normal 2 36 27" xfId="23615"/>
    <cellStyle name="Normal 2 36 28" xfId="24148"/>
    <cellStyle name="Normal 2 36 29" xfId="24678"/>
    <cellStyle name="Normal 2 36 3" xfId="10987"/>
    <cellStyle name="Normal 2 36 30" xfId="25179"/>
    <cellStyle name="Normal 2 36 31" xfId="26112"/>
    <cellStyle name="Normal 2 36 32" xfId="26324"/>
    <cellStyle name="Normal 2 36 33" xfId="26861"/>
    <cellStyle name="Normal 2 36 34" xfId="27384"/>
    <cellStyle name="Normal 2 36 35" xfId="27884"/>
    <cellStyle name="Normal 2 36 36" xfId="28329"/>
    <cellStyle name="Normal 2 36 37" xfId="29254"/>
    <cellStyle name="Normal 2 36 38" xfId="29332"/>
    <cellStyle name="Normal 2 36 39" xfId="31371"/>
    <cellStyle name="Normal 2 36 4" xfId="11512"/>
    <cellStyle name="Normal 2 36 40" xfId="31800"/>
    <cellStyle name="Normal 2 36 41" xfId="32548"/>
    <cellStyle name="Normal 2 36 5" xfId="12041"/>
    <cellStyle name="Normal 2 36 6" xfId="12571"/>
    <cellStyle name="Normal 2 36 7" xfId="13113"/>
    <cellStyle name="Normal 2 36 8" xfId="13653"/>
    <cellStyle name="Normal 2 36 9" xfId="14196"/>
    <cellStyle name="Normal 2 37" xfId="838"/>
    <cellStyle name="Normal 2 37 10" xfId="14923"/>
    <cellStyle name="Normal 2 37 11" xfId="15464"/>
    <cellStyle name="Normal 2 37 12" xfId="16005"/>
    <cellStyle name="Normal 2 37 13" xfId="16545"/>
    <cellStyle name="Normal 2 37 14" xfId="17086"/>
    <cellStyle name="Normal 2 37 15" xfId="17627"/>
    <cellStyle name="Normal 2 37 16" xfId="18168"/>
    <cellStyle name="Normal 2 37 17" xfId="18706"/>
    <cellStyle name="Normal 2 37 18" xfId="19246"/>
    <cellStyle name="Normal 2 37 19" xfId="19783"/>
    <cellStyle name="Normal 2 37 2" xfId="10638"/>
    <cellStyle name="Normal 2 37 20" xfId="20312"/>
    <cellStyle name="Normal 2 37 21" xfId="20819"/>
    <cellStyle name="Normal 2 37 22" xfId="21274"/>
    <cellStyle name="Normal 2 37 23" xfId="21603"/>
    <cellStyle name="Normal 2 37 24" xfId="22480"/>
    <cellStyle name="Normal 2 37 25" xfId="23045"/>
    <cellStyle name="Normal 2 37 26" xfId="23582"/>
    <cellStyle name="Normal 2 37 27" xfId="24116"/>
    <cellStyle name="Normal 2 37 28" xfId="24649"/>
    <cellStyle name="Normal 2 37 29" xfId="25149"/>
    <cellStyle name="Normal 2 37 3" xfId="11171"/>
    <cellStyle name="Normal 2 37 30" xfId="25592"/>
    <cellStyle name="Normal 2 37 31" xfId="26293"/>
    <cellStyle name="Normal 2 37 32" xfId="26829"/>
    <cellStyle name="Normal 2 37 33" xfId="27355"/>
    <cellStyle name="Normal 2 37 34" xfId="27858"/>
    <cellStyle name="Normal 2 37 35" xfId="28311"/>
    <cellStyle name="Normal 2 37 36" xfId="28647"/>
    <cellStyle name="Normal 2 37 37" xfId="29406"/>
    <cellStyle name="Normal 2 37 38" xfId="30285"/>
    <cellStyle name="Normal 2 37 39" xfId="31533"/>
    <cellStyle name="Normal 2 37 4" xfId="11698"/>
    <cellStyle name="Normal 2 37 40" xfId="32073"/>
    <cellStyle name="Normal 2 37 41" xfId="33407"/>
    <cellStyle name="Normal 2 37 5" xfId="12227"/>
    <cellStyle name="Normal 2 37 6" xfId="12759"/>
    <cellStyle name="Normal 2 37 7" xfId="13300"/>
    <cellStyle name="Normal 2 37 8" xfId="13841"/>
    <cellStyle name="Normal 2 37 9" xfId="14384"/>
    <cellStyle name="Normal 2 38" xfId="780"/>
    <cellStyle name="Normal 2 38 10" xfId="14865"/>
    <cellStyle name="Normal 2 38 11" xfId="15407"/>
    <cellStyle name="Normal 2 38 12" xfId="15948"/>
    <cellStyle name="Normal 2 38 13" xfId="16488"/>
    <cellStyle name="Normal 2 38 14" xfId="17029"/>
    <cellStyle name="Normal 2 38 15" xfId="17570"/>
    <cellStyle name="Normal 2 38 16" xfId="18111"/>
    <cellStyle name="Normal 2 38 17" xfId="18649"/>
    <cellStyle name="Normal 2 38 18" xfId="19189"/>
    <cellStyle name="Normal 2 38 19" xfId="19727"/>
    <cellStyle name="Normal 2 38 2" xfId="10580"/>
    <cellStyle name="Normal 2 38 20" xfId="20255"/>
    <cellStyle name="Normal 2 38 21" xfId="20766"/>
    <cellStyle name="Normal 2 38 22" xfId="21232"/>
    <cellStyle name="Normal 2 38 23" xfId="21574"/>
    <cellStyle name="Normal 2 38 24" xfId="22425"/>
    <cellStyle name="Normal 2 38 25" xfId="22988"/>
    <cellStyle name="Normal 2 38 26" xfId="23527"/>
    <cellStyle name="Normal 2 38 27" xfId="24061"/>
    <cellStyle name="Normal 2 38 28" xfId="24593"/>
    <cellStyle name="Normal 2 38 29" xfId="25097"/>
    <cellStyle name="Normal 2 38 3" xfId="11115"/>
    <cellStyle name="Normal 2 38 30" xfId="25553"/>
    <cellStyle name="Normal 2 38 31" xfId="26237"/>
    <cellStyle name="Normal 2 38 32" xfId="26772"/>
    <cellStyle name="Normal 2 38 33" xfId="27303"/>
    <cellStyle name="Normal 2 38 34" xfId="27808"/>
    <cellStyle name="Normal 2 38 35" xfId="28265"/>
    <cellStyle name="Normal 2 38 36" xfId="28618"/>
    <cellStyle name="Normal 2 38 37" xfId="29359"/>
    <cellStyle name="Normal 2 38 38" xfId="30256"/>
    <cellStyle name="Normal 2 38 39" xfId="31485"/>
    <cellStyle name="Normal 2 38 4" xfId="11640"/>
    <cellStyle name="Normal 2 38 40" xfId="32085"/>
    <cellStyle name="Normal 2 38 41" xfId="32642"/>
    <cellStyle name="Normal 2 38 5" xfId="12169"/>
    <cellStyle name="Normal 2 38 6" xfId="12701"/>
    <cellStyle name="Normal 2 38 7" xfId="13243"/>
    <cellStyle name="Normal 2 38 8" xfId="13783"/>
    <cellStyle name="Normal 2 38 9" xfId="14326"/>
    <cellStyle name="Normal 2 39" xfId="1040"/>
    <cellStyle name="Normal 2 39 10" xfId="12955"/>
    <cellStyle name="Normal 2 39 11" xfId="13498"/>
    <cellStyle name="Normal 2 39 12" xfId="14039"/>
    <cellStyle name="Normal 2 39 13" xfId="14579"/>
    <cellStyle name="Normal 2 39 14" xfId="15118"/>
    <cellStyle name="Normal 2 39 15" xfId="15662"/>
    <cellStyle name="Normal 2 39 16" xfId="16203"/>
    <cellStyle name="Normal 2 39 17" xfId="16743"/>
    <cellStyle name="Normal 2 39 18" xfId="17284"/>
    <cellStyle name="Normal 2 39 19" xfId="17825"/>
    <cellStyle name="Normal 2 39 2" xfId="1082"/>
    <cellStyle name="Normal 2 39 2 10" xfId="15160"/>
    <cellStyle name="Normal 2 39 2 11" xfId="15704"/>
    <cellStyle name="Normal 2 39 2 12" xfId="16245"/>
    <cellStyle name="Normal 2 39 2 13" xfId="16785"/>
    <cellStyle name="Normal 2 39 2 14" xfId="17326"/>
    <cellStyle name="Normal 2 39 2 15" xfId="17867"/>
    <cellStyle name="Normal 2 39 2 16" xfId="18408"/>
    <cellStyle name="Normal 2 39 2 17" xfId="18945"/>
    <cellStyle name="Normal 2 39 2 18" xfId="19484"/>
    <cellStyle name="Normal 2 39 2 19" xfId="20018"/>
    <cellStyle name="Normal 2 39 2 2" xfId="10858"/>
    <cellStyle name="Normal 2 39 2 20" xfId="20535"/>
    <cellStyle name="Normal 2 39 2 21" xfId="21025"/>
    <cellStyle name="Normal 2 39 2 22" xfId="21428"/>
    <cellStyle name="Normal 2 39 2 23" xfId="21639"/>
    <cellStyle name="Normal 2 39 2 24" xfId="22707"/>
    <cellStyle name="Normal 2 39 2 25" xfId="23287"/>
    <cellStyle name="Normal 2 39 2 26" xfId="23822"/>
    <cellStyle name="Normal 2 39 2 27" xfId="24356"/>
    <cellStyle name="Normal 2 39 2 28" xfId="24871"/>
    <cellStyle name="Normal 2 39 2 29" xfId="25347"/>
    <cellStyle name="Normal 2 39 2 3" xfId="11398"/>
    <cellStyle name="Normal 2 39 2 30" xfId="25758"/>
    <cellStyle name="Normal 2 39 2 31" xfId="26532"/>
    <cellStyle name="Normal 2 39 2 32" xfId="27065"/>
    <cellStyle name="Normal 2 39 2 33" xfId="27586"/>
    <cellStyle name="Normal 2 39 2 34" xfId="28059"/>
    <cellStyle name="Normal 2 39 2 35" xfId="28459"/>
    <cellStyle name="Normal 2 39 2 36" xfId="28683"/>
    <cellStyle name="Normal 2 39 2 37" xfId="29544"/>
    <cellStyle name="Normal 2 39 2 38" xfId="30321"/>
    <cellStyle name="Normal 2 39 2 39" xfId="31708"/>
    <cellStyle name="Normal 2 39 2 4" xfId="11927"/>
    <cellStyle name="Normal 2 39 2 40" xfId="32486"/>
    <cellStyle name="Normal 2 39 2 41" xfId="33267"/>
    <cellStyle name="Normal 2 39 2 5" xfId="12455"/>
    <cellStyle name="Normal 2 39 2 6" xfId="12997"/>
    <cellStyle name="Normal 2 39 2 7" xfId="13539"/>
    <cellStyle name="Normal 2 39 2 8" xfId="14081"/>
    <cellStyle name="Normal 2 39 2 9" xfId="14621"/>
    <cellStyle name="Normal 2 39 20" xfId="18366"/>
    <cellStyle name="Normal 2 39 21" xfId="18903"/>
    <cellStyle name="Normal 2 39 22" xfId="19443"/>
    <cellStyle name="Normal 2 39 23" xfId="19976"/>
    <cellStyle name="Normal 2 39 24" xfId="20494"/>
    <cellStyle name="Normal 2 39 25" xfId="20987"/>
    <cellStyle name="Normal 2 39 26" xfId="21397"/>
    <cellStyle name="Normal 2 39 27" xfId="21627"/>
    <cellStyle name="Normal 2 39 28" xfId="22666"/>
    <cellStyle name="Normal 2 39 29" xfId="23245"/>
    <cellStyle name="Normal 2 39 3" xfId="1100"/>
    <cellStyle name="Normal 2 39 3 10" xfId="15178"/>
    <cellStyle name="Normal 2 39 3 11" xfId="15722"/>
    <cellStyle name="Normal 2 39 3 12" xfId="16263"/>
    <cellStyle name="Normal 2 39 3 13" xfId="16803"/>
    <cellStyle name="Normal 2 39 3 14" xfId="17344"/>
    <cellStyle name="Normal 2 39 3 15" xfId="17885"/>
    <cellStyle name="Normal 2 39 3 16" xfId="18426"/>
    <cellStyle name="Normal 2 39 3 17" xfId="18963"/>
    <cellStyle name="Normal 2 39 3 18" xfId="19502"/>
    <cellStyle name="Normal 2 39 3 19" xfId="20036"/>
    <cellStyle name="Normal 2 39 3 2" xfId="10876"/>
    <cellStyle name="Normal 2 39 3 20" xfId="20553"/>
    <cellStyle name="Normal 2 39 3 21" xfId="21042"/>
    <cellStyle name="Normal 2 39 3 22" xfId="21445"/>
    <cellStyle name="Normal 2 39 3 23" xfId="21654"/>
    <cellStyle name="Normal 2 39 3 24" xfId="22725"/>
    <cellStyle name="Normal 2 39 3 25" xfId="23305"/>
    <cellStyle name="Normal 2 39 3 26" xfId="23840"/>
    <cellStyle name="Normal 2 39 3 27" xfId="24374"/>
    <cellStyle name="Normal 2 39 3 28" xfId="24889"/>
    <cellStyle name="Normal 2 39 3 29" xfId="25365"/>
    <cellStyle name="Normal 2 39 3 3" xfId="11416"/>
    <cellStyle name="Normal 2 39 3 30" xfId="25774"/>
    <cellStyle name="Normal 2 39 3 31" xfId="26550"/>
    <cellStyle name="Normal 2 39 3 32" xfId="27083"/>
    <cellStyle name="Normal 2 39 3 33" xfId="27604"/>
    <cellStyle name="Normal 2 39 3 34" xfId="28077"/>
    <cellStyle name="Normal 2 39 3 35" xfId="28477"/>
    <cellStyle name="Normal 2 39 3 36" xfId="28698"/>
    <cellStyle name="Normal 2 39 3 37" xfId="29561"/>
    <cellStyle name="Normal 2 39 3 38" xfId="30336"/>
    <cellStyle name="Normal 2 39 3 39" xfId="31726"/>
    <cellStyle name="Normal 2 39 3 4" xfId="11945"/>
    <cellStyle name="Normal 2 39 3 40" xfId="32052"/>
    <cellStyle name="Normal 2 39 3 41" xfId="33401"/>
    <cellStyle name="Normal 2 39 3 5" xfId="12473"/>
    <cellStyle name="Normal 2 39 3 6" xfId="13015"/>
    <cellStyle name="Normal 2 39 3 7" xfId="13557"/>
    <cellStyle name="Normal 2 39 3 8" xfId="14099"/>
    <cellStyle name="Normal 2 39 3 9" xfId="14639"/>
    <cellStyle name="Normal 2 39 30" xfId="23780"/>
    <cellStyle name="Normal 2 39 31" xfId="24314"/>
    <cellStyle name="Normal 2 39 32" xfId="24831"/>
    <cellStyle name="Normal 2 39 33" xfId="25315"/>
    <cellStyle name="Normal 2 39 34" xfId="25725"/>
    <cellStyle name="Normal 2 39 35" xfId="26490"/>
    <cellStyle name="Normal 2 39 36" xfId="27025"/>
    <cellStyle name="Normal 2 39 37" xfId="27545"/>
    <cellStyle name="Normal 2 39 38" xfId="28022"/>
    <cellStyle name="Normal 2 39 39" xfId="28432"/>
    <cellStyle name="Normal 2 39 4" xfId="1116"/>
    <cellStyle name="Normal 2 39 4 10" xfId="15194"/>
    <cellStyle name="Normal 2 39 4 11" xfId="15738"/>
    <cellStyle name="Normal 2 39 4 12" xfId="16279"/>
    <cellStyle name="Normal 2 39 4 13" xfId="16819"/>
    <cellStyle name="Normal 2 39 4 14" xfId="17360"/>
    <cellStyle name="Normal 2 39 4 15" xfId="17901"/>
    <cellStyle name="Normal 2 39 4 16" xfId="18442"/>
    <cellStyle name="Normal 2 39 4 17" xfId="18979"/>
    <cellStyle name="Normal 2 39 4 18" xfId="19518"/>
    <cellStyle name="Normal 2 39 4 19" xfId="20052"/>
    <cellStyle name="Normal 2 39 4 2" xfId="10892"/>
    <cellStyle name="Normal 2 39 4 20" xfId="20569"/>
    <cellStyle name="Normal 2 39 4 21" xfId="21057"/>
    <cellStyle name="Normal 2 39 4 22" xfId="21461"/>
    <cellStyle name="Normal 2 39 4 23" xfId="21666"/>
    <cellStyle name="Normal 2 39 4 24" xfId="22741"/>
    <cellStyle name="Normal 2 39 4 25" xfId="23321"/>
    <cellStyle name="Normal 2 39 4 26" xfId="23856"/>
    <cellStyle name="Normal 2 39 4 27" xfId="24390"/>
    <cellStyle name="Normal 2 39 4 28" xfId="24905"/>
    <cellStyle name="Normal 2 39 4 29" xfId="25381"/>
    <cellStyle name="Normal 2 39 4 3" xfId="11432"/>
    <cellStyle name="Normal 2 39 4 30" xfId="25787"/>
    <cellStyle name="Normal 2 39 4 31" xfId="26566"/>
    <cellStyle name="Normal 2 39 4 32" xfId="27099"/>
    <cellStyle name="Normal 2 39 4 33" xfId="27620"/>
    <cellStyle name="Normal 2 39 4 34" xfId="28093"/>
    <cellStyle name="Normal 2 39 4 35" xfId="28493"/>
    <cellStyle name="Normal 2 39 4 36" xfId="28710"/>
    <cellStyle name="Normal 2 39 4 37" xfId="29575"/>
    <cellStyle name="Normal 2 39 4 38" xfId="30348"/>
    <cellStyle name="Normal 2 39 4 39" xfId="31740"/>
    <cellStyle name="Normal 2 39 4 4" xfId="11961"/>
    <cellStyle name="Normal 2 39 4 40" xfId="32047"/>
    <cellStyle name="Normal 2 39 4 41" xfId="32509"/>
    <cellStyle name="Normal 2 39 4 5" xfId="12489"/>
    <cellStyle name="Normal 2 39 4 6" xfId="13031"/>
    <cellStyle name="Normal 2 39 4 7" xfId="13573"/>
    <cellStyle name="Normal 2 39 4 8" xfId="14115"/>
    <cellStyle name="Normal 2 39 4 9" xfId="14655"/>
    <cellStyle name="Normal 2 39 40" xfId="28671"/>
    <cellStyle name="Normal 2 39 41" xfId="29517"/>
    <cellStyle name="Normal 2 39 42" xfId="30309"/>
    <cellStyle name="Normal 2 39 43" xfId="31679"/>
    <cellStyle name="Normal 2 39 44" xfId="30869"/>
    <cellStyle name="Normal 2 39 45" xfId="31511"/>
    <cellStyle name="Normal 2 39 5" xfId="1122"/>
    <cellStyle name="Normal 2 39 5 10" xfId="15200"/>
    <cellStyle name="Normal 2 39 5 11" xfId="15744"/>
    <cellStyle name="Normal 2 39 5 12" xfId="16285"/>
    <cellStyle name="Normal 2 39 5 13" xfId="16825"/>
    <cellStyle name="Normal 2 39 5 14" xfId="17366"/>
    <cellStyle name="Normal 2 39 5 15" xfId="17907"/>
    <cellStyle name="Normal 2 39 5 16" xfId="18448"/>
    <cellStyle name="Normal 2 39 5 17" xfId="18985"/>
    <cellStyle name="Normal 2 39 5 18" xfId="19524"/>
    <cellStyle name="Normal 2 39 5 19" xfId="20058"/>
    <cellStyle name="Normal 2 39 5 2" xfId="10898"/>
    <cellStyle name="Normal 2 39 5 20" xfId="20575"/>
    <cellStyle name="Normal 2 39 5 21" xfId="21063"/>
    <cellStyle name="Normal 2 39 5 22" xfId="21466"/>
    <cellStyle name="Normal 2 39 5 23" xfId="21671"/>
    <cellStyle name="Normal 2 39 5 24" xfId="22747"/>
    <cellStyle name="Normal 2 39 5 25" xfId="23327"/>
    <cellStyle name="Normal 2 39 5 26" xfId="23862"/>
    <cellStyle name="Normal 2 39 5 27" xfId="24396"/>
    <cellStyle name="Normal 2 39 5 28" xfId="24911"/>
    <cellStyle name="Normal 2 39 5 29" xfId="25387"/>
    <cellStyle name="Normal 2 39 5 3" xfId="11438"/>
    <cellStyle name="Normal 2 39 5 30" xfId="25792"/>
    <cellStyle name="Normal 2 39 5 31" xfId="26572"/>
    <cellStyle name="Normal 2 39 5 32" xfId="27105"/>
    <cellStyle name="Normal 2 39 5 33" xfId="27626"/>
    <cellStyle name="Normal 2 39 5 34" xfId="28099"/>
    <cellStyle name="Normal 2 39 5 35" xfId="28499"/>
    <cellStyle name="Normal 2 39 5 36" xfId="28715"/>
    <cellStyle name="Normal 2 39 5 37" xfId="29581"/>
    <cellStyle name="Normal 2 39 5 38" xfId="30353"/>
    <cellStyle name="Normal 2 39 5 39" xfId="31746"/>
    <cellStyle name="Normal 2 39 5 4" xfId="11967"/>
    <cellStyle name="Normal 2 39 5 40" xfId="32045"/>
    <cellStyle name="Normal 2 39 5 41" xfId="32904"/>
    <cellStyle name="Normal 2 39 5 5" xfId="12495"/>
    <cellStyle name="Normal 2 39 5 6" xfId="13037"/>
    <cellStyle name="Normal 2 39 5 7" xfId="13579"/>
    <cellStyle name="Normal 2 39 5 8" xfId="14121"/>
    <cellStyle name="Normal 2 39 5 9" xfId="14661"/>
    <cellStyle name="Normal 2 39 6" xfId="10816"/>
    <cellStyle name="Normal 2 39 7" xfId="11356"/>
    <cellStyle name="Normal 2 39 8" xfId="11885"/>
    <cellStyle name="Normal 2 39 9" xfId="12413"/>
    <cellStyle name="Normal 2 4" xfId="67"/>
    <cellStyle name="Normal 2 4 10" xfId="434"/>
    <cellStyle name="Normal 2 4 10 10" xfId="13806"/>
    <cellStyle name="Normal 2 4 10 11" xfId="15151"/>
    <cellStyle name="Normal 2 4 10 12" xfId="14720"/>
    <cellStyle name="Normal 2 4 10 13" xfId="15429"/>
    <cellStyle name="Normal 2 4 10 14" xfId="15970"/>
    <cellStyle name="Normal 2 4 10 15" xfId="16510"/>
    <cellStyle name="Normal 2 4 10 16" xfId="17051"/>
    <cellStyle name="Normal 2 4 10 17" xfId="17592"/>
    <cellStyle name="Normal 2 4 10 18" xfId="18133"/>
    <cellStyle name="Normal 2 4 10 19" xfId="18671"/>
    <cellStyle name="Normal 2 4 10 2" xfId="10243"/>
    <cellStyle name="Normal 2 4 10 20" xfId="19211"/>
    <cellStyle name="Normal 2 4 10 21" xfId="19749"/>
    <cellStyle name="Normal 2 4 10 22" xfId="21017"/>
    <cellStyle name="Normal 2 4 10 23" xfId="20632"/>
    <cellStyle name="Normal 2 4 10 24" xfId="22087"/>
    <cellStyle name="Normal 2 4 10 25" xfId="22781"/>
    <cellStyle name="Normal 2 4 10 26" xfId="22716"/>
    <cellStyle name="Normal 2 4 10 27" xfId="23099"/>
    <cellStyle name="Normal 2 4 10 28" xfId="23636"/>
    <cellStyle name="Normal 2 4 10 29" xfId="24169"/>
    <cellStyle name="Normal 2 4 10 3" xfId="9875"/>
    <cellStyle name="Normal 2 4 10 30" xfId="24697"/>
    <cellStyle name="Normal 2 4 10 31" xfId="25902"/>
    <cellStyle name="Normal 2 4 10 32" xfId="25876"/>
    <cellStyle name="Normal 2 4 10 33" xfId="26345"/>
    <cellStyle name="Normal 2 4 10 34" xfId="27173"/>
    <cellStyle name="Normal 2 4 10 35" xfId="26856"/>
    <cellStyle name="Normal 2 4 10 36" xfId="27902"/>
    <cellStyle name="Normal 2 4 10 37" xfId="29079"/>
    <cellStyle name="Normal 2 4 10 38" xfId="30094"/>
    <cellStyle name="Normal 2 4 10 39" xfId="31194"/>
    <cellStyle name="Normal 2 4 10 4" xfId="10613"/>
    <cellStyle name="Normal 2 4 10 40" xfId="31595"/>
    <cellStyle name="Normal 2 4 10 41" xfId="31369"/>
    <cellStyle name="Normal 2 4 10 5" xfId="11137"/>
    <cellStyle name="Normal 2 4 10 6" xfId="11663"/>
    <cellStyle name="Normal 2 4 10 7" xfId="13006"/>
    <cellStyle name="Normal 2 4 10 8" xfId="12673"/>
    <cellStyle name="Normal 2 4 10 9" xfId="13265"/>
    <cellStyle name="Normal 2 4 100" xfId="35487"/>
    <cellStyle name="Normal 2 4 101" xfId="35714"/>
    <cellStyle name="Normal 2 4 102" xfId="35941"/>
    <cellStyle name="Normal 2 4 103" xfId="36168"/>
    <cellStyle name="Normal 2 4 104" xfId="36395"/>
    <cellStyle name="Normal 2 4 105" xfId="36621"/>
    <cellStyle name="Normal 2 4 106" xfId="36845"/>
    <cellStyle name="Normal 2 4 107" xfId="37047"/>
    <cellStyle name="Normal 2 4 108" xfId="37257"/>
    <cellStyle name="Normal 2 4 109" xfId="37604"/>
    <cellStyle name="Normal 2 4 11" xfId="173"/>
    <cellStyle name="Normal 2 4 11 10" xfId="14643"/>
    <cellStyle name="Normal 2 4 11 11" xfId="14521"/>
    <cellStyle name="Normal 2 4 11 12" xfId="15726"/>
    <cellStyle name="Normal 2 4 11 13" xfId="16267"/>
    <cellStyle name="Normal 2 4 11 14" xfId="16807"/>
    <cellStyle name="Normal 2 4 11 15" xfId="17348"/>
    <cellStyle name="Normal 2 4 11 16" xfId="17889"/>
    <cellStyle name="Normal 2 4 11 17" xfId="18430"/>
    <cellStyle name="Normal 2 4 11 18" xfId="18967"/>
    <cellStyle name="Normal 2 4 11 19" xfId="19506"/>
    <cellStyle name="Normal 2 4 11 2" xfId="10001"/>
    <cellStyle name="Normal 2 4 11 20" xfId="20040"/>
    <cellStyle name="Normal 2 4 11 21" xfId="20557"/>
    <cellStyle name="Normal 2 4 11 22" xfId="20441"/>
    <cellStyle name="Normal 2 4 11 23" xfId="21449"/>
    <cellStyle name="Normal 2 4 11 24" xfId="21832"/>
    <cellStyle name="Normal 2 4 11 25" xfId="22095"/>
    <cellStyle name="Normal 2 4 11 26" xfId="22983"/>
    <cellStyle name="Normal 2 4 11 27" xfId="23522"/>
    <cellStyle name="Normal 2 4 11 28" xfId="24056"/>
    <cellStyle name="Normal 2 4 11 29" xfId="24588"/>
    <cellStyle name="Normal 2 4 11 3" xfId="10692"/>
    <cellStyle name="Normal 2 4 11 30" xfId="25092"/>
    <cellStyle name="Normal 2 4 11 31" xfId="25307"/>
    <cellStyle name="Normal 2 4 11 32" xfId="26232"/>
    <cellStyle name="Normal 2 4 11 33" xfId="26767"/>
    <cellStyle name="Normal 2 4 11 34" xfId="27232"/>
    <cellStyle name="Normal 2 4 11 35" xfId="27803"/>
    <cellStyle name="Normal 2 4 11 36" xfId="28261"/>
    <cellStyle name="Normal 2 4 11 37" xfId="28846"/>
    <cellStyle name="Normal 2 4 11 38" xfId="29530"/>
    <cellStyle name="Normal 2 4 11 39" xfId="30952"/>
    <cellStyle name="Normal 2 4 11 4" xfId="11420"/>
    <cellStyle name="Normal 2 4 11 40" xfId="31682"/>
    <cellStyle name="Normal 2 4 11 41" xfId="32672"/>
    <cellStyle name="Normal 2 4 11 5" xfId="11949"/>
    <cellStyle name="Normal 2 4 11 6" xfId="12477"/>
    <cellStyle name="Normal 2 4 11 7" xfId="11746"/>
    <cellStyle name="Normal 2 4 11 8" xfId="13561"/>
    <cellStyle name="Normal 2 4 11 9" xfId="14103"/>
    <cellStyle name="Normal 2 4 110" xfId="37677"/>
    <cellStyle name="Normal 2 4 111" xfId="38476"/>
    <cellStyle name="Normal 2 4 12" xfId="332"/>
    <cellStyle name="Normal 2 4 12 10" xfId="14305"/>
    <cellStyle name="Normal 2 4 12 11" xfId="14718"/>
    <cellStyle name="Normal 2 4 12 12" xfId="15386"/>
    <cellStyle name="Normal 2 4 12 13" xfId="15927"/>
    <cellStyle name="Normal 2 4 12 14" xfId="16467"/>
    <cellStyle name="Normal 2 4 12 15" xfId="17008"/>
    <cellStyle name="Normal 2 4 12 16" xfId="17549"/>
    <cellStyle name="Normal 2 4 12 17" xfId="18090"/>
    <cellStyle name="Normal 2 4 12 18" xfId="18628"/>
    <cellStyle name="Normal 2 4 12 19" xfId="19168"/>
    <cellStyle name="Normal 2 4 12 2" xfId="10144"/>
    <cellStyle name="Normal 2 4 12 20" xfId="19706"/>
    <cellStyle name="Normal 2 4 12 21" xfId="20234"/>
    <cellStyle name="Normal 2 4 12 22" xfId="20630"/>
    <cellStyle name="Normal 2 4 12 23" xfId="21213"/>
    <cellStyle name="Normal 2 4 12 24" xfId="21991"/>
    <cellStyle name="Normal 2 4 12 25" xfId="22586"/>
    <cellStyle name="Normal 2 4 12 26" xfId="23333"/>
    <cellStyle name="Normal 2 4 12 27" xfId="23868"/>
    <cellStyle name="Normal 2 4 12 28" xfId="24402"/>
    <cellStyle name="Normal 2 4 12 29" xfId="24917"/>
    <cellStyle name="Normal 2 4 12 3" xfId="10192"/>
    <cellStyle name="Normal 2 4 12 30" xfId="25393"/>
    <cellStyle name="Normal 2 4 12 31" xfId="25053"/>
    <cellStyle name="Normal 2 4 12 32" xfId="26578"/>
    <cellStyle name="Normal 2 4 12 33" xfId="27111"/>
    <cellStyle name="Normal 2 4 12 34" xfId="27647"/>
    <cellStyle name="Normal 2 4 12 35" xfId="28105"/>
    <cellStyle name="Normal 2 4 12 36" xfId="28505"/>
    <cellStyle name="Normal 2 4 12 37" xfId="28998"/>
    <cellStyle name="Normal 2 4 12 38" xfId="29339"/>
    <cellStyle name="Normal 2 4 12 39" xfId="31107"/>
    <cellStyle name="Normal 2 4 12 4" xfId="11095"/>
    <cellStyle name="Normal 2 4 12 40" xfId="31790"/>
    <cellStyle name="Normal 2 4 12 41" xfId="32495"/>
    <cellStyle name="Normal 2 4 12 5" xfId="11620"/>
    <cellStyle name="Normal 2 4 12 6" xfId="12148"/>
    <cellStyle name="Normal 2 4 12 7" xfId="12563"/>
    <cellStyle name="Normal 2 4 12 8" xfId="13222"/>
    <cellStyle name="Normal 2 4 12 9" xfId="13762"/>
    <cellStyle name="Normal 2 4 13" xfId="511"/>
    <cellStyle name="Normal 2 4 13 10" xfId="14009"/>
    <cellStyle name="Normal 2 4 13 11" xfId="13854"/>
    <cellStyle name="Normal 2 4 13 12" xfId="15079"/>
    <cellStyle name="Normal 2 4 13 13" xfId="15632"/>
    <cellStyle name="Normal 2 4 13 14" xfId="16173"/>
    <cellStyle name="Normal 2 4 13 15" xfId="16713"/>
    <cellStyle name="Normal 2 4 13 16" xfId="17254"/>
    <cellStyle name="Normal 2 4 13 17" xfId="17795"/>
    <cellStyle name="Normal 2 4 13 18" xfId="18336"/>
    <cellStyle name="Normal 2 4 13 19" xfId="18873"/>
    <cellStyle name="Normal 2 4 13 2" xfId="10320"/>
    <cellStyle name="Normal 2 4 13 20" xfId="19413"/>
    <cellStyle name="Normal 2 4 13 21" xfId="19946"/>
    <cellStyle name="Normal 2 4 13 22" xfId="19796"/>
    <cellStyle name="Normal 2 4 13 23" xfId="20955"/>
    <cellStyle name="Normal 2 4 13 24" xfId="22162"/>
    <cellStyle name="Normal 2 4 13 25" xfId="22675"/>
    <cellStyle name="Normal 2 4 13 26" xfId="23402"/>
    <cellStyle name="Normal 2 4 13 27" xfId="23935"/>
    <cellStyle name="Normal 2 4 13 28" xfId="24469"/>
    <cellStyle name="Normal 2 4 13 29" xfId="24979"/>
    <cellStyle name="Normal 2 4 13 3" xfId="10131"/>
    <cellStyle name="Normal 2 4 13 30" xfId="25455"/>
    <cellStyle name="Normal 2 4 13 31" xfId="25976"/>
    <cellStyle name="Normal 2 4 13 32" xfId="26648"/>
    <cellStyle name="Normal 2 4 13 33" xfId="27180"/>
    <cellStyle name="Normal 2 4 13 34" xfId="27699"/>
    <cellStyle name="Normal 2 4 13 35" xfId="28163"/>
    <cellStyle name="Normal 2 4 13 36" xfId="28550"/>
    <cellStyle name="Normal 2 4 13 37" xfId="29141"/>
    <cellStyle name="Normal 2 4 13 38" xfId="29287"/>
    <cellStyle name="Normal 2 4 13 39" xfId="31258"/>
    <cellStyle name="Normal 2 4 13 4" xfId="10147"/>
    <cellStyle name="Normal 2 4 13 40" xfId="31329"/>
    <cellStyle name="Normal 2 4 13 41" xfId="32526"/>
    <cellStyle name="Normal 2 4 13 5" xfId="11326"/>
    <cellStyle name="Normal 2 4 13 6" xfId="11855"/>
    <cellStyle name="Normal 2 4 13 7" xfId="12425"/>
    <cellStyle name="Normal 2 4 13 8" xfId="12897"/>
    <cellStyle name="Normal 2 4 13 9" xfId="13468"/>
    <cellStyle name="Normal 2 4 14" xfId="475"/>
    <cellStyle name="Normal 2 4 14 10" xfId="14601"/>
    <cellStyle name="Normal 2 4 14 11" xfId="14969"/>
    <cellStyle name="Normal 2 4 14 12" xfId="15684"/>
    <cellStyle name="Normal 2 4 14 13" xfId="16225"/>
    <cellStyle name="Normal 2 4 14 14" xfId="16765"/>
    <cellStyle name="Normal 2 4 14 15" xfId="17306"/>
    <cellStyle name="Normal 2 4 14 16" xfId="17847"/>
    <cellStyle name="Normal 2 4 14 17" xfId="18388"/>
    <cellStyle name="Normal 2 4 14 18" xfId="18925"/>
    <cellStyle name="Normal 2 4 14 19" xfId="19465"/>
    <cellStyle name="Normal 2 4 14 2" xfId="10284"/>
    <cellStyle name="Normal 2 4 14 20" xfId="19998"/>
    <cellStyle name="Normal 2 4 14 21" xfId="20516"/>
    <cellStyle name="Normal 2 4 14 22" xfId="20861"/>
    <cellStyle name="Normal 2 4 14 23" xfId="21411"/>
    <cellStyle name="Normal 2 4 14 24" xfId="22128"/>
    <cellStyle name="Normal 2 4 14 25" xfId="22678"/>
    <cellStyle name="Normal 2 4 14 26" xfId="22787"/>
    <cellStyle name="Normal 2 4 14 27" xfId="23353"/>
    <cellStyle name="Normal 2 4 14 28" xfId="23888"/>
    <cellStyle name="Normal 2 4 14 29" xfId="24422"/>
    <cellStyle name="Normal 2 4 14 3" xfId="10006"/>
    <cellStyle name="Normal 2 4 14 30" xfId="24935"/>
    <cellStyle name="Normal 2 4 14 31" xfId="25943"/>
    <cellStyle name="Normal 2 4 14 32" xfId="24635"/>
    <cellStyle name="Normal 2 4 14 33" xfId="26598"/>
    <cellStyle name="Normal 2 4 14 34" xfId="26903"/>
    <cellStyle name="Normal 2 4 14 35" xfId="27657"/>
    <cellStyle name="Normal 2 4 14 36" xfId="28123"/>
    <cellStyle name="Normal 2 4 14 37" xfId="29116"/>
    <cellStyle name="Normal 2 4 14 38" xfId="29496"/>
    <cellStyle name="Normal 2 4 14 39" xfId="31232"/>
    <cellStyle name="Normal 2 4 14 4" xfId="11378"/>
    <cellStyle name="Normal 2 4 14 40" xfId="32375"/>
    <cellStyle name="Normal 2 4 14 41" xfId="31186"/>
    <cellStyle name="Normal 2 4 14 5" xfId="11907"/>
    <cellStyle name="Normal 2 4 14 6" xfId="12435"/>
    <cellStyle name="Normal 2 4 14 7" xfId="12979"/>
    <cellStyle name="Normal 2 4 14 8" xfId="13520"/>
    <cellStyle name="Normal 2 4 14 9" xfId="14061"/>
    <cellStyle name="Normal 2 4 15" xfId="438"/>
    <cellStyle name="Normal 2 4 15 10" xfId="14590"/>
    <cellStyle name="Normal 2 4 15 11" xfId="14932"/>
    <cellStyle name="Normal 2 4 15 12" xfId="15673"/>
    <cellStyle name="Normal 2 4 15 13" xfId="16214"/>
    <cellStyle name="Normal 2 4 15 14" xfId="16754"/>
    <cellStyle name="Normal 2 4 15 15" xfId="17295"/>
    <cellStyle name="Normal 2 4 15 16" xfId="17836"/>
    <cellStyle name="Normal 2 4 15 17" xfId="18377"/>
    <cellStyle name="Normal 2 4 15 18" xfId="18914"/>
    <cellStyle name="Normal 2 4 15 19" xfId="19454"/>
    <cellStyle name="Normal 2 4 15 2" xfId="10247"/>
    <cellStyle name="Normal 2 4 15 20" xfId="19987"/>
    <cellStyle name="Normal 2 4 15 21" xfId="20505"/>
    <cellStyle name="Normal 2 4 15 22" xfId="20827"/>
    <cellStyle name="Normal 2 4 15 23" xfId="21404"/>
    <cellStyle name="Normal 2 4 15 24" xfId="22091"/>
    <cellStyle name="Normal 2 4 15 25" xfId="22659"/>
    <cellStyle name="Normal 2 4 15 26" xfId="22537"/>
    <cellStyle name="Normal 2 4 15 27" xfId="23269"/>
    <cellStyle name="Normal 2 4 15 28" xfId="23804"/>
    <cellStyle name="Normal 2 4 15 29" xfId="24338"/>
    <cellStyle name="Normal 2 4 15 3" xfId="9871"/>
    <cellStyle name="Normal 2 4 15 30" xfId="24855"/>
    <cellStyle name="Normal 2 4 15 31" xfId="25906"/>
    <cellStyle name="Normal 2 4 15 32" xfId="25974"/>
    <cellStyle name="Normal 2 4 15 33" xfId="26514"/>
    <cellStyle name="Normal 2 4 15 34" xfId="26842"/>
    <cellStyle name="Normal 2 4 15 35" xfId="27402"/>
    <cellStyle name="Normal 2 4 15 36" xfId="28044"/>
    <cellStyle name="Normal 2 4 15 37" xfId="29083"/>
    <cellStyle name="Normal 2 4 15 38" xfId="30016"/>
    <cellStyle name="Normal 2 4 15 39" xfId="31197"/>
    <cellStyle name="Normal 2 4 15 4" xfId="11367"/>
    <cellStyle name="Normal 2 4 15 40" xfId="31360"/>
    <cellStyle name="Normal 2 4 15 41" xfId="32152"/>
    <cellStyle name="Normal 2 4 15 5" xfId="11896"/>
    <cellStyle name="Normal 2 4 15 6" xfId="12424"/>
    <cellStyle name="Normal 2 4 15 7" xfId="12312"/>
    <cellStyle name="Normal 2 4 15 8" xfId="13509"/>
    <cellStyle name="Normal 2 4 15 9" xfId="14050"/>
    <cellStyle name="Normal 2 4 16" xfId="370"/>
    <cellStyle name="Normal 2 4 16 10" xfId="14501"/>
    <cellStyle name="Normal 2 4 16 11" xfId="14998"/>
    <cellStyle name="Normal 2 4 16 12" xfId="15585"/>
    <cellStyle name="Normal 2 4 16 13" xfId="16126"/>
    <cellStyle name="Normal 2 4 16 14" xfId="16666"/>
    <cellStyle name="Normal 2 4 16 15" xfId="17207"/>
    <cellStyle name="Normal 2 4 16 16" xfId="17748"/>
    <cellStyle name="Normal 2 4 16 17" xfId="18289"/>
    <cellStyle name="Normal 2 4 16 18" xfId="18827"/>
    <cellStyle name="Normal 2 4 16 19" xfId="19366"/>
    <cellStyle name="Normal 2 4 16 2" xfId="10180"/>
    <cellStyle name="Normal 2 4 16 20" xfId="19901"/>
    <cellStyle name="Normal 2 4 16 21" xfId="20422"/>
    <cellStyle name="Normal 2 4 16 22" xfId="20886"/>
    <cellStyle name="Normal 2 4 16 23" xfId="21347"/>
    <cellStyle name="Normal 2 4 16 24" xfId="22026"/>
    <cellStyle name="Normal 2 4 16 25" xfId="22297"/>
    <cellStyle name="Normal 2 4 16 26" xfId="22339"/>
    <cellStyle name="Normal 2 4 16 27" xfId="21761"/>
    <cellStyle name="Normal 2 4 16 28" xfId="21787"/>
    <cellStyle name="Normal 2 4 16 29" xfId="23198"/>
    <cellStyle name="Normal 2 4 16 3" xfId="10467"/>
    <cellStyle name="Normal 2 4 16 30" xfId="23734"/>
    <cellStyle name="Normal 2 4 16 31" xfId="25162"/>
    <cellStyle name="Normal 2 4 16 32" xfId="25844"/>
    <cellStyle name="Normal 2 4 16 33" xfId="25842"/>
    <cellStyle name="Normal 2 4 16 34" xfId="25131"/>
    <cellStyle name="Normal 2 4 16 35" xfId="25969"/>
    <cellStyle name="Normal 2 4 16 36" xfId="26837"/>
    <cellStyle name="Normal 2 4 16 37" xfId="29025"/>
    <cellStyle name="Normal 2 4 16 38" xfId="29122"/>
    <cellStyle name="Normal 2 4 16 39" xfId="31141"/>
    <cellStyle name="Normal 2 4 16 4" xfId="11279"/>
    <cellStyle name="Normal 2 4 16 40" xfId="32761"/>
    <cellStyle name="Normal 2 4 16 41" xfId="31317"/>
    <cellStyle name="Normal 2 4 16 5" xfId="11807"/>
    <cellStyle name="Normal 2 4 16 6" xfId="12335"/>
    <cellStyle name="Normal 2 4 16 7" xfId="12823"/>
    <cellStyle name="Normal 2 4 16 8" xfId="13421"/>
    <cellStyle name="Normal 2 4 16 9" xfId="13962"/>
    <cellStyle name="Normal 2 4 17" xfId="538"/>
    <cellStyle name="Normal 2 4 17 10" xfId="14443"/>
    <cellStyle name="Normal 2 4 17 11" xfId="15146"/>
    <cellStyle name="Normal 2 4 17 12" xfId="15526"/>
    <cellStyle name="Normal 2 4 17 13" xfId="16067"/>
    <cellStyle name="Normal 2 4 17 14" xfId="16607"/>
    <cellStyle name="Normal 2 4 17 15" xfId="17148"/>
    <cellStyle name="Normal 2 4 17 16" xfId="17689"/>
    <cellStyle name="Normal 2 4 17 17" xfId="18230"/>
    <cellStyle name="Normal 2 4 17 18" xfId="18768"/>
    <cellStyle name="Normal 2 4 17 19" xfId="19307"/>
    <cellStyle name="Normal 2 4 17 2" xfId="10346"/>
    <cellStyle name="Normal 2 4 17 20" xfId="19845"/>
    <cellStyle name="Normal 2 4 17 21" xfId="20368"/>
    <cellStyle name="Normal 2 4 17 22" xfId="21012"/>
    <cellStyle name="Normal 2 4 17 23" xfId="21312"/>
    <cellStyle name="Normal 2 4 17 24" xfId="22189"/>
    <cellStyle name="Normal 2 4 17 25" xfId="21745"/>
    <cellStyle name="Normal 2 4 17 26" xfId="23205"/>
    <cellStyle name="Normal 2 4 17 27" xfId="23741"/>
    <cellStyle name="Normal 2 4 17 28" xfId="24274"/>
    <cellStyle name="Normal 2 4 17 29" xfId="24794"/>
    <cellStyle name="Normal 2 4 17 3" xfId="10933"/>
    <cellStyle name="Normal 2 4 17 30" xfId="25279"/>
    <cellStyle name="Normal 2 4 17 31" xfId="26003"/>
    <cellStyle name="Normal 2 4 17 32" xfId="26451"/>
    <cellStyle name="Normal 2 4 17 33" xfId="26987"/>
    <cellStyle name="Normal 2 4 17 34" xfId="27455"/>
    <cellStyle name="Normal 2 4 17 35" xfId="27987"/>
    <cellStyle name="Normal 2 4 17 36" xfId="28405"/>
    <cellStyle name="Normal 2 4 17 37" xfId="29167"/>
    <cellStyle name="Normal 2 4 17 38" xfId="29411"/>
    <cellStyle name="Normal 2 4 17 39" xfId="31279"/>
    <cellStyle name="Normal 2 4 17 4" xfId="11220"/>
    <cellStyle name="Normal 2 4 17 40" xfId="32208"/>
    <cellStyle name="Normal 2 4 17 41" xfId="33064"/>
    <cellStyle name="Normal 2 4 17 5" xfId="11748"/>
    <cellStyle name="Normal 2 4 17 6" xfId="12277"/>
    <cellStyle name="Normal 2 4 17 7" xfId="12964"/>
    <cellStyle name="Normal 2 4 17 8" xfId="13362"/>
    <cellStyle name="Normal 2 4 17 9" xfId="13903"/>
    <cellStyle name="Normal 2 4 18" xfId="694"/>
    <cellStyle name="Normal 2 4 18 10" xfId="14779"/>
    <cellStyle name="Normal 2 4 18 11" xfId="15323"/>
    <cellStyle name="Normal 2 4 18 12" xfId="15864"/>
    <cellStyle name="Normal 2 4 18 13" xfId="16404"/>
    <cellStyle name="Normal 2 4 18 14" xfId="16945"/>
    <cellStyle name="Normal 2 4 18 15" xfId="17486"/>
    <cellStyle name="Normal 2 4 18 16" xfId="18027"/>
    <cellStyle name="Normal 2 4 18 17" xfId="18566"/>
    <cellStyle name="Normal 2 4 18 18" xfId="19105"/>
    <cellStyle name="Normal 2 4 18 19" xfId="19643"/>
    <cellStyle name="Normal 2 4 18 2" xfId="10494"/>
    <cellStyle name="Normal 2 4 18 20" xfId="20174"/>
    <cellStyle name="Normal 2 4 18 21" xfId="20686"/>
    <cellStyle name="Normal 2 4 18 22" xfId="21161"/>
    <cellStyle name="Normal 2 4 18 23" xfId="21531"/>
    <cellStyle name="Normal 2 4 18 24" xfId="22340"/>
    <cellStyle name="Normal 2 4 18 25" xfId="22905"/>
    <cellStyle name="Normal 2 4 18 26" xfId="23445"/>
    <cellStyle name="Normal 2 4 18 27" xfId="23979"/>
    <cellStyle name="Normal 2 4 18 28" xfId="24513"/>
    <cellStyle name="Normal 2 4 18 29" xfId="25020"/>
    <cellStyle name="Normal 2 4 18 3" xfId="11033"/>
    <cellStyle name="Normal 2 4 18 30" xfId="25492"/>
    <cellStyle name="Normal 2 4 18 31" xfId="26155"/>
    <cellStyle name="Normal 2 4 18 32" xfId="26692"/>
    <cellStyle name="Normal 2 4 18 33" xfId="27221"/>
    <cellStyle name="Normal 2 4 18 34" xfId="27734"/>
    <cellStyle name="Normal 2 4 18 35" xfId="28198"/>
    <cellStyle name="Normal 2 4 18 36" xfId="28575"/>
    <cellStyle name="Normal 2 4 18 37" xfId="29289"/>
    <cellStyle name="Normal 2 4 18 38" xfId="29316"/>
    <cellStyle name="Normal 2 4 18 39" xfId="31408"/>
    <cellStyle name="Normal 2 4 18 4" xfId="11558"/>
    <cellStyle name="Normal 2 4 18 40" xfId="31372"/>
    <cellStyle name="Normal 2 4 18 41" xfId="31330"/>
    <cellStyle name="Normal 2 4 18 5" xfId="12085"/>
    <cellStyle name="Normal 2 4 18 6" xfId="12615"/>
    <cellStyle name="Normal 2 4 18 7" xfId="13159"/>
    <cellStyle name="Normal 2 4 18 8" xfId="13699"/>
    <cellStyle name="Normal 2 4 18 9" xfId="14242"/>
    <cellStyle name="Normal 2 4 19" xfId="172"/>
    <cellStyle name="Normal 2 4 19 10" xfId="14025"/>
    <cellStyle name="Normal 2 4 19 11" xfId="13901"/>
    <cellStyle name="Normal 2 4 19 12" xfId="14984"/>
    <cellStyle name="Normal 2 4 19 13" xfId="15648"/>
    <cellStyle name="Normal 2 4 19 14" xfId="16189"/>
    <cellStyle name="Normal 2 4 19 15" xfId="16729"/>
    <cellStyle name="Normal 2 4 19 16" xfId="17270"/>
    <cellStyle name="Normal 2 4 19 17" xfId="17811"/>
    <cellStyle name="Normal 2 4 19 18" xfId="18352"/>
    <cellStyle name="Normal 2 4 19 19" xfId="18889"/>
    <cellStyle name="Normal 2 4 19 2" xfId="10000"/>
    <cellStyle name="Normal 2 4 19 20" xfId="19429"/>
    <cellStyle name="Normal 2 4 19 21" xfId="19962"/>
    <cellStyle name="Normal 2 4 19 22" xfId="19843"/>
    <cellStyle name="Normal 2 4 19 23" xfId="20876"/>
    <cellStyle name="Normal 2 4 19 24" xfId="21831"/>
    <cellStyle name="Normal 2 4 19 25" xfId="22369"/>
    <cellStyle name="Normal 2 4 19 26" xfId="22686"/>
    <cellStyle name="Normal 2 4 19 27" xfId="23364"/>
    <cellStyle name="Normal 2 4 19 28" xfId="23898"/>
    <cellStyle name="Normal 2 4 19 29" xfId="24433"/>
    <cellStyle name="Normal 2 4 19 3" xfId="10913"/>
    <cellStyle name="Normal 2 4 19 30" xfId="24945"/>
    <cellStyle name="Normal 2 4 19 31" xfId="25231"/>
    <cellStyle name="Normal 2 4 19 32" xfId="25673"/>
    <cellStyle name="Normal 2 4 19 33" xfId="26609"/>
    <cellStyle name="Normal 2 4 19 34" xfId="27298"/>
    <cellStyle name="Normal 2 4 19 35" xfId="27537"/>
    <cellStyle name="Normal 2 4 19 36" xfId="28132"/>
    <cellStyle name="Normal 2 4 19 37" xfId="28845"/>
    <cellStyle name="Normal 2 4 19 38" xfId="29527"/>
    <cellStyle name="Normal 2 4 19 39" xfId="30951"/>
    <cellStyle name="Normal 2 4 19 4" xfId="10773"/>
    <cellStyle name="Normal 2 4 19 40" xfId="31623"/>
    <cellStyle name="Normal 2 4 19 41" xfId="32655"/>
    <cellStyle name="Normal 2 4 19 5" xfId="11342"/>
    <cellStyle name="Normal 2 4 19 6" xfId="11871"/>
    <cellStyle name="Normal 2 4 19 7" xfId="12438"/>
    <cellStyle name="Normal 2 4 19 8" xfId="12910"/>
    <cellStyle name="Normal 2 4 19 9" xfId="13484"/>
    <cellStyle name="Normal 2 4 2" xfId="138"/>
    <cellStyle name="Normal 2 4 2 10" xfId="4590"/>
    <cellStyle name="Normal 2 4 2 11" xfId="5635"/>
    <cellStyle name="Normal 2 4 2 12" xfId="4988"/>
    <cellStyle name="Normal 2 4 2 13" xfId="4281"/>
    <cellStyle name="Normal 2 4 2 14" xfId="4316"/>
    <cellStyle name="Normal 2 4 2 15" xfId="4538"/>
    <cellStyle name="Normal 2 4 2 16" xfId="5733"/>
    <cellStyle name="Normal 2 4 2 17" xfId="5974"/>
    <cellStyle name="Normal 2 4 2 18" xfId="6214"/>
    <cellStyle name="Normal 2 4 2 19" xfId="6742"/>
    <cellStyle name="Normal 2 4 2 2" xfId="268"/>
    <cellStyle name="Normal 2 4 2 2 10" xfId="14500"/>
    <cellStyle name="Normal 2 4 2 2 11" xfId="15034"/>
    <cellStyle name="Normal 2 4 2 2 12" xfId="15584"/>
    <cellStyle name="Normal 2 4 2 2 13" xfId="16125"/>
    <cellStyle name="Normal 2 4 2 2 14" xfId="16665"/>
    <cellStyle name="Normal 2 4 2 2 15" xfId="17206"/>
    <cellStyle name="Normal 2 4 2 2 16" xfId="17747"/>
    <cellStyle name="Normal 2 4 2 2 17" xfId="18288"/>
    <cellStyle name="Normal 2 4 2 2 18" xfId="18826"/>
    <cellStyle name="Normal 2 4 2 2 19" xfId="19365"/>
    <cellStyle name="Normal 2 4 2 2 2" xfId="10080"/>
    <cellStyle name="Normal 2 4 2 2 2 2" xfId="38102"/>
    <cellStyle name="Normal 2 4 2 2 20" xfId="19900"/>
    <cellStyle name="Normal 2 4 2 2 21" xfId="20421"/>
    <cellStyle name="Normal 2 4 2 2 22" xfId="20917"/>
    <cellStyle name="Normal 2 4 2 2 23" xfId="21346"/>
    <cellStyle name="Normal 2 4 2 2 24" xfId="21927"/>
    <cellStyle name="Normal 2 4 2 2 25" xfId="21846"/>
    <cellStyle name="Normal 2 4 2 2 26" xfId="23150"/>
    <cellStyle name="Normal 2 4 2 2 27" xfId="23686"/>
    <cellStyle name="Normal 2 4 2 2 28" xfId="24219"/>
    <cellStyle name="Normal 2 4 2 2 29" xfId="24742"/>
    <cellStyle name="Normal 2 4 2 2 3" xfId="10179"/>
    <cellStyle name="Normal 2 4 2 2 3 2" xfId="37879"/>
    <cellStyle name="Normal 2 4 2 2 30" xfId="25237"/>
    <cellStyle name="Normal 2 4 2 2 31" xfId="25324"/>
    <cellStyle name="Normal 2 4 2 2 32" xfId="26396"/>
    <cellStyle name="Normal 2 4 2 2 33" xfId="26932"/>
    <cellStyle name="Normal 2 4 2 2 34" xfId="24667"/>
    <cellStyle name="Normal 2 4 2 2 35" xfId="27940"/>
    <cellStyle name="Normal 2 4 2 2 36" xfId="28371"/>
    <cellStyle name="Normal 2 4 2 2 37" xfId="28938"/>
    <cellStyle name="Normal 2 4 2 2 38" xfId="28789"/>
    <cellStyle name="Normal 2 4 2 2 39" xfId="31044"/>
    <cellStyle name="Normal 2 4 2 2 4" xfId="11278"/>
    <cellStyle name="Normal 2 4 2 2 40" xfId="31892"/>
    <cellStyle name="Normal 2 4 2 2 41" xfId="31765"/>
    <cellStyle name="Normal 2 4 2 2 5" xfId="11806"/>
    <cellStyle name="Normal 2 4 2 2 6" xfId="12334"/>
    <cellStyle name="Normal 2 4 2 2 7" xfId="12873"/>
    <cellStyle name="Normal 2 4 2 2 8" xfId="13420"/>
    <cellStyle name="Normal 2 4 2 2 9" xfId="13961"/>
    <cellStyle name="Normal 2 4 2 20" xfId="7763"/>
    <cellStyle name="Normal 2 4 2 21" xfId="7145"/>
    <cellStyle name="Normal 2 4 2 22" xfId="7653"/>
    <cellStyle name="Normal 2 4 2 23" xfId="8243"/>
    <cellStyle name="Normal 2 4 2 24" xfId="7672"/>
    <cellStyle name="Normal 2 4 2 25" xfId="6587"/>
    <cellStyle name="Normal 2 4 2 26" xfId="7560"/>
    <cellStyle name="Normal 2 4 2 27" xfId="8330"/>
    <cellStyle name="Normal 2 4 2 28" xfId="8556"/>
    <cellStyle name="Normal 2 4 2 29" xfId="9021"/>
    <cellStyle name="Normal 2 4 2 3" xfId="1344"/>
    <cellStyle name="Normal 2 4 2 3 2" xfId="29734"/>
    <cellStyle name="Normal 2 4 2 3 2 2" xfId="38179"/>
    <cellStyle name="Normal 2 4 2 3 3" xfId="30455"/>
    <cellStyle name="Normal 2 4 2 3 3 2" xfId="37880"/>
    <cellStyle name="Normal 2 4 2 3 4" xfId="31933"/>
    <cellStyle name="Normal 2 4 2 3 5" xfId="32801"/>
    <cellStyle name="Normal 2 4 2 3 6" xfId="33506"/>
    <cellStyle name="Normal 2 4 2 30" xfId="9754"/>
    <cellStyle name="Normal 2 4 2 31" xfId="9970"/>
    <cellStyle name="Normal 2 4 2 32" xfId="10582"/>
    <cellStyle name="Normal 2 4 2 33" xfId="11217"/>
    <cellStyle name="Normal 2 4 2 34" xfId="11745"/>
    <cellStyle name="Normal 2 4 2 35" xfId="12274"/>
    <cellStyle name="Normal 2 4 2 36" xfId="12742"/>
    <cellStyle name="Normal 2 4 2 37" xfId="13359"/>
    <cellStyle name="Normal 2 4 2 38" xfId="13900"/>
    <cellStyle name="Normal 2 4 2 39" xfId="14441"/>
    <cellStyle name="Normal 2 4 2 4" xfId="2134"/>
    <cellStyle name="Normal 2 4 2 4 2" xfId="4179"/>
    <cellStyle name="Normal 2 4 2 4 2 2" xfId="30120"/>
    <cellStyle name="Normal 2 4 2 4 3" xfId="30736"/>
    <cellStyle name="Normal 2 4 2 4 4" xfId="32585"/>
    <cellStyle name="Normal 2 4 2 4 5" xfId="33340"/>
    <cellStyle name="Normal 2 4 2 4 6" xfId="33813"/>
    <cellStyle name="Normal 2 4 2 4 7" xfId="34219"/>
    <cellStyle name="Normal 2 4 2 4 8" xfId="37701"/>
    <cellStyle name="Normal 2 4 2 40" xfId="14707"/>
    <cellStyle name="Normal 2 4 2 41" xfId="15523"/>
    <cellStyle name="Normal 2 4 2 42" xfId="16064"/>
    <cellStyle name="Normal 2 4 2 43" xfId="16604"/>
    <cellStyle name="Normal 2 4 2 44" xfId="17145"/>
    <cellStyle name="Normal 2 4 2 45" xfId="17686"/>
    <cellStyle name="Normal 2 4 2 46" xfId="18227"/>
    <cellStyle name="Normal 2 4 2 47" xfId="18765"/>
    <cellStyle name="Normal 2 4 2 48" xfId="19304"/>
    <cellStyle name="Normal 2 4 2 49" xfId="19842"/>
    <cellStyle name="Normal 2 4 2 5" xfId="2307"/>
    <cellStyle name="Normal 2 4 2 5 2" xfId="3658"/>
    <cellStyle name="Normal 2 4 2 5 2 2" xfId="30196"/>
    <cellStyle name="Normal 2 4 2 5 2 3" xfId="38242"/>
    <cellStyle name="Normal 2 4 2 5 3" xfId="30792"/>
    <cellStyle name="Normal 2 4 2 5 4" xfId="32732"/>
    <cellStyle name="Normal 2 4 2 5 5" xfId="33453"/>
    <cellStyle name="Normal 2 4 2 5 6" xfId="33870"/>
    <cellStyle name="Normal 2 4 2 5 7" xfId="37878"/>
    <cellStyle name="Normal 2 4 2 50" xfId="20366"/>
    <cellStyle name="Normal 2 4 2 51" xfId="20619"/>
    <cellStyle name="Normal 2 4 2 52" xfId="21311"/>
    <cellStyle name="Normal 2 4 2 53" xfId="21802"/>
    <cellStyle name="Normal 2 4 2 54" xfId="22154"/>
    <cellStyle name="Normal 2 4 2 55" xfId="23096"/>
    <cellStyle name="Normal 2 4 2 56" xfId="23633"/>
    <cellStyle name="Normal 2 4 2 57" xfId="24166"/>
    <cellStyle name="Normal 2 4 2 58" xfId="24694"/>
    <cellStyle name="Normal 2 4 2 59" xfId="25191"/>
    <cellStyle name="Normal 2 4 2 6" xfId="2859"/>
    <cellStyle name="Normal 2 4 2 6 2" xfId="4286"/>
    <cellStyle name="Normal 2 4 2 6 3" xfId="38028"/>
    <cellStyle name="Normal 2 4 2 60" xfId="25171"/>
    <cellStyle name="Normal 2 4 2 61" xfId="26342"/>
    <cellStyle name="Normal 2 4 2 62" xfId="26879"/>
    <cellStyle name="Normal 2 4 2 63" xfId="27637"/>
    <cellStyle name="Normal 2 4 2 64" xfId="27899"/>
    <cellStyle name="Normal 2 4 2 65" xfId="28340"/>
    <cellStyle name="Normal 2 4 2 66" xfId="28818"/>
    <cellStyle name="Normal 2 4 2 67" xfId="29293"/>
    <cellStyle name="Normal 2 4 2 68" xfId="30924"/>
    <cellStyle name="Normal 2 4 2 69" xfId="31158"/>
    <cellStyle name="Normal 2 4 2 7" xfId="2934"/>
    <cellStyle name="Normal 2 4 2 70" xfId="31967"/>
    <cellStyle name="Normal 2 4 2 71" xfId="29833"/>
    <cellStyle name="Normal 2 4 2 72" xfId="34077"/>
    <cellStyle name="Normal 2 4 2 73" xfId="34580"/>
    <cellStyle name="Normal 2 4 2 74" xfId="34807"/>
    <cellStyle name="Normal 2 4 2 75" xfId="35034"/>
    <cellStyle name="Normal 2 4 2 76" xfId="35261"/>
    <cellStyle name="Normal 2 4 2 77" xfId="35488"/>
    <cellStyle name="Normal 2 4 2 78" xfId="35715"/>
    <cellStyle name="Normal 2 4 2 79" xfId="35942"/>
    <cellStyle name="Normal 2 4 2 8" xfId="3828"/>
    <cellStyle name="Normal 2 4 2 80" xfId="36169"/>
    <cellStyle name="Normal 2 4 2 81" xfId="36396"/>
    <cellStyle name="Normal 2 4 2 82" xfId="36622"/>
    <cellStyle name="Normal 2 4 2 83" xfId="36846"/>
    <cellStyle name="Normal 2 4 2 84" xfId="37048"/>
    <cellStyle name="Normal 2 4 2 85" xfId="37258"/>
    <cellStyle name="Normal 2 4 2 86" xfId="37605"/>
    <cellStyle name="Normal 2 4 2 87" xfId="38477"/>
    <cellStyle name="Normal 2 4 2 9" xfId="3769"/>
    <cellStyle name="Normal 2 4 20" xfId="777"/>
    <cellStyle name="Normal 2 4 20 10" xfId="14862"/>
    <cellStyle name="Normal 2 4 20 11" xfId="15404"/>
    <cellStyle name="Normal 2 4 20 12" xfId="15945"/>
    <cellStyle name="Normal 2 4 20 13" xfId="16485"/>
    <cellStyle name="Normal 2 4 20 14" xfId="17026"/>
    <cellStyle name="Normal 2 4 20 15" xfId="17567"/>
    <cellStyle name="Normal 2 4 20 16" xfId="18108"/>
    <cellStyle name="Normal 2 4 20 17" xfId="18646"/>
    <cellStyle name="Normal 2 4 20 18" xfId="19186"/>
    <cellStyle name="Normal 2 4 20 19" xfId="19724"/>
    <cellStyle name="Normal 2 4 20 2" xfId="10577"/>
    <cellStyle name="Normal 2 4 20 20" xfId="20252"/>
    <cellStyle name="Normal 2 4 20 21" xfId="20763"/>
    <cellStyle name="Normal 2 4 20 22" xfId="21230"/>
    <cellStyle name="Normal 2 4 20 23" xfId="21572"/>
    <cellStyle name="Normal 2 4 20 24" xfId="22422"/>
    <cellStyle name="Normal 2 4 20 25" xfId="22985"/>
    <cellStyle name="Normal 2 4 20 26" xfId="23524"/>
    <cellStyle name="Normal 2 4 20 27" xfId="24058"/>
    <cellStyle name="Normal 2 4 20 28" xfId="24590"/>
    <cellStyle name="Normal 2 4 20 29" xfId="25094"/>
    <cellStyle name="Normal 2 4 20 3" xfId="11112"/>
    <cellStyle name="Normal 2 4 20 30" xfId="25550"/>
    <cellStyle name="Normal 2 4 20 31" xfId="26234"/>
    <cellStyle name="Normal 2 4 20 32" xfId="26769"/>
    <cellStyle name="Normal 2 4 20 33" xfId="27300"/>
    <cellStyle name="Normal 2 4 20 34" xfId="27805"/>
    <cellStyle name="Normal 2 4 20 35" xfId="28263"/>
    <cellStyle name="Normal 2 4 20 36" xfId="28616"/>
    <cellStyle name="Normal 2 4 20 37" xfId="29356"/>
    <cellStyle name="Normal 2 4 20 38" xfId="30254"/>
    <cellStyle name="Normal 2 4 20 39" xfId="31483"/>
    <cellStyle name="Normal 2 4 20 4" xfId="11637"/>
    <cellStyle name="Normal 2 4 20 40" xfId="30829"/>
    <cellStyle name="Normal 2 4 20 41" xfId="32669"/>
    <cellStyle name="Normal 2 4 20 5" xfId="12166"/>
    <cellStyle name="Normal 2 4 20 6" xfId="12698"/>
    <cellStyle name="Normal 2 4 20 7" xfId="13240"/>
    <cellStyle name="Normal 2 4 20 8" xfId="13780"/>
    <cellStyle name="Normal 2 4 20 9" xfId="14323"/>
    <cellStyle name="Normal 2 4 21" xfId="829"/>
    <cellStyle name="Normal 2 4 21 10" xfId="14914"/>
    <cellStyle name="Normal 2 4 21 11" xfId="15455"/>
    <cellStyle name="Normal 2 4 21 12" xfId="15996"/>
    <cellStyle name="Normal 2 4 21 13" xfId="16536"/>
    <cellStyle name="Normal 2 4 21 14" xfId="17077"/>
    <cellStyle name="Normal 2 4 21 15" xfId="17618"/>
    <cellStyle name="Normal 2 4 21 16" xfId="18159"/>
    <cellStyle name="Normal 2 4 21 17" xfId="18697"/>
    <cellStyle name="Normal 2 4 21 18" xfId="19237"/>
    <cellStyle name="Normal 2 4 21 19" xfId="19775"/>
    <cellStyle name="Normal 2 4 21 2" xfId="10629"/>
    <cellStyle name="Normal 2 4 21 20" xfId="20303"/>
    <cellStyle name="Normal 2 4 21 21" xfId="20811"/>
    <cellStyle name="Normal 2 4 21 22" xfId="21267"/>
    <cellStyle name="Normal 2 4 21 23" xfId="21597"/>
    <cellStyle name="Normal 2 4 21 24" xfId="22471"/>
    <cellStyle name="Normal 2 4 21 25" xfId="23036"/>
    <cellStyle name="Normal 2 4 21 26" xfId="23573"/>
    <cellStyle name="Normal 2 4 21 27" xfId="24107"/>
    <cellStyle name="Normal 2 4 21 28" xfId="24640"/>
    <cellStyle name="Normal 2 4 21 29" xfId="25140"/>
    <cellStyle name="Normal 2 4 21 3" xfId="11163"/>
    <cellStyle name="Normal 2 4 21 30" xfId="25583"/>
    <cellStyle name="Normal 2 4 21 31" xfId="26284"/>
    <cellStyle name="Normal 2 4 21 32" xfId="26820"/>
    <cellStyle name="Normal 2 4 21 33" xfId="27346"/>
    <cellStyle name="Normal 2 4 21 34" xfId="27849"/>
    <cellStyle name="Normal 2 4 21 35" xfId="28302"/>
    <cellStyle name="Normal 2 4 21 36" xfId="28641"/>
    <cellStyle name="Normal 2 4 21 37" xfId="29397"/>
    <cellStyle name="Normal 2 4 21 38" xfId="30279"/>
    <cellStyle name="Normal 2 4 21 39" xfId="31525"/>
    <cellStyle name="Normal 2 4 21 4" xfId="11689"/>
    <cellStyle name="Normal 2 4 21 40" xfId="31538"/>
    <cellStyle name="Normal 2 4 21 41" xfId="33288"/>
    <cellStyle name="Normal 2 4 21 5" xfId="12218"/>
    <cellStyle name="Normal 2 4 21 6" xfId="12750"/>
    <cellStyle name="Normal 2 4 21 7" xfId="13291"/>
    <cellStyle name="Normal 2 4 21 8" xfId="13832"/>
    <cellStyle name="Normal 2 4 21 9" xfId="14375"/>
    <cellStyle name="Normal 2 4 22" xfId="840"/>
    <cellStyle name="Normal 2 4 22 10" xfId="14925"/>
    <cellStyle name="Normal 2 4 22 11" xfId="15466"/>
    <cellStyle name="Normal 2 4 22 12" xfId="16007"/>
    <cellStyle name="Normal 2 4 22 13" xfId="16547"/>
    <cellStyle name="Normal 2 4 22 14" xfId="17088"/>
    <cellStyle name="Normal 2 4 22 15" xfId="17629"/>
    <cellStyle name="Normal 2 4 22 16" xfId="18170"/>
    <cellStyle name="Normal 2 4 22 17" xfId="18708"/>
    <cellStyle name="Normal 2 4 22 18" xfId="19248"/>
    <cellStyle name="Normal 2 4 22 19" xfId="19785"/>
    <cellStyle name="Normal 2 4 22 2" xfId="10640"/>
    <cellStyle name="Normal 2 4 22 20" xfId="20314"/>
    <cellStyle name="Normal 2 4 22 21" xfId="20820"/>
    <cellStyle name="Normal 2 4 22 22" xfId="21276"/>
    <cellStyle name="Normal 2 4 22 23" xfId="21604"/>
    <cellStyle name="Normal 2 4 22 24" xfId="22482"/>
    <cellStyle name="Normal 2 4 22 25" xfId="23047"/>
    <cellStyle name="Normal 2 4 22 26" xfId="23584"/>
    <cellStyle name="Normal 2 4 22 27" xfId="24118"/>
    <cellStyle name="Normal 2 4 22 28" xfId="24651"/>
    <cellStyle name="Normal 2 4 22 29" xfId="25151"/>
    <cellStyle name="Normal 2 4 22 3" xfId="11173"/>
    <cellStyle name="Normal 2 4 22 30" xfId="25594"/>
    <cellStyle name="Normal 2 4 22 31" xfId="26295"/>
    <cellStyle name="Normal 2 4 22 32" xfId="26831"/>
    <cellStyle name="Normal 2 4 22 33" xfId="27357"/>
    <cellStyle name="Normal 2 4 22 34" xfId="27860"/>
    <cellStyle name="Normal 2 4 22 35" xfId="28313"/>
    <cellStyle name="Normal 2 4 22 36" xfId="28648"/>
    <cellStyle name="Normal 2 4 22 37" xfId="29407"/>
    <cellStyle name="Normal 2 4 22 38" xfId="30286"/>
    <cellStyle name="Normal 2 4 22 39" xfId="31534"/>
    <cellStyle name="Normal 2 4 22 4" xfId="11700"/>
    <cellStyle name="Normal 2 4 22 40" xfId="32511"/>
    <cellStyle name="Normal 2 4 22 41" xfId="32921"/>
    <cellStyle name="Normal 2 4 22 5" xfId="12229"/>
    <cellStyle name="Normal 2 4 22 6" xfId="12761"/>
    <cellStyle name="Normal 2 4 22 7" xfId="13302"/>
    <cellStyle name="Normal 2 4 22 8" xfId="13843"/>
    <cellStyle name="Normal 2 4 22 9" xfId="14386"/>
    <cellStyle name="Normal 2 4 23" xfId="1265"/>
    <cellStyle name="Normal 2 4 23 2" xfId="2916"/>
    <cellStyle name="Normal 2 4 23 2 2" xfId="29676"/>
    <cellStyle name="Normal 2 4 23 3" xfId="30402"/>
    <cellStyle name="Normal 2 4 23 4" xfId="31862"/>
    <cellStyle name="Normal 2 4 23 5" xfId="32021"/>
    <cellStyle name="Normal 2 4 23 6" xfId="32889"/>
    <cellStyle name="Normal 2 4 24" xfId="1311"/>
    <cellStyle name="Normal 2 4 24 2" xfId="3595"/>
    <cellStyle name="Normal 2 4 24 2 2" xfId="29708"/>
    <cellStyle name="Normal 2 4 24 3" xfId="30429"/>
    <cellStyle name="Normal 2 4 24 4" xfId="31904"/>
    <cellStyle name="Normal 2 4 24 5" xfId="32632"/>
    <cellStyle name="Normal 2 4 24 6" xfId="33379"/>
    <cellStyle name="Normal 2 4 25" xfId="1374"/>
    <cellStyle name="Normal 2 4 25 2" xfId="3813"/>
    <cellStyle name="Normal 2 4 25 2 2" xfId="29763"/>
    <cellStyle name="Normal 2 4 25 3" xfId="30483"/>
    <cellStyle name="Normal 2 4 25 4" xfId="31963"/>
    <cellStyle name="Normal 2 4 25 5" xfId="32831"/>
    <cellStyle name="Normal 2 4 25 6" xfId="33535"/>
    <cellStyle name="Normal 2 4 26" xfId="2133"/>
    <cellStyle name="Normal 2 4 26 2" xfId="3449"/>
    <cellStyle name="Normal 2 4 26 2 2" xfId="30119"/>
    <cellStyle name="Normal 2 4 26 3" xfId="30735"/>
    <cellStyle name="Normal 2 4 26 4" xfId="32584"/>
    <cellStyle name="Normal 2 4 26 5" xfId="33339"/>
    <cellStyle name="Normal 2 4 26 6" xfId="33812"/>
    <cellStyle name="Normal 2 4 27" xfId="2306"/>
    <cellStyle name="Normal 2 4 27 2" xfId="3412"/>
    <cellStyle name="Normal 2 4 27 2 2" xfId="30195"/>
    <cellStyle name="Normal 2 4 27 3" xfId="30791"/>
    <cellStyle name="Normal 2 4 27 4" xfId="32731"/>
    <cellStyle name="Normal 2 4 27 5" xfId="33452"/>
    <cellStyle name="Normal 2 4 27 6" xfId="33869"/>
    <cellStyle name="Normal 2 4 28" xfId="2404"/>
    <cellStyle name="Normal 2 4 28 2" xfId="4191"/>
    <cellStyle name="Normal 2 4 29" xfId="4064"/>
    <cellStyle name="Normal 2 4 3" xfId="205"/>
    <cellStyle name="Normal 2 4 3 10" xfId="13899"/>
    <cellStyle name="Normal 2 4 3 11" xfId="14440"/>
    <cellStyle name="Normal 2 4 3 12" xfId="14808"/>
    <cellStyle name="Normal 2 4 3 13" xfId="15522"/>
    <cellStyle name="Normal 2 4 3 14" xfId="16063"/>
    <cellStyle name="Normal 2 4 3 15" xfId="16603"/>
    <cellStyle name="Normal 2 4 3 16" xfId="17144"/>
    <cellStyle name="Normal 2 4 3 17" xfId="17685"/>
    <cellStyle name="Normal 2 4 3 18" xfId="18226"/>
    <cellStyle name="Normal 2 4 3 19" xfId="18764"/>
    <cellStyle name="Normal 2 4 3 2" xfId="289"/>
    <cellStyle name="Normal 2 4 3 2 10" xfId="14331"/>
    <cellStyle name="Normal 2 4 3 2 11" xfId="14710"/>
    <cellStyle name="Normal 2 4 3 2 12" xfId="15412"/>
    <cellStyle name="Normal 2 4 3 2 13" xfId="15953"/>
    <cellStyle name="Normal 2 4 3 2 14" xfId="16493"/>
    <cellStyle name="Normal 2 4 3 2 15" xfId="17034"/>
    <cellStyle name="Normal 2 4 3 2 16" xfId="17575"/>
    <cellStyle name="Normal 2 4 3 2 17" xfId="18116"/>
    <cellStyle name="Normal 2 4 3 2 18" xfId="18654"/>
    <cellStyle name="Normal 2 4 3 2 19" xfId="19194"/>
    <cellStyle name="Normal 2 4 3 2 2" xfId="10101"/>
    <cellStyle name="Normal 2 4 3 2 2 2" xfId="38123"/>
    <cellStyle name="Normal 2 4 3 2 20" xfId="19732"/>
    <cellStyle name="Normal 2 4 3 2 21" xfId="20260"/>
    <cellStyle name="Normal 2 4 3 2 22" xfId="20622"/>
    <cellStyle name="Normal 2 4 3 2 23" xfId="21235"/>
    <cellStyle name="Normal 2 4 3 2 24" xfId="21948"/>
    <cellStyle name="Normal 2 4 3 2 25" xfId="22481"/>
    <cellStyle name="Normal 2 4 3 2 26" xfId="23176"/>
    <cellStyle name="Normal 2 4 3 2 27" xfId="23712"/>
    <cellStyle name="Normal 2 4 3 2 28" xfId="24245"/>
    <cellStyle name="Normal 2 4 3 2 29" xfId="24767"/>
    <cellStyle name="Normal 2 4 3 2 3" xfId="9976"/>
    <cellStyle name="Normal 2 4 3 2 3 2" xfId="37882"/>
    <cellStyle name="Normal 2 4 3 2 30" xfId="25260"/>
    <cellStyle name="Normal 2 4 3 2 31" xfId="25696"/>
    <cellStyle name="Normal 2 4 3 2 32" xfId="26422"/>
    <cellStyle name="Normal 2 4 3 2 33" xfId="26958"/>
    <cellStyle name="Normal 2 4 3 2 34" xfId="27465"/>
    <cellStyle name="Normal 2 4 3 2 35" xfId="27964"/>
    <cellStyle name="Normal 2 4 3 2 36" xfId="28391"/>
    <cellStyle name="Normal 2 4 3 2 37" xfId="28959"/>
    <cellStyle name="Normal 2 4 3 2 38" xfId="29985"/>
    <cellStyle name="Normal 2 4 3 2 39" xfId="31065"/>
    <cellStyle name="Normal 2 4 3 2 4" xfId="11120"/>
    <cellStyle name="Normal 2 4 3 2 40" xfId="31264"/>
    <cellStyle name="Normal 2 4 3 2 41" xfId="31611"/>
    <cellStyle name="Normal 2 4 3 2 5" xfId="11645"/>
    <cellStyle name="Normal 2 4 3 2 6" xfId="12174"/>
    <cellStyle name="Normal 2 4 3 2 7" xfId="12572"/>
    <cellStyle name="Normal 2 4 3 2 8" xfId="13248"/>
    <cellStyle name="Normal 2 4 3 2 9" xfId="13788"/>
    <cellStyle name="Normal 2 4 3 20" xfId="19303"/>
    <cellStyle name="Normal 2 4 3 21" xfId="19841"/>
    <cellStyle name="Normal 2 4 3 22" xfId="20365"/>
    <cellStyle name="Normal 2 4 3 23" xfId="20713"/>
    <cellStyle name="Normal 2 4 3 24" xfId="21310"/>
    <cellStyle name="Normal 2 4 3 25" xfId="21864"/>
    <cellStyle name="Normal 2 4 3 26" xfId="22790"/>
    <cellStyle name="Normal 2 4 3 27" xfId="23228"/>
    <cellStyle name="Normal 2 4 3 28" xfId="23763"/>
    <cellStyle name="Normal 2 4 3 29" xfId="24297"/>
    <cellStyle name="Normal 2 4 3 3" xfId="1365"/>
    <cellStyle name="Normal 2 4 3 3 2" xfId="29755"/>
    <cellStyle name="Normal 2 4 3 3 2 2" xfId="38200"/>
    <cellStyle name="Normal 2 4 3 3 3" xfId="30476"/>
    <cellStyle name="Normal 2 4 3 3 3 2" xfId="37883"/>
    <cellStyle name="Normal 2 4 3 3 4" xfId="31954"/>
    <cellStyle name="Normal 2 4 3 3 5" xfId="32822"/>
    <cellStyle name="Normal 2 4 3 3 6" xfId="33527"/>
    <cellStyle name="Normal 2 4 3 30" xfId="24815"/>
    <cellStyle name="Normal 2 4 3 31" xfId="25301"/>
    <cellStyle name="Normal 2 4 3 32" xfId="25824"/>
    <cellStyle name="Normal 2 4 3 33" xfId="26474"/>
    <cellStyle name="Normal 2 4 3 34" xfId="27009"/>
    <cellStyle name="Normal 2 4 3 35" xfId="27467"/>
    <cellStyle name="Normal 2 4 3 36" xfId="28007"/>
    <cellStyle name="Normal 2 4 3 37" xfId="28420"/>
    <cellStyle name="Normal 2 4 3 38" xfId="28875"/>
    <cellStyle name="Normal 2 4 3 39" xfId="29148"/>
    <cellStyle name="Normal 2 4 3 4" xfId="2135"/>
    <cellStyle name="Normal 2 4 3 4 2" xfId="10609"/>
    <cellStyle name="Normal 2 4 3 4 2 2" xfId="30121"/>
    <cellStyle name="Normal 2 4 3 4 3" xfId="30737"/>
    <cellStyle name="Normal 2 4 3 4 4" xfId="32586"/>
    <cellStyle name="Normal 2 4 3 4 5" xfId="33341"/>
    <cellStyle name="Normal 2 4 3 4 6" xfId="33814"/>
    <cellStyle name="Normal 2 4 3 4 7" xfId="34236"/>
    <cellStyle name="Normal 2 4 3 4 8" xfId="37717"/>
    <cellStyle name="Normal 2 4 3 40" xfId="30981"/>
    <cellStyle name="Normal 2 4 3 41" xfId="32621"/>
    <cellStyle name="Normal 2 4 3 42" xfId="32269"/>
    <cellStyle name="Normal 2 4 3 43" xfId="29670"/>
    <cellStyle name="Normal 2 4 3 44" xfId="34078"/>
    <cellStyle name="Normal 2 4 3 45" xfId="34581"/>
    <cellStyle name="Normal 2 4 3 46" xfId="34808"/>
    <cellStyle name="Normal 2 4 3 47" xfId="35035"/>
    <cellStyle name="Normal 2 4 3 48" xfId="35262"/>
    <cellStyle name="Normal 2 4 3 49" xfId="35489"/>
    <cellStyle name="Normal 2 4 3 5" xfId="2308"/>
    <cellStyle name="Normal 2 4 3 5 2" xfId="11216"/>
    <cellStyle name="Normal 2 4 3 5 2 2" xfId="30197"/>
    <cellStyle name="Normal 2 4 3 5 2 3" xfId="38243"/>
    <cellStyle name="Normal 2 4 3 5 3" xfId="30793"/>
    <cellStyle name="Normal 2 4 3 5 4" xfId="32733"/>
    <cellStyle name="Normal 2 4 3 5 5" xfId="33454"/>
    <cellStyle name="Normal 2 4 3 5 6" xfId="33871"/>
    <cellStyle name="Normal 2 4 3 5 7" xfId="37881"/>
    <cellStyle name="Normal 2 4 3 50" xfId="35716"/>
    <cellStyle name="Normal 2 4 3 51" xfId="35943"/>
    <cellStyle name="Normal 2 4 3 52" xfId="36170"/>
    <cellStyle name="Normal 2 4 3 53" xfId="36397"/>
    <cellStyle name="Normal 2 4 3 54" xfId="36623"/>
    <cellStyle name="Normal 2 4 3 55" xfId="36847"/>
    <cellStyle name="Normal 2 4 3 56" xfId="37049"/>
    <cellStyle name="Normal 2 4 3 57" xfId="37259"/>
    <cellStyle name="Normal 2 4 3 58" xfId="37606"/>
    <cellStyle name="Normal 2 4 3 59" xfId="38478"/>
    <cellStyle name="Normal 2 4 3 6" xfId="11744"/>
    <cellStyle name="Normal 2 4 3 7" xfId="12273"/>
    <cellStyle name="Normal 2 4 3 8" xfId="12652"/>
    <cellStyle name="Normal 2 4 3 9" xfId="13358"/>
    <cellStyle name="Normal 2 4 30" xfId="3577"/>
    <cellStyle name="Normal 2 4 31" xfId="4233"/>
    <cellStyle name="Normal 2 4 32" xfId="3590"/>
    <cellStyle name="Normal 2 4 33" xfId="5367"/>
    <cellStyle name="Normal 2 4 34" xfId="4872"/>
    <cellStyle name="Normal 2 4 35" xfId="4044"/>
    <cellStyle name="Normal 2 4 36" xfId="5539"/>
    <cellStyle name="Normal 2 4 37" xfId="5786"/>
    <cellStyle name="Normal 2 4 38" xfId="6028"/>
    <cellStyle name="Normal 2 4 39" xfId="6544"/>
    <cellStyle name="Normal 2 4 4" xfId="226"/>
    <cellStyle name="Normal 2 4 4 10" xfId="13444"/>
    <cellStyle name="Normal 2 4 4 11" xfId="13985"/>
    <cellStyle name="Normal 2 4 4 12" xfId="14855"/>
    <cellStyle name="Normal 2 4 4 13" xfId="15127"/>
    <cellStyle name="Normal 2 4 4 14" xfId="15608"/>
    <cellStyle name="Normal 2 4 4 15" xfId="16149"/>
    <cellStyle name="Normal 2 4 4 16" xfId="16689"/>
    <cellStyle name="Normal 2 4 4 17" xfId="17230"/>
    <cellStyle name="Normal 2 4 4 18" xfId="17771"/>
    <cellStyle name="Normal 2 4 4 19" xfId="18312"/>
    <cellStyle name="Normal 2 4 4 2" xfId="310"/>
    <cellStyle name="Normal 2 4 4 2 10" xfId="14541"/>
    <cellStyle name="Normal 2 4 4 2 11" xfId="13874"/>
    <cellStyle name="Normal 2 4 4 2 12" xfId="15624"/>
    <cellStyle name="Normal 2 4 4 2 13" xfId="16165"/>
    <cellStyle name="Normal 2 4 4 2 14" xfId="16705"/>
    <cellStyle name="Normal 2 4 4 2 15" xfId="17246"/>
    <cellStyle name="Normal 2 4 4 2 16" xfId="17787"/>
    <cellStyle name="Normal 2 4 4 2 17" xfId="18328"/>
    <cellStyle name="Normal 2 4 4 2 18" xfId="18866"/>
    <cellStyle name="Normal 2 4 4 2 19" xfId="19405"/>
    <cellStyle name="Normal 2 4 4 2 2" xfId="10122"/>
    <cellStyle name="Normal 2 4 4 2 2 2" xfId="38144"/>
    <cellStyle name="Normal 2 4 4 2 20" xfId="19939"/>
    <cellStyle name="Normal 2 4 4 2 21" xfId="20458"/>
    <cellStyle name="Normal 2 4 4 2 22" xfId="19816"/>
    <cellStyle name="Normal 2 4 4 2 23" xfId="21368"/>
    <cellStyle name="Normal 2 4 4 2 24" xfId="21969"/>
    <cellStyle name="Normal 2 4 4 2 25" xfId="21748"/>
    <cellStyle name="Normal 2 4 4 2 26" xfId="22966"/>
    <cellStyle name="Normal 2 4 4 2 27" xfId="23505"/>
    <cellStyle name="Normal 2 4 4 2 28" xfId="24039"/>
    <cellStyle name="Normal 2 4 4 2 29" xfId="24572"/>
    <cellStyle name="Normal 2 4 4 2 3" xfId="10551"/>
    <cellStyle name="Normal 2 4 4 2 3 2" xfId="37885"/>
    <cellStyle name="Normal 2 4 4 2 30" xfId="25079"/>
    <cellStyle name="Normal 2 4 4 2 31" xfId="25668"/>
    <cellStyle name="Normal 2 4 4 2 32" xfId="26215"/>
    <cellStyle name="Normal 2 4 4 2 33" xfId="26751"/>
    <cellStyle name="Normal 2 4 4 2 34" xfId="26857"/>
    <cellStyle name="Normal 2 4 4 2 35" xfId="27788"/>
    <cellStyle name="Normal 2 4 4 2 36" xfId="28249"/>
    <cellStyle name="Normal 2 4 4 2 37" xfId="28980"/>
    <cellStyle name="Normal 2 4 4 2 38" xfId="29594"/>
    <cellStyle name="Normal 2 4 4 2 39" xfId="31086"/>
    <cellStyle name="Normal 2 4 4 2 4" xfId="11318"/>
    <cellStyle name="Normal 2 4 4 2 40" xfId="32312"/>
    <cellStyle name="Normal 2 4 4 2 41" xfId="33137"/>
    <cellStyle name="Normal 2 4 4 2 5" xfId="11847"/>
    <cellStyle name="Normal 2 4 4 2 6" xfId="12375"/>
    <cellStyle name="Normal 2 4 4 2 7" xfId="12952"/>
    <cellStyle name="Normal 2 4 4 2 8" xfId="13460"/>
    <cellStyle name="Normal 2 4 4 2 9" xfId="14001"/>
    <cellStyle name="Normal 2 4 4 20" xfId="18850"/>
    <cellStyle name="Normal 2 4 4 21" xfId="19389"/>
    <cellStyle name="Normal 2 4 4 22" xfId="19924"/>
    <cellStyle name="Normal 2 4 4 23" xfId="20756"/>
    <cellStyle name="Normal 2 4 4 24" xfId="20996"/>
    <cellStyle name="Normal 2 4 4 25" xfId="21885"/>
    <cellStyle name="Normal 2 4 4 26" xfId="22458"/>
    <cellStyle name="Normal 2 4 4 27" xfId="22696"/>
    <cellStyle name="Normal 2 4 4 28" xfId="23093"/>
    <cellStyle name="Normal 2 4 4 29" xfId="23630"/>
    <cellStyle name="Normal 2 4 4 3" xfId="2136"/>
    <cellStyle name="Normal 2 4 4 3 2" xfId="10038"/>
    <cellStyle name="Normal 2 4 4 3 2 2" xfId="30122"/>
    <cellStyle name="Normal 2 4 4 3 3" xfId="30738"/>
    <cellStyle name="Normal 2 4 4 3 4" xfId="32587"/>
    <cellStyle name="Normal 2 4 4 3 5" xfId="33342"/>
    <cellStyle name="Normal 2 4 4 3 6" xfId="33815"/>
    <cellStyle name="Normal 2 4 4 3 7" xfId="34252"/>
    <cellStyle name="Normal 2 4 4 3 8" xfId="37732"/>
    <cellStyle name="Normal 2 4 4 30" xfId="24163"/>
    <cellStyle name="Normal 2 4 4 31" xfId="24691"/>
    <cellStyle name="Normal 2 4 4 32" xfId="25815"/>
    <cellStyle name="Normal 2 4 4 33" xfId="25975"/>
    <cellStyle name="Normal 2 4 4 34" xfId="26339"/>
    <cellStyle name="Normal 2 4 4 35" xfId="26581"/>
    <cellStyle name="Normal 2 4 4 36" xfId="27690"/>
    <cellStyle name="Normal 2 4 4 37" xfId="27897"/>
    <cellStyle name="Normal 2 4 4 38" xfId="28896"/>
    <cellStyle name="Normal 2 4 4 39" xfId="29592"/>
    <cellStyle name="Normal 2 4 4 4" xfId="2309"/>
    <cellStyle name="Normal 2 4 4 4 2" xfId="10915"/>
    <cellStyle name="Normal 2 4 4 4 2 2" xfId="30198"/>
    <cellStyle name="Normal 2 4 4 4 2 3" xfId="38244"/>
    <cellStyle name="Normal 2 4 4 4 3" xfId="30794"/>
    <cellStyle name="Normal 2 4 4 4 4" xfId="32734"/>
    <cellStyle name="Normal 2 4 4 4 5" xfId="33455"/>
    <cellStyle name="Normal 2 4 4 4 6" xfId="33872"/>
    <cellStyle name="Normal 2 4 4 4 7" xfId="37884"/>
    <cellStyle name="Normal 2 4 4 40" xfId="31002"/>
    <cellStyle name="Normal 2 4 4 41" xfId="32213"/>
    <cellStyle name="Normal 2 4 4 42" xfId="33056"/>
    <cellStyle name="Normal 2 4 4 43" xfId="29687"/>
    <cellStyle name="Normal 2 4 4 44" xfId="34079"/>
    <cellStyle name="Normal 2 4 4 45" xfId="34582"/>
    <cellStyle name="Normal 2 4 4 46" xfId="34809"/>
    <cellStyle name="Normal 2 4 4 47" xfId="35036"/>
    <cellStyle name="Normal 2 4 4 48" xfId="35263"/>
    <cellStyle name="Normal 2 4 4 49" xfId="35490"/>
    <cellStyle name="Normal 2 4 4 5" xfId="10937"/>
    <cellStyle name="Normal 2 4 4 50" xfId="35717"/>
    <cellStyle name="Normal 2 4 4 51" xfId="35944"/>
    <cellStyle name="Normal 2 4 4 52" xfId="36171"/>
    <cellStyle name="Normal 2 4 4 53" xfId="36398"/>
    <cellStyle name="Normal 2 4 4 54" xfId="36624"/>
    <cellStyle name="Normal 2 4 4 55" xfId="36848"/>
    <cellStyle name="Normal 2 4 4 56" xfId="37050"/>
    <cellStyle name="Normal 2 4 4 57" xfId="37260"/>
    <cellStyle name="Normal 2 4 4 58" xfId="37607"/>
    <cellStyle name="Normal 2 4 4 59" xfId="38479"/>
    <cellStyle name="Normal 2 4 4 6" xfId="11302"/>
    <cellStyle name="Normal 2 4 4 7" xfId="11831"/>
    <cellStyle name="Normal 2 4 4 8" xfId="12197"/>
    <cellStyle name="Normal 2 4 4 9" xfId="12985"/>
    <cellStyle name="Normal 2 4 40" xfId="6209"/>
    <cellStyle name="Normal 2 4 41" xfId="8204"/>
    <cellStyle name="Normal 2 4 42" xfId="7632"/>
    <cellStyle name="Normal 2 4 43" xfId="8007"/>
    <cellStyle name="Normal 2 4 44" xfId="6514"/>
    <cellStyle name="Normal 2 4 45" xfId="5230"/>
    <cellStyle name="Normal 2 4 46" xfId="7873"/>
    <cellStyle name="Normal 2 4 47" xfId="4828"/>
    <cellStyle name="Normal 2 4 48" xfId="8381"/>
    <cellStyle name="Normal 2 4 49" xfId="8853"/>
    <cellStyle name="Normal 2 4 5" xfId="247"/>
    <cellStyle name="Normal 2 4 5 10" xfId="14474"/>
    <cellStyle name="Normal 2 4 5 11" xfId="14412"/>
    <cellStyle name="Normal 2 4 5 12" xfId="15557"/>
    <cellStyle name="Normal 2 4 5 13" xfId="16098"/>
    <cellStyle name="Normal 2 4 5 14" xfId="16638"/>
    <cellStyle name="Normal 2 4 5 15" xfId="17179"/>
    <cellStyle name="Normal 2 4 5 16" xfId="17720"/>
    <cellStyle name="Normal 2 4 5 17" xfId="18261"/>
    <cellStyle name="Normal 2 4 5 18" xfId="18799"/>
    <cellStyle name="Normal 2 4 5 19" xfId="19338"/>
    <cellStyle name="Normal 2 4 5 2" xfId="10059"/>
    <cellStyle name="Normal 2 4 5 2 2" xfId="38081"/>
    <cellStyle name="Normal 2 4 5 20" xfId="19875"/>
    <cellStyle name="Normal 2 4 5 21" xfId="20397"/>
    <cellStyle name="Normal 2 4 5 22" xfId="20338"/>
    <cellStyle name="Normal 2 4 5 23" xfId="21329"/>
    <cellStyle name="Normal 2 4 5 24" xfId="21906"/>
    <cellStyle name="Normal 2 4 5 25" xfId="22092"/>
    <cellStyle name="Normal 2 4 5 26" xfId="22890"/>
    <cellStyle name="Normal 2 4 5 27" xfId="23431"/>
    <cellStyle name="Normal 2 4 5 28" xfId="23964"/>
    <cellStyle name="Normal 2 4 5 29" xfId="24498"/>
    <cellStyle name="Normal 2 4 5 3" xfId="10567"/>
    <cellStyle name="Normal 2 4 5 3 2" xfId="37886"/>
    <cellStyle name="Normal 2 4 5 30" xfId="25006"/>
    <cellStyle name="Normal 2 4 5 31" xfId="25710"/>
    <cellStyle name="Normal 2 4 5 32" xfId="26141"/>
    <cellStyle name="Normal 2 4 5 33" xfId="26677"/>
    <cellStyle name="Normal 2 4 5 34" xfId="26872"/>
    <cellStyle name="Normal 2 4 5 35" xfId="27720"/>
    <cellStyle name="Normal 2 4 5 36" xfId="28185"/>
    <cellStyle name="Normal 2 4 5 37" xfId="28917"/>
    <cellStyle name="Normal 2 4 5 38" xfId="29366"/>
    <cellStyle name="Normal 2 4 5 39" xfId="31023"/>
    <cellStyle name="Normal 2 4 5 4" xfId="11251"/>
    <cellStyle name="Normal 2 4 5 40" xfId="30937"/>
    <cellStyle name="Normal 2 4 5 41" xfId="32041"/>
    <cellStyle name="Normal 2 4 5 5" xfId="11779"/>
    <cellStyle name="Normal 2 4 5 6" xfId="12307"/>
    <cellStyle name="Normal 2 4 5 7" xfId="12558"/>
    <cellStyle name="Normal 2 4 5 8" xfId="13393"/>
    <cellStyle name="Normal 2 4 5 9" xfId="13934"/>
    <cellStyle name="Normal 2 4 50" xfId="8551"/>
    <cellStyle name="Normal 2 4 51" xfId="9902"/>
    <cellStyle name="Normal 2 4 52" xfId="10746"/>
    <cellStyle name="Normal 2 4 53" xfId="11351"/>
    <cellStyle name="Normal 2 4 54" xfId="11880"/>
    <cellStyle name="Normal 2 4 55" xfId="12408"/>
    <cellStyle name="Normal 2 4 56" xfId="12838"/>
    <cellStyle name="Normal 2 4 57" xfId="13493"/>
    <cellStyle name="Normal 2 4 58" xfId="14034"/>
    <cellStyle name="Normal 2 4 59" xfId="14574"/>
    <cellStyle name="Normal 2 4 6" xfId="344"/>
    <cellStyle name="Normal 2 4 6 10" xfId="14288"/>
    <cellStyle name="Normal 2 4 6 11" xfId="14141"/>
    <cellStyle name="Normal 2 4 6 12" xfId="15369"/>
    <cellStyle name="Normal 2 4 6 13" xfId="15910"/>
    <cellStyle name="Normal 2 4 6 14" xfId="16450"/>
    <cellStyle name="Normal 2 4 6 15" xfId="16991"/>
    <cellStyle name="Normal 2 4 6 16" xfId="17532"/>
    <cellStyle name="Normal 2 4 6 17" xfId="18073"/>
    <cellStyle name="Normal 2 4 6 18" xfId="18612"/>
    <cellStyle name="Normal 2 4 6 19" xfId="19151"/>
    <cellStyle name="Normal 2 4 6 2" xfId="10156"/>
    <cellStyle name="Normal 2 4 6 2 2" xfId="38158"/>
    <cellStyle name="Normal 2 4 6 20" xfId="19689"/>
    <cellStyle name="Normal 2 4 6 21" xfId="20219"/>
    <cellStyle name="Normal 2 4 6 22" xfId="20076"/>
    <cellStyle name="Normal 2 4 6 23" xfId="21201"/>
    <cellStyle name="Normal 2 4 6 24" xfId="22003"/>
    <cellStyle name="Normal 2 4 6 25" xfId="22541"/>
    <cellStyle name="Normal 2 4 6 26" xfId="23034"/>
    <cellStyle name="Normal 2 4 6 27" xfId="23571"/>
    <cellStyle name="Normal 2 4 6 28" xfId="24105"/>
    <cellStyle name="Normal 2 4 6 29" xfId="24639"/>
    <cellStyle name="Normal 2 4 6 3" xfId="10182"/>
    <cellStyle name="Normal 2 4 6 3 2" xfId="37887"/>
    <cellStyle name="Normal 2 4 6 30" xfId="25138"/>
    <cellStyle name="Normal 2 4 6 31" xfId="25806"/>
    <cellStyle name="Normal 2 4 6 32" xfId="26282"/>
    <cellStyle name="Normal 2 4 6 33" xfId="26818"/>
    <cellStyle name="Normal 2 4 6 34" xfId="27356"/>
    <cellStyle name="Normal 2 4 6 35" xfId="27848"/>
    <cellStyle name="Normal 2 4 6 36" xfId="28301"/>
    <cellStyle name="Normal 2 4 6 37" xfId="29008"/>
    <cellStyle name="Normal 2 4 6 38" xfId="29522"/>
    <cellStyle name="Normal 2 4 6 39" xfId="31119"/>
    <cellStyle name="Normal 2 4 6 4" xfId="11078"/>
    <cellStyle name="Normal 2 4 6 40" xfId="31619"/>
    <cellStyle name="Normal 2 4 6 41" xfId="31780"/>
    <cellStyle name="Normal 2 4 6 5" xfId="11603"/>
    <cellStyle name="Normal 2 4 6 6" xfId="12131"/>
    <cellStyle name="Normal 2 4 6 7" xfId="12414"/>
    <cellStyle name="Normal 2 4 6 8" xfId="13205"/>
    <cellStyle name="Normal 2 4 6 9" xfId="13745"/>
    <cellStyle name="Normal 2 4 60" xfId="15104"/>
    <cellStyle name="Normal 2 4 61" xfId="15657"/>
    <cellStyle name="Normal 2 4 62" xfId="16198"/>
    <cellStyle name="Normal 2 4 63" xfId="16738"/>
    <cellStyle name="Normal 2 4 64" xfId="17279"/>
    <cellStyle name="Normal 2 4 65" xfId="17820"/>
    <cellStyle name="Normal 2 4 66" xfId="18361"/>
    <cellStyle name="Normal 2 4 67" xfId="18898"/>
    <cellStyle name="Normal 2 4 68" xfId="19438"/>
    <cellStyle name="Normal 2 4 69" xfId="19971"/>
    <cellStyle name="Normal 2 4 7" xfId="492"/>
    <cellStyle name="Normal 2 4 7 10" xfId="14476"/>
    <cellStyle name="Normal 2 4 7 11" xfId="15089"/>
    <cellStyle name="Normal 2 4 7 12" xfId="15559"/>
    <cellStyle name="Normal 2 4 7 13" xfId="16100"/>
    <cellStyle name="Normal 2 4 7 14" xfId="16640"/>
    <cellStyle name="Normal 2 4 7 15" xfId="17181"/>
    <cellStyle name="Normal 2 4 7 16" xfId="17722"/>
    <cellStyle name="Normal 2 4 7 17" xfId="18263"/>
    <cellStyle name="Normal 2 4 7 18" xfId="18801"/>
    <cellStyle name="Normal 2 4 7 19" xfId="19340"/>
    <cellStyle name="Normal 2 4 7 2" xfId="10301"/>
    <cellStyle name="Normal 2 4 7 20" xfId="19876"/>
    <cellStyle name="Normal 2 4 7 21" xfId="20399"/>
    <cellStyle name="Normal 2 4 7 22" xfId="20963"/>
    <cellStyle name="Normal 2 4 7 23" xfId="21330"/>
    <cellStyle name="Normal 2 4 7 24" xfId="22143"/>
    <cellStyle name="Normal 2 4 7 25" xfId="22190"/>
    <cellStyle name="Normal 2 4 7 26" xfId="23401"/>
    <cellStyle name="Normal 2 4 7 27" xfId="23934"/>
    <cellStyle name="Normal 2 4 7 28" xfId="24468"/>
    <cellStyle name="Normal 2 4 7 29" xfId="24978"/>
    <cellStyle name="Normal 2 4 7 3" xfId="10671"/>
    <cellStyle name="Normal 2 4 7 30" xfId="25454"/>
    <cellStyle name="Normal 2 4 7 31" xfId="25959"/>
    <cellStyle name="Normal 2 4 7 32" xfId="26647"/>
    <cellStyle name="Normal 2 4 7 33" xfId="27179"/>
    <cellStyle name="Normal 2 4 7 34" xfId="27677"/>
    <cellStyle name="Normal 2 4 7 35" xfId="28162"/>
    <cellStyle name="Normal 2 4 7 36" xfId="28549"/>
    <cellStyle name="Normal 2 4 7 37" xfId="29129"/>
    <cellStyle name="Normal 2 4 7 38" xfId="29170"/>
    <cellStyle name="Normal 2 4 7 39" xfId="31245"/>
    <cellStyle name="Normal 2 4 7 4" xfId="11253"/>
    <cellStyle name="Normal 2 4 7 40" xfId="31092"/>
    <cellStyle name="Normal 2 4 7 41" xfId="33065"/>
    <cellStyle name="Normal 2 4 7 5" xfId="11781"/>
    <cellStyle name="Normal 2 4 7 6" xfId="12309"/>
    <cellStyle name="Normal 2 4 7 7" xfId="12953"/>
    <cellStyle name="Normal 2 4 7 8" xfId="13395"/>
    <cellStyle name="Normal 2 4 7 9" xfId="13936"/>
    <cellStyle name="Normal 2 4 70" xfId="20489"/>
    <cellStyle name="Normal 2 4 71" xfId="20976"/>
    <cellStyle name="Normal 2 4 72" xfId="21392"/>
    <cellStyle name="Normal 2 4 73" xfId="21732"/>
    <cellStyle name="Normal 2 4 74" xfId="22039"/>
    <cellStyle name="Normal 2 4 75" xfId="23404"/>
    <cellStyle name="Normal 2 4 76" xfId="23937"/>
    <cellStyle name="Normal 2 4 77" xfId="24471"/>
    <cellStyle name="Normal 2 4 78" xfId="24981"/>
    <cellStyle name="Normal 2 4 79" xfId="25457"/>
    <cellStyle name="Normal 2 4 8" xfId="505"/>
    <cellStyle name="Normal 2 4 8 10" xfId="14605"/>
    <cellStyle name="Normal 2 4 8 11" xfId="14742"/>
    <cellStyle name="Normal 2 4 8 12" xfId="15688"/>
    <cellStyle name="Normal 2 4 8 13" xfId="16229"/>
    <cellStyle name="Normal 2 4 8 14" xfId="16769"/>
    <cellStyle name="Normal 2 4 8 15" xfId="17310"/>
    <cellStyle name="Normal 2 4 8 16" xfId="17851"/>
    <cellStyle name="Normal 2 4 8 17" xfId="18392"/>
    <cellStyle name="Normal 2 4 8 18" xfId="18929"/>
    <cellStyle name="Normal 2 4 8 19" xfId="19469"/>
    <cellStyle name="Normal 2 4 8 2" xfId="10314"/>
    <cellStyle name="Normal 2 4 8 2 2" xfId="38241"/>
    <cellStyle name="Normal 2 4 8 20" xfId="20002"/>
    <cellStyle name="Normal 2 4 8 21" xfId="20520"/>
    <cellStyle name="Normal 2 4 8 22" xfId="20653"/>
    <cellStyle name="Normal 2 4 8 23" xfId="21414"/>
    <cellStyle name="Normal 2 4 8 24" xfId="22156"/>
    <cellStyle name="Normal 2 4 8 25" xfId="22293"/>
    <cellStyle name="Normal 2 4 8 26" xfId="23208"/>
    <cellStyle name="Normal 2 4 8 27" xfId="23744"/>
    <cellStyle name="Normal 2 4 8 28" xfId="24277"/>
    <cellStyle name="Normal 2 4 8 29" xfId="24796"/>
    <cellStyle name="Normal 2 4 8 3" xfId="10400"/>
    <cellStyle name="Normal 2 4 8 30" xfId="25282"/>
    <cellStyle name="Normal 2 4 8 31" xfId="25970"/>
    <cellStyle name="Normal 2 4 8 32" xfId="26454"/>
    <cellStyle name="Normal 2 4 8 33" xfId="26990"/>
    <cellStyle name="Normal 2 4 8 34" xfId="27437"/>
    <cellStyle name="Normal 2 4 8 35" xfId="27989"/>
    <cellStyle name="Normal 2 4 8 36" xfId="28407"/>
    <cellStyle name="Normal 2 4 8 37" xfId="29138"/>
    <cellStyle name="Normal 2 4 8 38" xfId="29276"/>
    <cellStyle name="Normal 2 4 8 39" xfId="31255"/>
    <cellStyle name="Normal 2 4 8 4" xfId="11382"/>
    <cellStyle name="Normal 2 4 8 40" xfId="31289"/>
    <cellStyle name="Normal 2 4 8 41" xfId="32556"/>
    <cellStyle name="Normal 2 4 8 42" xfId="37877"/>
    <cellStyle name="Normal 2 4 8 5" xfId="11911"/>
    <cellStyle name="Normal 2 4 8 6" xfId="12439"/>
    <cellStyle name="Normal 2 4 8 7" xfId="12114"/>
    <cellStyle name="Normal 2 4 8 8" xfId="13524"/>
    <cellStyle name="Normal 2 4 8 9" xfId="14065"/>
    <cellStyle name="Normal 2 4 80" xfId="24181"/>
    <cellStyle name="Normal 2 4 81" xfId="26650"/>
    <cellStyle name="Normal 2 4 82" xfId="27182"/>
    <cellStyle name="Normal 2 4 83" xfId="27679"/>
    <cellStyle name="Normal 2 4 84" xfId="28165"/>
    <cellStyle name="Normal 2 4 85" xfId="28552"/>
    <cellStyle name="Normal 2 4 86" xfId="28764"/>
    <cellStyle name="Normal 2 4 87" xfId="29021"/>
    <cellStyle name="Normal 2 4 88" xfId="30856"/>
    <cellStyle name="Normal 2 4 89" xfId="30878"/>
    <cellStyle name="Normal 2 4 9" xfId="349"/>
    <cellStyle name="Normal 2 4 9 10" xfId="14128"/>
    <cellStyle name="Normal 2 4 9 11" xfId="14475"/>
    <cellStyle name="Normal 2 4 9 12" xfId="15038"/>
    <cellStyle name="Normal 2 4 9 13" xfId="15751"/>
    <cellStyle name="Normal 2 4 9 14" xfId="16292"/>
    <cellStyle name="Normal 2 4 9 15" xfId="16832"/>
    <cellStyle name="Normal 2 4 9 16" xfId="17373"/>
    <cellStyle name="Normal 2 4 9 17" xfId="17914"/>
    <cellStyle name="Normal 2 4 9 18" xfId="18455"/>
    <cellStyle name="Normal 2 4 9 19" xfId="18992"/>
    <cellStyle name="Normal 2 4 9 2" xfId="10161"/>
    <cellStyle name="Normal 2 4 9 20" xfId="19531"/>
    <cellStyle name="Normal 2 4 9 21" xfId="20065"/>
    <cellStyle name="Normal 2 4 9 22" xfId="20398"/>
    <cellStyle name="Normal 2 4 9 23" xfId="20921"/>
    <cellStyle name="Normal 2 4 9 24" xfId="22008"/>
    <cellStyle name="Normal 2 4 9 25" xfId="22610"/>
    <cellStyle name="Normal 2 4 9 26" xfId="22139"/>
    <cellStyle name="Normal 2 4 9 27" xfId="23133"/>
    <cellStyle name="Normal 2 4 9 28" xfId="23670"/>
    <cellStyle name="Normal 2 4 9 29" xfId="24202"/>
    <cellStyle name="Normal 2 4 9 3" xfId="10751"/>
    <cellStyle name="Normal 2 4 9 30" xfId="24726"/>
    <cellStyle name="Normal 2 4 9 31" xfId="24569"/>
    <cellStyle name="Normal 2 4 9 32" xfId="24267"/>
    <cellStyle name="Normal 2 4 9 33" xfId="26379"/>
    <cellStyle name="Normal 2 4 9 34" xfId="26447"/>
    <cellStyle name="Normal 2 4 9 35" xfId="27633"/>
    <cellStyle name="Normal 2 4 9 36" xfId="27927"/>
    <cellStyle name="Normal 2 4 9 37" xfId="29013"/>
    <cellStyle name="Normal 2 4 9 38" xfId="29095"/>
    <cellStyle name="Normal 2 4 9 39" xfId="31124"/>
    <cellStyle name="Normal 2 4 9 4" xfId="10315"/>
    <cellStyle name="Normal 2 4 9 40" xfId="31571"/>
    <cellStyle name="Normal 2 4 9 41" xfId="31543"/>
    <cellStyle name="Normal 2 4 9 5" xfId="11445"/>
    <cellStyle name="Normal 2 4 9 6" xfId="11974"/>
    <cellStyle name="Normal 2 4 9 7" xfId="11757"/>
    <cellStyle name="Normal 2 4 9 8" xfId="12896"/>
    <cellStyle name="Normal 2 4 9 9" xfId="13586"/>
    <cellStyle name="Normal 2 4 90" xfId="33152"/>
    <cellStyle name="Normal 2 4 91" xfId="29894"/>
    <cellStyle name="Normal 2 4 92" xfId="3206"/>
    <cellStyle name="Normal 2 4 93" xfId="2810"/>
    <cellStyle name="Normal 2 4 94" xfId="34076"/>
    <cellStyle name="Normal 2 4 95" xfId="34159"/>
    <cellStyle name="Normal 2 4 96" xfId="34579"/>
    <cellStyle name="Normal 2 4 97" xfId="34806"/>
    <cellStyle name="Normal 2 4 98" xfId="35033"/>
    <cellStyle name="Normal 2 4 99" xfId="35260"/>
    <cellStyle name="Normal 2 40" xfId="1084"/>
    <cellStyle name="Normal 2 40 10" xfId="15162"/>
    <cellStyle name="Normal 2 40 11" xfId="15706"/>
    <cellStyle name="Normal 2 40 12" xfId="16247"/>
    <cellStyle name="Normal 2 40 13" xfId="16787"/>
    <cellStyle name="Normal 2 40 14" xfId="17328"/>
    <cellStyle name="Normal 2 40 15" xfId="17869"/>
    <cellStyle name="Normal 2 40 16" xfId="18410"/>
    <cellStyle name="Normal 2 40 17" xfId="18947"/>
    <cellStyle name="Normal 2 40 18" xfId="19486"/>
    <cellStyle name="Normal 2 40 19" xfId="20020"/>
    <cellStyle name="Normal 2 40 2" xfId="10860"/>
    <cellStyle name="Normal 2 40 20" xfId="20537"/>
    <cellStyle name="Normal 2 40 21" xfId="21027"/>
    <cellStyle name="Normal 2 40 22" xfId="21430"/>
    <cellStyle name="Normal 2 40 23" xfId="21641"/>
    <cellStyle name="Normal 2 40 24" xfId="22709"/>
    <cellStyle name="Normal 2 40 25" xfId="23289"/>
    <cellStyle name="Normal 2 40 26" xfId="23824"/>
    <cellStyle name="Normal 2 40 27" xfId="24358"/>
    <cellStyle name="Normal 2 40 28" xfId="24873"/>
    <cellStyle name="Normal 2 40 29" xfId="25349"/>
    <cellStyle name="Normal 2 40 3" xfId="11400"/>
    <cellStyle name="Normal 2 40 30" xfId="25760"/>
    <cellStyle name="Normal 2 40 31" xfId="26534"/>
    <cellStyle name="Normal 2 40 32" xfId="27067"/>
    <cellStyle name="Normal 2 40 33" xfId="27588"/>
    <cellStyle name="Normal 2 40 34" xfId="28061"/>
    <cellStyle name="Normal 2 40 35" xfId="28461"/>
    <cellStyle name="Normal 2 40 36" xfId="28685"/>
    <cellStyle name="Normal 2 40 37" xfId="29546"/>
    <cellStyle name="Normal 2 40 38" xfId="30323"/>
    <cellStyle name="Normal 2 40 39" xfId="31710"/>
    <cellStyle name="Normal 2 40 4" xfId="11929"/>
    <cellStyle name="Normal 2 40 40" xfId="31547"/>
    <cellStyle name="Normal 2 40 41" xfId="33404"/>
    <cellStyle name="Normal 2 40 5" xfId="12457"/>
    <cellStyle name="Normal 2 40 6" xfId="12999"/>
    <cellStyle name="Normal 2 40 7" xfId="13541"/>
    <cellStyle name="Normal 2 40 8" xfId="14083"/>
    <cellStyle name="Normal 2 40 9" xfId="14623"/>
    <cellStyle name="Normal 2 41" xfId="1086"/>
    <cellStyle name="Normal 2 41 10" xfId="15164"/>
    <cellStyle name="Normal 2 41 11" xfId="15708"/>
    <cellStyle name="Normal 2 41 12" xfId="16249"/>
    <cellStyle name="Normal 2 41 13" xfId="16789"/>
    <cellStyle name="Normal 2 41 14" xfId="17330"/>
    <cellStyle name="Normal 2 41 15" xfId="17871"/>
    <cellStyle name="Normal 2 41 16" xfId="18412"/>
    <cellStyle name="Normal 2 41 17" xfId="18949"/>
    <cellStyle name="Normal 2 41 18" xfId="19488"/>
    <cellStyle name="Normal 2 41 19" xfId="20022"/>
    <cellStyle name="Normal 2 41 2" xfId="10862"/>
    <cellStyle name="Normal 2 41 20" xfId="20539"/>
    <cellStyle name="Normal 2 41 21" xfId="21029"/>
    <cellStyle name="Normal 2 41 22" xfId="21432"/>
    <cellStyle name="Normal 2 41 23" xfId="21643"/>
    <cellStyle name="Normal 2 41 24" xfId="22711"/>
    <cellStyle name="Normal 2 41 25" xfId="23291"/>
    <cellStyle name="Normal 2 41 26" xfId="23826"/>
    <cellStyle name="Normal 2 41 27" xfId="24360"/>
    <cellStyle name="Normal 2 41 28" xfId="24875"/>
    <cellStyle name="Normal 2 41 29" xfId="25351"/>
    <cellStyle name="Normal 2 41 3" xfId="11402"/>
    <cellStyle name="Normal 2 41 30" xfId="25762"/>
    <cellStyle name="Normal 2 41 31" xfId="26536"/>
    <cellStyle name="Normal 2 41 32" xfId="27069"/>
    <cellStyle name="Normal 2 41 33" xfId="27590"/>
    <cellStyle name="Normal 2 41 34" xfId="28063"/>
    <cellStyle name="Normal 2 41 35" xfId="28463"/>
    <cellStyle name="Normal 2 41 36" xfId="28687"/>
    <cellStyle name="Normal 2 41 37" xfId="29548"/>
    <cellStyle name="Normal 2 41 38" xfId="30325"/>
    <cellStyle name="Normal 2 41 39" xfId="31712"/>
    <cellStyle name="Normal 2 41 4" xfId="11931"/>
    <cellStyle name="Normal 2 41 40" xfId="32484"/>
    <cellStyle name="Normal 2 41 41" xfId="32913"/>
    <cellStyle name="Normal 2 41 5" xfId="12459"/>
    <cellStyle name="Normal 2 41 6" xfId="13001"/>
    <cellStyle name="Normal 2 41 7" xfId="13543"/>
    <cellStyle name="Normal 2 41 8" xfId="14085"/>
    <cellStyle name="Normal 2 41 9" xfId="14625"/>
    <cellStyle name="Normal 2 42" xfId="1078"/>
    <cellStyle name="Normal 2 42 10" xfId="15156"/>
    <cellStyle name="Normal 2 42 11" xfId="15700"/>
    <cellStyle name="Normal 2 42 12" xfId="16241"/>
    <cellStyle name="Normal 2 42 13" xfId="16781"/>
    <cellStyle name="Normal 2 42 14" xfId="17322"/>
    <cellStyle name="Normal 2 42 15" xfId="17863"/>
    <cellStyle name="Normal 2 42 16" xfId="18404"/>
    <cellStyle name="Normal 2 42 17" xfId="18941"/>
    <cellStyle name="Normal 2 42 18" xfId="19480"/>
    <cellStyle name="Normal 2 42 19" xfId="20014"/>
    <cellStyle name="Normal 2 42 2" xfId="10854"/>
    <cellStyle name="Normal 2 42 20" xfId="20531"/>
    <cellStyle name="Normal 2 42 21" xfId="21022"/>
    <cellStyle name="Normal 2 42 22" xfId="21424"/>
    <cellStyle name="Normal 2 42 23" xfId="21636"/>
    <cellStyle name="Normal 2 42 24" xfId="22704"/>
    <cellStyle name="Normal 2 42 25" xfId="23283"/>
    <cellStyle name="Normal 2 42 26" xfId="23818"/>
    <cellStyle name="Normal 2 42 27" xfId="24352"/>
    <cellStyle name="Normal 2 42 28" xfId="24867"/>
    <cellStyle name="Normal 2 42 29" xfId="25343"/>
    <cellStyle name="Normal 2 42 3" xfId="11394"/>
    <cellStyle name="Normal 2 42 30" xfId="25755"/>
    <cellStyle name="Normal 2 42 31" xfId="26528"/>
    <cellStyle name="Normal 2 42 32" xfId="27061"/>
    <cellStyle name="Normal 2 42 33" xfId="27582"/>
    <cellStyle name="Normal 2 42 34" xfId="28055"/>
    <cellStyle name="Normal 2 42 35" xfId="28455"/>
    <cellStyle name="Normal 2 42 36" xfId="28680"/>
    <cellStyle name="Normal 2 42 37" xfId="29541"/>
    <cellStyle name="Normal 2 42 38" xfId="30318"/>
    <cellStyle name="Normal 2 42 39" xfId="31704"/>
    <cellStyle name="Normal 2 42 4" xfId="11923"/>
    <cellStyle name="Normal 2 42 40" xfId="32673"/>
    <cellStyle name="Normal 2 42 41" xfId="33405"/>
    <cellStyle name="Normal 2 42 5" xfId="12451"/>
    <cellStyle name="Normal 2 42 6" xfId="12993"/>
    <cellStyle name="Normal 2 42 7" xfId="13535"/>
    <cellStyle name="Normal 2 42 8" xfId="14077"/>
    <cellStyle name="Normal 2 42 9" xfId="14617"/>
    <cellStyle name="Normal 2 43" xfId="1096"/>
    <cellStyle name="Normal 2 43 10" xfId="15174"/>
    <cellStyle name="Normal 2 43 11" xfId="15718"/>
    <cellStyle name="Normal 2 43 12" xfId="16259"/>
    <cellStyle name="Normal 2 43 13" xfId="16799"/>
    <cellStyle name="Normal 2 43 14" xfId="17340"/>
    <cellStyle name="Normal 2 43 15" xfId="17881"/>
    <cellStyle name="Normal 2 43 16" xfId="18422"/>
    <cellStyle name="Normal 2 43 17" xfId="18959"/>
    <cellStyle name="Normal 2 43 18" xfId="19498"/>
    <cellStyle name="Normal 2 43 19" xfId="20032"/>
    <cellStyle name="Normal 2 43 2" xfId="10872"/>
    <cellStyle name="Normal 2 43 20" xfId="20549"/>
    <cellStyle name="Normal 2 43 21" xfId="21038"/>
    <cellStyle name="Normal 2 43 22" xfId="21441"/>
    <cellStyle name="Normal 2 43 23" xfId="21651"/>
    <cellStyle name="Normal 2 43 24" xfId="22721"/>
    <cellStyle name="Normal 2 43 25" xfId="23301"/>
    <cellStyle name="Normal 2 43 26" xfId="23836"/>
    <cellStyle name="Normal 2 43 27" xfId="24370"/>
    <cellStyle name="Normal 2 43 28" xfId="24885"/>
    <cellStyle name="Normal 2 43 29" xfId="25361"/>
    <cellStyle name="Normal 2 43 3" xfId="11412"/>
    <cellStyle name="Normal 2 43 30" xfId="25771"/>
    <cellStyle name="Normal 2 43 31" xfId="26546"/>
    <cellStyle name="Normal 2 43 32" xfId="27079"/>
    <cellStyle name="Normal 2 43 33" xfId="27600"/>
    <cellStyle name="Normal 2 43 34" xfId="28073"/>
    <cellStyle name="Normal 2 43 35" xfId="28473"/>
    <cellStyle name="Normal 2 43 36" xfId="28695"/>
    <cellStyle name="Normal 2 43 37" xfId="29557"/>
    <cellStyle name="Normal 2 43 38" xfId="30333"/>
    <cellStyle name="Normal 2 43 39" xfId="31722"/>
    <cellStyle name="Normal 2 43 4" xfId="11941"/>
    <cellStyle name="Normal 2 43 40" xfId="32053"/>
    <cellStyle name="Normal 2 43 41" xfId="32910"/>
    <cellStyle name="Normal 2 43 5" xfId="12469"/>
    <cellStyle name="Normal 2 43 6" xfId="13011"/>
    <cellStyle name="Normal 2 43 7" xfId="13553"/>
    <cellStyle name="Normal 2 43 8" xfId="14095"/>
    <cellStyle name="Normal 2 43 9" xfId="14635"/>
    <cellStyle name="Normal 2 44" xfId="1112"/>
    <cellStyle name="Normal 2 44 10" xfId="15190"/>
    <cellStyle name="Normal 2 44 11" xfId="15734"/>
    <cellStyle name="Normal 2 44 12" xfId="16275"/>
    <cellStyle name="Normal 2 44 13" xfId="16815"/>
    <cellStyle name="Normal 2 44 14" xfId="17356"/>
    <cellStyle name="Normal 2 44 15" xfId="17897"/>
    <cellStyle name="Normal 2 44 16" xfId="18438"/>
    <cellStyle name="Normal 2 44 17" xfId="18975"/>
    <cellStyle name="Normal 2 44 18" xfId="19514"/>
    <cellStyle name="Normal 2 44 19" xfId="20048"/>
    <cellStyle name="Normal 2 44 2" xfId="10888"/>
    <cellStyle name="Normal 2 44 20" xfId="20565"/>
    <cellStyle name="Normal 2 44 21" xfId="21053"/>
    <cellStyle name="Normal 2 44 22" xfId="21457"/>
    <cellStyle name="Normal 2 44 23" xfId="21663"/>
    <cellStyle name="Normal 2 44 24" xfId="22737"/>
    <cellStyle name="Normal 2 44 25" xfId="23317"/>
    <cellStyle name="Normal 2 44 26" xfId="23852"/>
    <cellStyle name="Normal 2 44 27" xfId="24386"/>
    <cellStyle name="Normal 2 44 28" xfId="24901"/>
    <cellStyle name="Normal 2 44 29" xfId="25377"/>
    <cellStyle name="Normal 2 44 3" xfId="11428"/>
    <cellStyle name="Normal 2 44 30" xfId="25784"/>
    <cellStyle name="Normal 2 44 31" xfId="26562"/>
    <cellStyle name="Normal 2 44 32" xfId="27095"/>
    <cellStyle name="Normal 2 44 33" xfId="27616"/>
    <cellStyle name="Normal 2 44 34" xfId="28089"/>
    <cellStyle name="Normal 2 44 35" xfId="28489"/>
    <cellStyle name="Normal 2 44 36" xfId="28707"/>
    <cellStyle name="Normal 2 44 37" xfId="29572"/>
    <cellStyle name="Normal 2 44 38" xfId="30345"/>
    <cellStyle name="Normal 2 44 39" xfId="31737"/>
    <cellStyle name="Normal 2 44 4" xfId="11957"/>
    <cellStyle name="Normal 2 44 40" xfId="32476"/>
    <cellStyle name="Normal 2 44 41" xfId="32906"/>
    <cellStyle name="Normal 2 44 5" xfId="12485"/>
    <cellStyle name="Normal 2 44 6" xfId="13027"/>
    <cellStyle name="Normal 2 44 7" xfId="13569"/>
    <cellStyle name="Normal 2 44 8" xfId="14111"/>
    <cellStyle name="Normal 2 44 9" xfId="14651"/>
    <cellStyle name="Normal 2 45" xfId="1214"/>
    <cellStyle name="Normal 2 45 2" xfId="2846"/>
    <cellStyle name="Normal 2 45 2 2" xfId="29634"/>
    <cellStyle name="Normal 2 45 3" xfId="30363"/>
    <cellStyle name="Normal 2 45 4" xfId="31812"/>
    <cellStyle name="Normal 2 45 5" xfId="31563"/>
    <cellStyle name="Normal 2 45 6" xfId="33247"/>
    <cellStyle name="Normal 2 46" xfId="1216"/>
    <cellStyle name="Normal 2 46 2" xfId="3869"/>
    <cellStyle name="Normal 2 46 2 2" xfId="29636"/>
    <cellStyle name="Normal 2 46 3" xfId="30365"/>
    <cellStyle name="Normal 2 46 4" xfId="31814"/>
    <cellStyle name="Normal 2 46 5" xfId="32456"/>
    <cellStyle name="Normal 2 46 6" xfId="32900"/>
    <cellStyle name="Normal 2 47" xfId="1218"/>
    <cellStyle name="Normal 2 47 2" xfId="4277"/>
    <cellStyle name="Normal 2 47 2 2" xfId="29638"/>
    <cellStyle name="Normal 2 47 3" xfId="30367"/>
    <cellStyle name="Normal 2 47 4" xfId="31816"/>
    <cellStyle name="Normal 2 47 5" xfId="32465"/>
    <cellStyle name="Normal 2 47 6" xfId="33244"/>
    <cellStyle name="Normal 2 48" xfId="1220"/>
    <cellStyle name="Normal 2 48 2" xfId="4659"/>
    <cellStyle name="Normal 2 48 2 2" xfId="29640"/>
    <cellStyle name="Normal 2 48 3" xfId="30369"/>
    <cellStyle name="Normal 2 48 4" xfId="31818"/>
    <cellStyle name="Normal 2 48 5" xfId="32032"/>
    <cellStyle name="Normal 2 48 6" xfId="31668"/>
    <cellStyle name="Normal 2 49" xfId="1222"/>
    <cellStyle name="Normal 2 49 2" xfId="4897"/>
    <cellStyle name="Normal 2 49 2 2" xfId="29642"/>
    <cellStyle name="Normal 2 49 3" xfId="30371"/>
    <cellStyle name="Normal 2 49 4" xfId="31820"/>
    <cellStyle name="Normal 2 49 5" xfId="32454"/>
    <cellStyle name="Normal 2 49 6" xfId="33242"/>
    <cellStyle name="Normal 2 5" xfId="71"/>
    <cellStyle name="Normal 2 5 10" xfId="584"/>
    <cellStyle name="Normal 2 5 10 10" xfId="14688"/>
    <cellStyle name="Normal 2 5 10 11" xfId="12783"/>
    <cellStyle name="Normal 2 5 10 12" xfId="15771"/>
    <cellStyle name="Normal 2 5 10 13" xfId="16311"/>
    <cellStyle name="Normal 2 5 10 14" xfId="16852"/>
    <cellStyle name="Normal 2 5 10 15" xfId="17393"/>
    <cellStyle name="Normal 2 5 10 16" xfId="17934"/>
    <cellStyle name="Normal 2 5 10 17" xfId="18474"/>
    <cellStyle name="Normal 2 5 10 18" xfId="19012"/>
    <cellStyle name="Normal 2 5 10 19" xfId="19551"/>
    <cellStyle name="Normal 2 5 10 2" xfId="10390"/>
    <cellStyle name="Normal 2 5 10 20" xfId="20084"/>
    <cellStyle name="Normal 2 5 10 21" xfId="20602"/>
    <cellStyle name="Normal 2 5 10 22" xfId="18740"/>
    <cellStyle name="Normal 2 5 10 23" xfId="21487"/>
    <cellStyle name="Normal 2 5 10 24" xfId="22233"/>
    <cellStyle name="Normal 2 5 10 25" xfId="22797"/>
    <cellStyle name="Normal 2 5 10 26" xfId="22693"/>
    <cellStyle name="Normal 2 5 10 27" xfId="23255"/>
    <cellStyle name="Normal 2 5 10 28" xfId="23790"/>
    <cellStyle name="Normal 2 5 10 29" xfId="24324"/>
    <cellStyle name="Normal 2 5 10 3" xfId="10667"/>
    <cellStyle name="Normal 2 5 10 30" xfId="24841"/>
    <cellStyle name="Normal 2 5 10 31" xfId="26048"/>
    <cellStyle name="Normal 2 5 10 32" xfId="25998"/>
    <cellStyle name="Normal 2 5 10 33" xfId="26500"/>
    <cellStyle name="Normal 2 5 10 34" xfId="26637"/>
    <cellStyle name="Normal 2 5 10 35" xfId="27543"/>
    <cellStyle name="Normal 2 5 10 36" xfId="28032"/>
    <cellStyle name="Normal 2 5 10 37" xfId="29203"/>
    <cellStyle name="Normal 2 5 10 38" xfId="29497"/>
    <cellStyle name="Normal 2 5 10 39" xfId="31318"/>
    <cellStyle name="Normal 2 5 10 4" xfId="11465"/>
    <cellStyle name="Normal 2 5 10 40" xfId="31886"/>
    <cellStyle name="Normal 2 5 10 41" xfId="31760"/>
    <cellStyle name="Normal 2 5 10 5" xfId="11994"/>
    <cellStyle name="Normal 2 5 10 6" xfId="12523"/>
    <cellStyle name="Normal 2 5 10 7" xfId="11615"/>
    <cellStyle name="Normal 2 5 10 8" xfId="13606"/>
    <cellStyle name="Normal 2 5 10 9" xfId="14149"/>
    <cellStyle name="Normal 2 5 100" xfId="35491"/>
    <cellStyle name="Normal 2 5 101" xfId="35718"/>
    <cellStyle name="Normal 2 5 102" xfId="35945"/>
    <cellStyle name="Normal 2 5 103" xfId="36172"/>
    <cellStyle name="Normal 2 5 104" xfId="36399"/>
    <cellStyle name="Normal 2 5 105" xfId="36625"/>
    <cellStyle name="Normal 2 5 106" xfId="36849"/>
    <cellStyle name="Normal 2 5 107" xfId="37051"/>
    <cellStyle name="Normal 2 5 108" xfId="37261"/>
    <cellStyle name="Normal 2 5 109" xfId="37608"/>
    <cellStyle name="Normal 2 5 11" xfId="609"/>
    <cellStyle name="Normal 2 5 11 10" xfId="14408"/>
    <cellStyle name="Normal 2 5 11 11" xfId="14404"/>
    <cellStyle name="Normal 2 5 11 12" xfId="15489"/>
    <cellStyle name="Normal 2 5 11 13" xfId="16030"/>
    <cellStyle name="Normal 2 5 11 14" xfId="16570"/>
    <cellStyle name="Normal 2 5 11 15" xfId="17111"/>
    <cellStyle name="Normal 2 5 11 16" xfId="17652"/>
    <cellStyle name="Normal 2 5 11 17" xfId="18193"/>
    <cellStyle name="Normal 2 5 11 18" xfId="18731"/>
    <cellStyle name="Normal 2 5 11 19" xfId="19271"/>
    <cellStyle name="Normal 2 5 11 2" xfId="10413"/>
    <cellStyle name="Normal 2 5 11 20" xfId="19808"/>
    <cellStyle name="Normal 2 5 11 21" xfId="20334"/>
    <cellStyle name="Normal 2 5 11 22" xfId="20330"/>
    <cellStyle name="Normal 2 5 11 23" xfId="21291"/>
    <cellStyle name="Normal 2 5 11 24" xfId="22257"/>
    <cellStyle name="Normal 2 5 11 25" xfId="22822"/>
    <cellStyle name="Normal 2 5 11 26" xfId="22917"/>
    <cellStyle name="Normal 2 5 11 27" xfId="23457"/>
    <cellStyle name="Normal 2 5 11 28" xfId="23991"/>
    <cellStyle name="Normal 2 5 11 29" xfId="24525"/>
    <cellStyle name="Normal 2 5 11 3" xfId="10949"/>
    <cellStyle name="Normal 2 5 11 30" xfId="25032"/>
    <cellStyle name="Normal 2 5 11 31" xfId="26073"/>
    <cellStyle name="Normal 2 5 11 32" xfId="26166"/>
    <cellStyle name="Normal 2 5 11 33" xfId="26703"/>
    <cellStyle name="Normal 2 5 11 34" xfId="27354"/>
    <cellStyle name="Normal 2 5 11 35" xfId="27743"/>
    <cellStyle name="Normal 2 5 11 36" xfId="28206"/>
    <cellStyle name="Normal 2 5 11 37" xfId="29220"/>
    <cellStyle name="Normal 2 5 11 38" xfId="29608"/>
    <cellStyle name="Normal 2 5 11 39" xfId="31337"/>
    <cellStyle name="Normal 2 5 11 4" xfId="11194"/>
    <cellStyle name="Normal 2 5 11 40" xfId="30841"/>
    <cellStyle name="Normal 2 5 11 41" xfId="30933"/>
    <cellStyle name="Normal 2 5 11 5" xfId="11721"/>
    <cellStyle name="Normal 2 5 11 6" xfId="12250"/>
    <cellStyle name="Normal 2 5 11 7" xfId="12233"/>
    <cellStyle name="Normal 2 5 11 8" xfId="13325"/>
    <cellStyle name="Normal 2 5 11 9" xfId="13866"/>
    <cellStyle name="Normal 2 5 110" xfId="37678"/>
    <cellStyle name="Normal 2 5 111" xfId="38480"/>
    <cellStyle name="Normal 2 5 12" xfId="636"/>
    <cellStyle name="Normal 2 5 12 10" xfId="14723"/>
    <cellStyle name="Normal 2 5 12 11" xfId="15265"/>
    <cellStyle name="Normal 2 5 12 12" xfId="15806"/>
    <cellStyle name="Normal 2 5 12 13" xfId="16346"/>
    <cellStyle name="Normal 2 5 12 14" xfId="16887"/>
    <cellStyle name="Normal 2 5 12 15" xfId="17428"/>
    <cellStyle name="Normal 2 5 12 16" xfId="17969"/>
    <cellStyle name="Normal 2 5 12 17" xfId="18509"/>
    <cellStyle name="Normal 2 5 12 18" xfId="19047"/>
    <cellStyle name="Normal 2 5 12 19" xfId="19586"/>
    <cellStyle name="Normal 2 5 12 2" xfId="10438"/>
    <cellStyle name="Normal 2 5 12 20" xfId="20117"/>
    <cellStyle name="Normal 2 5 12 21" xfId="20635"/>
    <cellStyle name="Normal 2 5 12 22" xfId="21116"/>
    <cellStyle name="Normal 2 5 12 23" xfId="21504"/>
    <cellStyle name="Normal 2 5 12 24" xfId="22283"/>
    <cellStyle name="Normal 2 5 12 25" xfId="22849"/>
    <cellStyle name="Normal 2 5 12 26" xfId="21765"/>
    <cellStyle name="Normal 2 5 12 27" xfId="22672"/>
    <cellStyle name="Normal 2 5 12 28" xfId="23007"/>
    <cellStyle name="Normal 2 5 12 29" xfId="23545"/>
    <cellStyle name="Normal 2 5 12 3" xfId="10975"/>
    <cellStyle name="Normal 2 5 12 30" xfId="24079"/>
    <cellStyle name="Normal 2 5 12 31" xfId="26100"/>
    <cellStyle name="Normal 2 5 12 32" xfId="24448"/>
    <cellStyle name="Normal 2 5 12 33" xfId="25005"/>
    <cellStyle name="Normal 2 5 12 34" xfId="26212"/>
    <cellStyle name="Normal 2 5 12 35" xfId="26805"/>
    <cellStyle name="Normal 2 5 12 36" xfId="27289"/>
    <cellStyle name="Normal 2 5 12 37" xfId="29243"/>
    <cellStyle name="Normal 2 5 12 38" xfId="29151"/>
    <cellStyle name="Normal 2 5 12 39" xfId="31361"/>
    <cellStyle name="Normal 2 5 12 4" xfId="11500"/>
    <cellStyle name="Normal 2 5 12 40" xfId="32206"/>
    <cellStyle name="Normal 2 5 12 41" xfId="33061"/>
    <cellStyle name="Normal 2 5 12 5" xfId="12029"/>
    <cellStyle name="Normal 2 5 12 6" xfId="12559"/>
    <cellStyle name="Normal 2 5 12 7" xfId="13101"/>
    <cellStyle name="Normal 2 5 12 8" xfId="13641"/>
    <cellStyle name="Normal 2 5 12 9" xfId="14184"/>
    <cellStyle name="Normal 2 5 13" xfId="661"/>
    <cellStyle name="Normal 2 5 13 10" xfId="14747"/>
    <cellStyle name="Normal 2 5 13 11" xfId="15290"/>
    <cellStyle name="Normal 2 5 13 12" xfId="15831"/>
    <cellStyle name="Normal 2 5 13 13" xfId="16371"/>
    <cellStyle name="Normal 2 5 13 14" xfId="16912"/>
    <cellStyle name="Normal 2 5 13 15" xfId="17453"/>
    <cellStyle name="Normal 2 5 13 16" xfId="17994"/>
    <cellStyle name="Normal 2 5 13 17" xfId="18533"/>
    <cellStyle name="Normal 2 5 13 18" xfId="19072"/>
    <cellStyle name="Normal 2 5 13 19" xfId="19610"/>
    <cellStyle name="Normal 2 5 13 2" xfId="10462"/>
    <cellStyle name="Normal 2 5 13 20" xfId="20142"/>
    <cellStyle name="Normal 2 5 13 21" xfId="20657"/>
    <cellStyle name="Normal 2 5 13 22" xfId="21134"/>
    <cellStyle name="Normal 2 5 13 23" xfId="21515"/>
    <cellStyle name="Normal 2 5 13 24" xfId="22308"/>
    <cellStyle name="Normal 2 5 13 25" xfId="22873"/>
    <cellStyle name="Normal 2 5 13 26" xfId="23414"/>
    <cellStyle name="Normal 2 5 13 27" xfId="23947"/>
    <cellStyle name="Normal 2 5 13 28" xfId="24481"/>
    <cellStyle name="Normal 2 5 13 29" xfId="24990"/>
    <cellStyle name="Normal 2 5 13 3" xfId="11000"/>
    <cellStyle name="Normal 2 5 13 30" xfId="25467"/>
    <cellStyle name="Normal 2 5 13 31" xfId="26124"/>
    <cellStyle name="Normal 2 5 13 32" xfId="26660"/>
    <cellStyle name="Normal 2 5 13 33" xfId="27191"/>
    <cellStyle name="Normal 2 5 13 34" xfId="27703"/>
    <cellStyle name="Normal 2 5 13 35" xfId="28172"/>
    <cellStyle name="Normal 2 5 13 36" xfId="28559"/>
    <cellStyle name="Normal 2 5 13 37" xfId="29266"/>
    <cellStyle name="Normal 2 5 13 38" xfId="29433"/>
    <cellStyle name="Normal 2 5 13 39" xfId="31380"/>
    <cellStyle name="Normal 2 5 13 4" xfId="11525"/>
    <cellStyle name="Normal 2 5 13 40" xfId="31622"/>
    <cellStyle name="Normal 2 5 13 41" xfId="31801"/>
    <cellStyle name="Normal 2 5 13 5" xfId="12053"/>
    <cellStyle name="Normal 2 5 13 6" xfId="12584"/>
    <cellStyle name="Normal 2 5 13 7" xfId="13126"/>
    <cellStyle name="Normal 2 5 13 8" xfId="13666"/>
    <cellStyle name="Normal 2 5 13 9" xfId="14209"/>
    <cellStyle name="Normal 2 5 14" xfId="688"/>
    <cellStyle name="Normal 2 5 14 10" xfId="14773"/>
    <cellStyle name="Normal 2 5 14 11" xfId="15317"/>
    <cellStyle name="Normal 2 5 14 12" xfId="15858"/>
    <cellStyle name="Normal 2 5 14 13" xfId="16398"/>
    <cellStyle name="Normal 2 5 14 14" xfId="16939"/>
    <cellStyle name="Normal 2 5 14 15" xfId="17480"/>
    <cellStyle name="Normal 2 5 14 16" xfId="18021"/>
    <cellStyle name="Normal 2 5 14 17" xfId="18560"/>
    <cellStyle name="Normal 2 5 14 18" xfId="19099"/>
    <cellStyle name="Normal 2 5 14 19" xfId="19637"/>
    <cellStyle name="Normal 2 5 14 2" xfId="10488"/>
    <cellStyle name="Normal 2 5 14 20" xfId="20168"/>
    <cellStyle name="Normal 2 5 14 21" xfId="20680"/>
    <cellStyle name="Normal 2 5 14 22" xfId="21155"/>
    <cellStyle name="Normal 2 5 14 23" xfId="21527"/>
    <cellStyle name="Normal 2 5 14 24" xfId="22334"/>
    <cellStyle name="Normal 2 5 14 25" xfId="22899"/>
    <cellStyle name="Normal 2 5 14 26" xfId="23439"/>
    <cellStyle name="Normal 2 5 14 27" xfId="23973"/>
    <cellStyle name="Normal 2 5 14 28" xfId="24507"/>
    <cellStyle name="Normal 2 5 14 29" xfId="25014"/>
    <cellStyle name="Normal 2 5 14 3" xfId="11027"/>
    <cellStyle name="Normal 2 5 14 30" xfId="25486"/>
    <cellStyle name="Normal 2 5 14 31" xfId="26149"/>
    <cellStyle name="Normal 2 5 14 32" xfId="26686"/>
    <cellStyle name="Normal 2 5 14 33" xfId="27215"/>
    <cellStyle name="Normal 2 5 14 34" xfId="27728"/>
    <cellStyle name="Normal 2 5 14 35" xfId="28193"/>
    <cellStyle name="Normal 2 5 14 36" xfId="28571"/>
    <cellStyle name="Normal 2 5 14 37" xfId="29284"/>
    <cellStyle name="Normal 2 5 14 38" xfId="29298"/>
    <cellStyle name="Normal 2 5 14 39" xfId="31402"/>
    <cellStyle name="Normal 2 5 14 4" xfId="11552"/>
    <cellStyle name="Normal 2 5 14 40" xfId="31535"/>
    <cellStyle name="Normal 2 5 14 41" xfId="32778"/>
    <cellStyle name="Normal 2 5 14 5" xfId="12079"/>
    <cellStyle name="Normal 2 5 14 6" xfId="12609"/>
    <cellStyle name="Normal 2 5 14 7" xfId="13153"/>
    <cellStyle name="Normal 2 5 14 8" xfId="13693"/>
    <cellStyle name="Normal 2 5 14 9" xfId="14236"/>
    <cellStyle name="Normal 2 5 15" xfId="711"/>
    <cellStyle name="Normal 2 5 15 10" xfId="14796"/>
    <cellStyle name="Normal 2 5 15 11" xfId="15340"/>
    <cellStyle name="Normal 2 5 15 12" xfId="15881"/>
    <cellStyle name="Normal 2 5 15 13" xfId="16421"/>
    <cellStyle name="Normal 2 5 15 14" xfId="16962"/>
    <cellStyle name="Normal 2 5 15 15" xfId="17503"/>
    <cellStyle name="Normal 2 5 15 16" xfId="18044"/>
    <cellStyle name="Normal 2 5 15 17" xfId="18583"/>
    <cellStyle name="Normal 2 5 15 18" xfId="19122"/>
    <cellStyle name="Normal 2 5 15 19" xfId="19660"/>
    <cellStyle name="Normal 2 5 15 2" xfId="10511"/>
    <cellStyle name="Normal 2 5 15 20" xfId="20190"/>
    <cellStyle name="Normal 2 5 15 21" xfId="20702"/>
    <cellStyle name="Normal 2 5 15 22" xfId="21176"/>
    <cellStyle name="Normal 2 5 15 23" xfId="21537"/>
    <cellStyle name="Normal 2 5 15 24" xfId="22357"/>
    <cellStyle name="Normal 2 5 15 25" xfId="22921"/>
    <cellStyle name="Normal 2 5 15 26" xfId="23461"/>
    <cellStyle name="Normal 2 5 15 27" xfId="23995"/>
    <cellStyle name="Normal 2 5 15 28" xfId="24529"/>
    <cellStyle name="Normal 2 5 15 29" xfId="25036"/>
    <cellStyle name="Normal 2 5 15 3" xfId="11050"/>
    <cellStyle name="Normal 2 5 15 30" xfId="25502"/>
    <cellStyle name="Normal 2 5 15 31" xfId="26170"/>
    <cellStyle name="Normal 2 5 15 32" xfId="26707"/>
    <cellStyle name="Normal 2 5 15 33" xfId="27237"/>
    <cellStyle name="Normal 2 5 15 34" xfId="27747"/>
    <cellStyle name="Normal 2 5 15 35" xfId="28210"/>
    <cellStyle name="Normal 2 5 15 36" xfId="28581"/>
    <cellStyle name="Normal 2 5 15 37" xfId="29301"/>
    <cellStyle name="Normal 2 5 15 38" xfId="29601"/>
    <cellStyle name="Normal 2 5 15 39" xfId="31422"/>
    <cellStyle name="Normal 2 5 15 4" xfId="11575"/>
    <cellStyle name="Normal 2 5 15 40" xfId="31893"/>
    <cellStyle name="Normal 2 5 15 41" xfId="31629"/>
    <cellStyle name="Normal 2 5 15 5" xfId="12102"/>
    <cellStyle name="Normal 2 5 15 6" xfId="12632"/>
    <cellStyle name="Normal 2 5 15 7" xfId="13176"/>
    <cellStyle name="Normal 2 5 15 8" xfId="13716"/>
    <cellStyle name="Normal 2 5 15 9" xfId="14259"/>
    <cellStyle name="Normal 2 5 16" xfId="736"/>
    <cellStyle name="Normal 2 5 16 10" xfId="14821"/>
    <cellStyle name="Normal 2 5 16 11" xfId="15363"/>
    <cellStyle name="Normal 2 5 16 12" xfId="15904"/>
    <cellStyle name="Normal 2 5 16 13" xfId="16444"/>
    <cellStyle name="Normal 2 5 16 14" xfId="16985"/>
    <cellStyle name="Normal 2 5 16 15" xfId="17526"/>
    <cellStyle name="Normal 2 5 16 16" xfId="18067"/>
    <cellStyle name="Normal 2 5 16 17" xfId="18606"/>
    <cellStyle name="Normal 2 5 16 18" xfId="19145"/>
    <cellStyle name="Normal 2 5 16 19" xfId="19683"/>
    <cellStyle name="Normal 2 5 16 2" xfId="10536"/>
    <cellStyle name="Normal 2 5 16 20" xfId="20213"/>
    <cellStyle name="Normal 2 5 16 21" xfId="20725"/>
    <cellStyle name="Normal 2 5 16 22" xfId="21196"/>
    <cellStyle name="Normal 2 5 16 23" xfId="21551"/>
    <cellStyle name="Normal 2 5 16 24" xfId="22382"/>
    <cellStyle name="Normal 2 5 16 25" xfId="22944"/>
    <cellStyle name="Normal 2 5 16 26" xfId="23484"/>
    <cellStyle name="Normal 2 5 16 27" xfId="24017"/>
    <cellStyle name="Normal 2 5 16 28" xfId="24551"/>
    <cellStyle name="Normal 2 5 16 29" xfId="25059"/>
    <cellStyle name="Normal 2 5 16 3" xfId="11073"/>
    <cellStyle name="Normal 2 5 16 30" xfId="25518"/>
    <cellStyle name="Normal 2 5 16 31" xfId="26193"/>
    <cellStyle name="Normal 2 5 16 32" xfId="26730"/>
    <cellStyle name="Normal 2 5 16 33" xfId="27261"/>
    <cellStyle name="Normal 2 5 16 34" xfId="27769"/>
    <cellStyle name="Normal 2 5 16 35" xfId="28231"/>
    <cellStyle name="Normal 2 5 16 36" xfId="28595"/>
    <cellStyle name="Normal 2 5 16 37" xfId="29323"/>
    <cellStyle name="Normal 2 5 16 38" xfId="29417"/>
    <cellStyle name="Normal 2 5 16 39" xfId="31446"/>
    <cellStyle name="Normal 2 5 16 4" xfId="11598"/>
    <cellStyle name="Normal 2 5 16 40" xfId="32539"/>
    <cellStyle name="Normal 2 5 16 41" xfId="33424"/>
    <cellStyle name="Normal 2 5 16 5" xfId="12125"/>
    <cellStyle name="Normal 2 5 16 6" xfId="12657"/>
    <cellStyle name="Normal 2 5 16 7" xfId="13199"/>
    <cellStyle name="Normal 2 5 16 8" xfId="13739"/>
    <cellStyle name="Normal 2 5 16 9" xfId="14282"/>
    <cellStyle name="Normal 2 5 17" xfId="757"/>
    <cellStyle name="Normal 2 5 17 10" xfId="14842"/>
    <cellStyle name="Normal 2 5 17 11" xfId="15384"/>
    <cellStyle name="Normal 2 5 17 12" xfId="15925"/>
    <cellStyle name="Normal 2 5 17 13" xfId="16465"/>
    <cellStyle name="Normal 2 5 17 14" xfId="17006"/>
    <cellStyle name="Normal 2 5 17 15" xfId="17547"/>
    <cellStyle name="Normal 2 5 17 16" xfId="18088"/>
    <cellStyle name="Normal 2 5 17 17" xfId="18626"/>
    <cellStyle name="Normal 2 5 17 18" xfId="19166"/>
    <cellStyle name="Normal 2 5 17 19" xfId="19704"/>
    <cellStyle name="Normal 2 5 17 2" xfId="10557"/>
    <cellStyle name="Normal 2 5 17 20" xfId="20232"/>
    <cellStyle name="Normal 2 5 17 21" xfId="20743"/>
    <cellStyle name="Normal 2 5 17 22" xfId="21211"/>
    <cellStyle name="Normal 2 5 17 23" xfId="21562"/>
    <cellStyle name="Normal 2 5 17 24" xfId="22402"/>
    <cellStyle name="Normal 2 5 17 25" xfId="22965"/>
    <cellStyle name="Normal 2 5 17 26" xfId="23504"/>
    <cellStyle name="Normal 2 5 17 27" xfId="24038"/>
    <cellStyle name="Normal 2 5 17 28" xfId="24571"/>
    <cellStyle name="Normal 2 5 17 29" xfId="25078"/>
    <cellStyle name="Normal 2 5 17 3" xfId="11093"/>
    <cellStyle name="Normal 2 5 17 30" xfId="25536"/>
    <cellStyle name="Normal 2 5 17 31" xfId="26214"/>
    <cellStyle name="Normal 2 5 17 32" xfId="26750"/>
    <cellStyle name="Normal 2 5 17 33" xfId="27280"/>
    <cellStyle name="Normal 2 5 17 34" xfId="27787"/>
    <cellStyle name="Normal 2 5 17 35" xfId="28248"/>
    <cellStyle name="Normal 2 5 17 36" xfId="28606"/>
    <cellStyle name="Normal 2 5 17 37" xfId="29340"/>
    <cellStyle name="Normal 2 5 17 38" xfId="30244"/>
    <cellStyle name="Normal 2 5 17 39" xfId="31466"/>
    <cellStyle name="Normal 2 5 17 4" xfId="11618"/>
    <cellStyle name="Normal 2 5 17 40" xfId="32091"/>
    <cellStyle name="Normal 2 5 17 41" xfId="32933"/>
    <cellStyle name="Normal 2 5 17 5" xfId="12146"/>
    <cellStyle name="Normal 2 5 17 6" xfId="12678"/>
    <cellStyle name="Normal 2 5 17 7" xfId="13220"/>
    <cellStyle name="Normal 2 5 17 8" xfId="13760"/>
    <cellStyle name="Normal 2 5 17 9" xfId="14303"/>
    <cellStyle name="Normal 2 5 18" xfId="768"/>
    <cellStyle name="Normal 2 5 18 10" xfId="14853"/>
    <cellStyle name="Normal 2 5 18 11" xfId="15395"/>
    <cellStyle name="Normal 2 5 18 12" xfId="15936"/>
    <cellStyle name="Normal 2 5 18 13" xfId="16476"/>
    <cellStyle name="Normal 2 5 18 14" xfId="17017"/>
    <cellStyle name="Normal 2 5 18 15" xfId="17558"/>
    <cellStyle name="Normal 2 5 18 16" xfId="18099"/>
    <cellStyle name="Normal 2 5 18 17" xfId="18637"/>
    <cellStyle name="Normal 2 5 18 18" xfId="19177"/>
    <cellStyle name="Normal 2 5 18 19" xfId="19715"/>
    <cellStyle name="Normal 2 5 18 2" xfId="10568"/>
    <cellStyle name="Normal 2 5 18 20" xfId="20243"/>
    <cellStyle name="Normal 2 5 18 21" xfId="20754"/>
    <cellStyle name="Normal 2 5 18 22" xfId="21221"/>
    <cellStyle name="Normal 2 5 18 23" xfId="21568"/>
    <cellStyle name="Normal 2 5 18 24" xfId="22413"/>
    <cellStyle name="Normal 2 5 18 25" xfId="22976"/>
    <cellStyle name="Normal 2 5 18 26" xfId="23515"/>
    <cellStyle name="Normal 2 5 18 27" xfId="24049"/>
    <cellStyle name="Normal 2 5 18 28" xfId="24581"/>
    <cellStyle name="Normal 2 5 18 29" xfId="25086"/>
    <cellStyle name="Normal 2 5 18 3" xfId="11103"/>
    <cellStyle name="Normal 2 5 18 30" xfId="25544"/>
    <cellStyle name="Normal 2 5 18 31" xfId="26225"/>
    <cellStyle name="Normal 2 5 18 32" xfId="26760"/>
    <cellStyle name="Normal 2 5 18 33" xfId="27291"/>
    <cellStyle name="Normal 2 5 18 34" xfId="27796"/>
    <cellStyle name="Normal 2 5 18 35" xfId="28256"/>
    <cellStyle name="Normal 2 5 18 36" xfId="28612"/>
    <cellStyle name="Normal 2 5 18 37" xfId="29349"/>
    <cellStyle name="Normal 2 5 18 38" xfId="30250"/>
    <cellStyle name="Normal 2 5 18 39" xfId="31476"/>
    <cellStyle name="Normal 2 5 18 4" xfId="11628"/>
    <cellStyle name="Normal 2 5 18 40" xfId="30834"/>
    <cellStyle name="Normal 2 5 18 41" xfId="33418"/>
    <cellStyle name="Normal 2 5 18 5" xfId="12157"/>
    <cellStyle name="Normal 2 5 18 6" xfId="12689"/>
    <cellStyle name="Normal 2 5 18 7" xfId="13231"/>
    <cellStyle name="Normal 2 5 18 8" xfId="13771"/>
    <cellStyle name="Normal 2 5 18 9" xfId="14314"/>
    <cellStyle name="Normal 2 5 19" xfId="801"/>
    <cellStyle name="Normal 2 5 19 10" xfId="14886"/>
    <cellStyle name="Normal 2 5 19 11" xfId="15427"/>
    <cellStyle name="Normal 2 5 19 12" xfId="15968"/>
    <cellStyle name="Normal 2 5 19 13" xfId="16508"/>
    <cellStyle name="Normal 2 5 19 14" xfId="17049"/>
    <cellStyle name="Normal 2 5 19 15" xfId="17590"/>
    <cellStyle name="Normal 2 5 19 16" xfId="18131"/>
    <cellStyle name="Normal 2 5 19 17" xfId="18669"/>
    <cellStyle name="Normal 2 5 19 18" xfId="19209"/>
    <cellStyle name="Normal 2 5 19 19" xfId="19747"/>
    <cellStyle name="Normal 2 5 19 2" xfId="10601"/>
    <cellStyle name="Normal 2 5 19 20" xfId="20275"/>
    <cellStyle name="Normal 2 5 19 21" xfId="20785"/>
    <cellStyle name="Normal 2 5 19 22" xfId="21248"/>
    <cellStyle name="Normal 2 5 19 23" xfId="21583"/>
    <cellStyle name="Normal 2 5 19 24" xfId="22446"/>
    <cellStyle name="Normal 2 5 19 25" xfId="23009"/>
    <cellStyle name="Normal 2 5 19 26" xfId="23547"/>
    <cellStyle name="Normal 2 5 19 27" xfId="24081"/>
    <cellStyle name="Normal 2 5 19 28" xfId="24614"/>
    <cellStyle name="Normal 2 5 19 29" xfId="25115"/>
    <cellStyle name="Normal 2 5 19 3" xfId="11135"/>
    <cellStyle name="Normal 2 5 19 30" xfId="25565"/>
    <cellStyle name="Normal 2 5 19 31" xfId="26258"/>
    <cellStyle name="Normal 2 5 19 32" xfId="26793"/>
    <cellStyle name="Normal 2 5 19 33" xfId="27321"/>
    <cellStyle name="Normal 2 5 19 34" xfId="27826"/>
    <cellStyle name="Normal 2 5 19 35" xfId="28282"/>
    <cellStyle name="Normal 2 5 19 36" xfId="28627"/>
    <cellStyle name="Normal 2 5 19 37" xfId="29377"/>
    <cellStyle name="Normal 2 5 19 38" xfId="30265"/>
    <cellStyle name="Normal 2 5 19 39" xfId="31502"/>
    <cellStyle name="Normal 2 5 19 4" xfId="11661"/>
    <cellStyle name="Normal 2 5 19 40" xfId="32523"/>
    <cellStyle name="Normal 2 5 19 41" xfId="32926"/>
    <cellStyle name="Normal 2 5 19 5" xfId="12190"/>
    <cellStyle name="Normal 2 5 19 6" xfId="12722"/>
    <cellStyle name="Normal 2 5 19 7" xfId="13263"/>
    <cellStyle name="Normal 2 5 19 8" xfId="13804"/>
    <cellStyle name="Normal 2 5 19 9" xfId="14347"/>
    <cellStyle name="Normal 2 5 2" xfId="139"/>
    <cellStyle name="Normal 2 5 2 10" xfId="3720"/>
    <cellStyle name="Normal 2 5 2 11" xfId="4969"/>
    <cellStyle name="Normal 2 5 2 12" xfId="5293"/>
    <cellStyle name="Normal 2 5 2 13" xfId="3902"/>
    <cellStyle name="Normal 2 5 2 14" xfId="5540"/>
    <cellStyle name="Normal 2 5 2 15" xfId="5785"/>
    <cellStyle name="Normal 2 5 2 16" xfId="6027"/>
    <cellStyle name="Normal 2 5 2 17" xfId="6267"/>
    <cellStyle name="Normal 2 5 2 18" xfId="6504"/>
    <cellStyle name="Normal 2 5 2 19" xfId="6038"/>
    <cellStyle name="Normal 2 5 2 2" xfId="269"/>
    <cellStyle name="Normal 2 5 2 2 10" xfId="14510"/>
    <cellStyle name="Normal 2 5 2 2 11" xfId="15212"/>
    <cellStyle name="Normal 2 5 2 2 12" xfId="15593"/>
    <cellStyle name="Normal 2 5 2 2 13" xfId="16134"/>
    <cellStyle name="Normal 2 5 2 2 14" xfId="16674"/>
    <cellStyle name="Normal 2 5 2 2 15" xfId="17215"/>
    <cellStyle name="Normal 2 5 2 2 16" xfId="17756"/>
    <cellStyle name="Normal 2 5 2 2 17" xfId="18297"/>
    <cellStyle name="Normal 2 5 2 2 18" xfId="18835"/>
    <cellStyle name="Normal 2 5 2 2 19" xfId="19374"/>
    <cellStyle name="Normal 2 5 2 2 2" xfId="10081"/>
    <cellStyle name="Normal 2 5 2 2 2 2" xfId="38103"/>
    <cellStyle name="Normal 2 5 2 2 20" xfId="19909"/>
    <cellStyle name="Normal 2 5 2 2 21" xfId="20431"/>
    <cellStyle name="Normal 2 5 2 2 22" xfId="21073"/>
    <cellStyle name="Normal 2 5 2 2 23" xfId="21353"/>
    <cellStyle name="Normal 2 5 2 2 24" xfId="21928"/>
    <cellStyle name="Normal 2 5 2 2 25" xfId="21809"/>
    <cellStyle name="Normal 2 5 2 2 26" xfId="22848"/>
    <cellStyle name="Normal 2 5 2 2 27" xfId="22362"/>
    <cellStyle name="Normal 2 5 2 2 28" xfId="22758"/>
    <cellStyle name="Normal 2 5 2 2 29" xfId="23021"/>
    <cellStyle name="Normal 2 5 2 2 3" xfId="10278"/>
    <cellStyle name="Normal 2 5 2 2 3 2" xfId="37890"/>
    <cellStyle name="Normal 2 5 2 2 30" xfId="23559"/>
    <cellStyle name="Normal 2 5 2 2 31" xfId="22767"/>
    <cellStyle name="Normal 2 5 2 2 32" xfId="26099"/>
    <cellStyle name="Normal 2 5 2 2 33" xfId="24662"/>
    <cellStyle name="Normal 2 5 2 2 34" xfId="26874"/>
    <cellStyle name="Normal 2 5 2 2 35" xfId="26256"/>
    <cellStyle name="Normal 2 5 2 2 36" xfId="26776"/>
    <cellStyle name="Normal 2 5 2 2 37" xfId="28939"/>
    <cellStyle name="Normal 2 5 2 2 38" xfId="29157"/>
    <cellStyle name="Normal 2 5 2 2 39" xfId="31045"/>
    <cellStyle name="Normal 2 5 2 2 4" xfId="11287"/>
    <cellStyle name="Normal 2 5 2 2 40" xfId="31873"/>
    <cellStyle name="Normal 2 5 2 2 41" xfId="33480"/>
    <cellStyle name="Normal 2 5 2 2 5" xfId="11816"/>
    <cellStyle name="Normal 2 5 2 2 6" xfId="12344"/>
    <cellStyle name="Normal 2 5 2 2 7" xfId="12871"/>
    <cellStyle name="Normal 2 5 2 2 8" xfId="13429"/>
    <cellStyle name="Normal 2 5 2 2 9" xfId="13970"/>
    <cellStyle name="Normal 2 5 2 20" xfId="7121"/>
    <cellStyle name="Normal 2 5 2 21" xfId="7755"/>
    <cellStyle name="Normal 2 5 2 22" xfId="8105"/>
    <cellStyle name="Normal 2 5 2 23" xfId="6611"/>
    <cellStyle name="Normal 2 5 2 24" xfId="7816"/>
    <cellStyle name="Normal 2 5 2 25" xfId="8130"/>
    <cellStyle name="Normal 2 5 2 26" xfId="8380"/>
    <cellStyle name="Normal 2 5 2 27" xfId="8604"/>
    <cellStyle name="Normal 2 5 2 28" xfId="8815"/>
    <cellStyle name="Normal 2 5 2 29" xfId="8390"/>
    <cellStyle name="Normal 2 5 2 3" xfId="1345"/>
    <cellStyle name="Normal 2 5 2 3 2" xfId="29735"/>
    <cellStyle name="Normal 2 5 2 3 2 2" xfId="38180"/>
    <cellStyle name="Normal 2 5 2 3 3" xfId="30456"/>
    <cellStyle name="Normal 2 5 2 3 3 2" xfId="37891"/>
    <cellStyle name="Normal 2 5 2 3 4" xfId="31934"/>
    <cellStyle name="Normal 2 5 2 3 5" xfId="32802"/>
    <cellStyle name="Normal 2 5 2 3 6" xfId="33507"/>
    <cellStyle name="Normal 2 5 2 30" xfId="9334"/>
    <cellStyle name="Normal 2 5 2 31" xfId="9971"/>
    <cellStyle name="Normal 2 5 2 32" xfId="10614"/>
    <cellStyle name="Normal 2 5 2 33" xfId="11104"/>
    <cellStyle name="Normal 2 5 2 34" xfId="11629"/>
    <cellStyle name="Normal 2 5 2 35" xfId="12158"/>
    <cellStyle name="Normal 2 5 2 36" xfId="12543"/>
    <cellStyle name="Normal 2 5 2 37" xfId="13232"/>
    <cellStyle name="Normal 2 5 2 38" xfId="13772"/>
    <cellStyle name="Normal 2 5 2 39" xfId="14315"/>
    <cellStyle name="Normal 2 5 2 4" xfId="2138"/>
    <cellStyle name="Normal 2 5 2 4 2" xfId="3972"/>
    <cellStyle name="Normal 2 5 2 4 2 2" xfId="30124"/>
    <cellStyle name="Normal 2 5 2 4 3" xfId="30740"/>
    <cellStyle name="Normal 2 5 2 4 4" xfId="32589"/>
    <cellStyle name="Normal 2 5 2 4 5" xfId="33344"/>
    <cellStyle name="Normal 2 5 2 4 6" xfId="33817"/>
    <cellStyle name="Normal 2 5 2 4 7" xfId="34220"/>
    <cellStyle name="Normal 2 5 2 4 8" xfId="37702"/>
    <cellStyle name="Normal 2 5 2 40" xfId="14721"/>
    <cellStyle name="Normal 2 5 2 41" xfId="15396"/>
    <cellStyle name="Normal 2 5 2 42" xfId="15937"/>
    <cellStyle name="Normal 2 5 2 43" xfId="16477"/>
    <cellStyle name="Normal 2 5 2 44" xfId="17018"/>
    <cellStyle name="Normal 2 5 2 45" xfId="17559"/>
    <cellStyle name="Normal 2 5 2 46" xfId="18100"/>
    <cellStyle name="Normal 2 5 2 47" xfId="18638"/>
    <cellStyle name="Normal 2 5 2 48" xfId="19178"/>
    <cellStyle name="Normal 2 5 2 49" xfId="19716"/>
    <cellStyle name="Normal 2 5 2 5" xfId="2311"/>
    <cellStyle name="Normal 2 5 2 5 2" xfId="4438"/>
    <cellStyle name="Normal 2 5 2 5 2 2" xfId="30200"/>
    <cellStyle name="Normal 2 5 2 5 2 3" xfId="38246"/>
    <cellStyle name="Normal 2 5 2 5 3" xfId="30796"/>
    <cellStyle name="Normal 2 5 2 5 4" xfId="32736"/>
    <cellStyle name="Normal 2 5 2 5 5" xfId="33457"/>
    <cellStyle name="Normal 2 5 2 5 6" xfId="33874"/>
    <cellStyle name="Normal 2 5 2 5 7" xfId="37889"/>
    <cellStyle name="Normal 2 5 2 50" xfId="20244"/>
    <cellStyle name="Normal 2 5 2 51" xfId="20633"/>
    <cellStyle name="Normal 2 5 2 52" xfId="21222"/>
    <cellStyle name="Normal 2 5 2 53" xfId="21803"/>
    <cellStyle name="Normal 2 5 2 54" xfId="22057"/>
    <cellStyle name="Normal 2 5 2 55" xfId="23340"/>
    <cellStyle name="Normal 2 5 2 56" xfId="23875"/>
    <cellStyle name="Normal 2 5 2 57" xfId="24409"/>
    <cellStyle name="Normal 2 5 2 58" xfId="24923"/>
    <cellStyle name="Normal 2 5 2 59" xfId="25400"/>
    <cellStyle name="Normal 2 5 2 6" xfId="2863"/>
    <cellStyle name="Normal 2 5 2 6 2" xfId="3740"/>
    <cellStyle name="Normal 2 5 2 6 3" xfId="38029"/>
    <cellStyle name="Normal 2 5 2 60" xfId="25443"/>
    <cellStyle name="Normal 2 5 2 61" xfId="26585"/>
    <cellStyle name="Normal 2 5 2 62" xfId="27118"/>
    <cellStyle name="Normal 2 5 2 63" xfId="27427"/>
    <cellStyle name="Normal 2 5 2 64" xfId="28111"/>
    <cellStyle name="Normal 2 5 2 65" xfId="28511"/>
    <cellStyle name="Normal 2 5 2 66" xfId="28819"/>
    <cellStyle name="Normal 2 5 2 67" xfId="29364"/>
    <cellStyle name="Normal 2 5 2 68" xfId="30925"/>
    <cellStyle name="Normal 2 5 2 69" xfId="31392"/>
    <cellStyle name="Normal 2 5 2 7" xfId="3353"/>
    <cellStyle name="Normal 2 5 2 70" xfId="32374"/>
    <cellStyle name="Normal 2 5 2 71" xfId="22788"/>
    <cellStyle name="Normal 2 5 2 72" xfId="34081"/>
    <cellStyle name="Normal 2 5 2 73" xfId="34584"/>
    <cellStyle name="Normal 2 5 2 74" xfId="34811"/>
    <cellStyle name="Normal 2 5 2 75" xfId="35038"/>
    <cellStyle name="Normal 2 5 2 76" xfId="35265"/>
    <cellStyle name="Normal 2 5 2 77" xfId="35492"/>
    <cellStyle name="Normal 2 5 2 78" xfId="35719"/>
    <cellStyle name="Normal 2 5 2 79" xfId="35946"/>
    <cellStyle name="Normal 2 5 2 8" xfId="3471"/>
    <cellStyle name="Normal 2 5 2 80" xfId="36173"/>
    <cellStyle name="Normal 2 5 2 81" xfId="36400"/>
    <cellStyle name="Normal 2 5 2 82" xfId="36626"/>
    <cellStyle name="Normal 2 5 2 83" xfId="36850"/>
    <cellStyle name="Normal 2 5 2 84" xfId="37052"/>
    <cellStyle name="Normal 2 5 2 85" xfId="37262"/>
    <cellStyle name="Normal 2 5 2 86" xfId="37609"/>
    <cellStyle name="Normal 2 5 2 87" xfId="38481"/>
    <cellStyle name="Normal 2 5 2 9" xfId="4355"/>
    <cellStyle name="Normal 2 5 20" xfId="816"/>
    <cellStyle name="Normal 2 5 20 10" xfId="14901"/>
    <cellStyle name="Normal 2 5 20 11" xfId="15442"/>
    <cellStyle name="Normal 2 5 20 12" xfId="15983"/>
    <cellStyle name="Normal 2 5 20 13" xfId="16523"/>
    <cellStyle name="Normal 2 5 20 14" xfId="17064"/>
    <cellStyle name="Normal 2 5 20 15" xfId="17605"/>
    <cellStyle name="Normal 2 5 20 16" xfId="18146"/>
    <cellStyle name="Normal 2 5 20 17" xfId="18684"/>
    <cellStyle name="Normal 2 5 20 18" xfId="19224"/>
    <cellStyle name="Normal 2 5 20 19" xfId="19762"/>
    <cellStyle name="Normal 2 5 20 2" xfId="10616"/>
    <cellStyle name="Normal 2 5 20 20" xfId="20290"/>
    <cellStyle name="Normal 2 5 20 21" xfId="20798"/>
    <cellStyle name="Normal 2 5 20 22" xfId="21259"/>
    <cellStyle name="Normal 2 5 20 23" xfId="21590"/>
    <cellStyle name="Normal 2 5 20 24" xfId="22459"/>
    <cellStyle name="Normal 2 5 20 25" xfId="23023"/>
    <cellStyle name="Normal 2 5 20 26" xfId="23561"/>
    <cellStyle name="Normal 2 5 20 27" xfId="24094"/>
    <cellStyle name="Normal 2 5 20 28" xfId="24628"/>
    <cellStyle name="Normal 2 5 20 29" xfId="25128"/>
    <cellStyle name="Normal 2 5 20 3" xfId="11150"/>
    <cellStyle name="Normal 2 5 20 30" xfId="25574"/>
    <cellStyle name="Normal 2 5 20 31" xfId="26271"/>
    <cellStyle name="Normal 2 5 20 32" xfId="26807"/>
    <cellStyle name="Normal 2 5 20 33" xfId="27334"/>
    <cellStyle name="Normal 2 5 20 34" xfId="27839"/>
    <cellStyle name="Normal 2 5 20 35" xfId="28293"/>
    <cellStyle name="Normal 2 5 20 36" xfId="28634"/>
    <cellStyle name="Normal 2 5 20 37" xfId="29388"/>
    <cellStyle name="Normal 2 5 20 38" xfId="30272"/>
    <cellStyle name="Normal 2 5 20 39" xfId="31515"/>
    <cellStyle name="Normal 2 5 20 4" xfId="11676"/>
    <cellStyle name="Normal 2 5 20 40" xfId="31539"/>
    <cellStyle name="Normal 2 5 20 41" xfId="33291"/>
    <cellStyle name="Normal 2 5 20 5" xfId="12205"/>
    <cellStyle name="Normal 2 5 20 6" xfId="12737"/>
    <cellStyle name="Normal 2 5 20 7" xfId="13278"/>
    <cellStyle name="Normal 2 5 20 8" xfId="13819"/>
    <cellStyle name="Normal 2 5 20 9" xfId="14362"/>
    <cellStyle name="Normal 2 5 21" xfId="695"/>
    <cellStyle name="Normal 2 5 21 10" xfId="14780"/>
    <cellStyle name="Normal 2 5 21 11" xfId="15324"/>
    <cellStyle name="Normal 2 5 21 12" xfId="15865"/>
    <cellStyle name="Normal 2 5 21 13" xfId="16405"/>
    <cellStyle name="Normal 2 5 21 14" xfId="16946"/>
    <cellStyle name="Normal 2 5 21 15" xfId="17487"/>
    <cellStyle name="Normal 2 5 21 16" xfId="18028"/>
    <cellStyle name="Normal 2 5 21 17" xfId="18567"/>
    <cellStyle name="Normal 2 5 21 18" xfId="19106"/>
    <cellStyle name="Normal 2 5 21 19" xfId="19644"/>
    <cellStyle name="Normal 2 5 21 2" xfId="10495"/>
    <cellStyle name="Normal 2 5 21 20" xfId="20175"/>
    <cellStyle name="Normal 2 5 21 21" xfId="20687"/>
    <cellStyle name="Normal 2 5 21 22" xfId="21162"/>
    <cellStyle name="Normal 2 5 21 23" xfId="21532"/>
    <cellStyle name="Normal 2 5 21 24" xfId="22341"/>
    <cellStyle name="Normal 2 5 21 25" xfId="22906"/>
    <cellStyle name="Normal 2 5 21 26" xfId="23446"/>
    <cellStyle name="Normal 2 5 21 27" xfId="23980"/>
    <cellStyle name="Normal 2 5 21 28" xfId="24514"/>
    <cellStyle name="Normal 2 5 21 29" xfId="25021"/>
    <cellStyle name="Normal 2 5 21 3" xfId="11034"/>
    <cellStyle name="Normal 2 5 21 30" xfId="25493"/>
    <cellStyle name="Normal 2 5 21 31" xfId="26156"/>
    <cellStyle name="Normal 2 5 21 32" xfId="26693"/>
    <cellStyle name="Normal 2 5 21 33" xfId="27222"/>
    <cellStyle name="Normal 2 5 21 34" xfId="27735"/>
    <cellStyle name="Normal 2 5 21 35" xfId="28199"/>
    <cellStyle name="Normal 2 5 21 36" xfId="28576"/>
    <cellStyle name="Normal 2 5 21 37" xfId="29290"/>
    <cellStyle name="Normal 2 5 21 38" xfId="29337"/>
    <cellStyle name="Normal 2 5 21 39" xfId="31409"/>
    <cellStyle name="Normal 2 5 21 4" xfId="11559"/>
    <cellStyle name="Normal 2 5 21 40" xfId="31349"/>
    <cellStyle name="Normal 2 5 21 41" xfId="32705"/>
    <cellStyle name="Normal 2 5 21 5" xfId="12086"/>
    <cellStyle name="Normal 2 5 21 6" xfId="12616"/>
    <cellStyle name="Normal 2 5 21 7" xfId="13160"/>
    <cellStyle name="Normal 2 5 21 8" xfId="13700"/>
    <cellStyle name="Normal 2 5 21 9" xfId="14243"/>
    <cellStyle name="Normal 2 5 22" xfId="630"/>
    <cellStyle name="Normal 2 5 22 10" xfId="14717"/>
    <cellStyle name="Normal 2 5 22 11" xfId="15259"/>
    <cellStyle name="Normal 2 5 22 12" xfId="15800"/>
    <cellStyle name="Normal 2 5 22 13" xfId="16340"/>
    <cellStyle name="Normal 2 5 22 14" xfId="16881"/>
    <cellStyle name="Normal 2 5 22 15" xfId="17422"/>
    <cellStyle name="Normal 2 5 22 16" xfId="17963"/>
    <cellStyle name="Normal 2 5 22 17" xfId="18503"/>
    <cellStyle name="Normal 2 5 22 18" xfId="19041"/>
    <cellStyle name="Normal 2 5 22 19" xfId="19580"/>
    <cellStyle name="Normal 2 5 22 2" xfId="10433"/>
    <cellStyle name="Normal 2 5 22 20" xfId="20112"/>
    <cellStyle name="Normal 2 5 22 21" xfId="20629"/>
    <cellStyle name="Normal 2 5 22 22" xfId="21112"/>
    <cellStyle name="Normal 2 5 22 23" xfId="21502"/>
    <cellStyle name="Normal 2 5 22 24" xfId="22278"/>
    <cellStyle name="Normal 2 5 22 25" xfId="22843"/>
    <cellStyle name="Normal 2 5 22 26" xfId="23363"/>
    <cellStyle name="Normal 2 5 22 27" xfId="23897"/>
    <cellStyle name="Normal 2 5 22 28" xfId="24432"/>
    <cellStyle name="Normal 2 5 22 29" xfId="24944"/>
    <cellStyle name="Normal 2 5 22 3" xfId="10969"/>
    <cellStyle name="Normal 2 5 22 30" xfId="25423"/>
    <cellStyle name="Normal 2 5 22 31" xfId="26094"/>
    <cellStyle name="Normal 2 5 22 32" xfId="26608"/>
    <cellStyle name="Normal 2 5 22 33" xfId="27141"/>
    <cellStyle name="Normal 2 5 22 34" xfId="27520"/>
    <cellStyle name="Normal 2 5 22 35" xfId="28131"/>
    <cellStyle name="Normal 2 5 22 36" xfId="28530"/>
    <cellStyle name="Normal 2 5 22 37" xfId="29238"/>
    <cellStyle name="Normal 2 5 22 38" xfId="29131"/>
    <cellStyle name="Normal 2 5 22 39" xfId="31355"/>
    <cellStyle name="Normal 2 5 22 4" xfId="11494"/>
    <cellStyle name="Normal 2 5 22 40" xfId="32276"/>
    <cellStyle name="Normal 2 5 22 41" xfId="32627"/>
    <cellStyle name="Normal 2 5 22 5" xfId="12023"/>
    <cellStyle name="Normal 2 5 22 6" xfId="12553"/>
    <cellStyle name="Normal 2 5 22 7" xfId="13095"/>
    <cellStyle name="Normal 2 5 22 8" xfId="13635"/>
    <cellStyle name="Normal 2 5 22 9" xfId="14178"/>
    <cellStyle name="Normal 2 5 23" xfId="1266"/>
    <cellStyle name="Normal 2 5 23 2" xfId="2938"/>
    <cellStyle name="Normal 2 5 23 2 2" xfId="29677"/>
    <cellStyle name="Normal 2 5 23 3" xfId="30403"/>
    <cellStyle name="Normal 2 5 23 4" xfId="31863"/>
    <cellStyle name="Normal 2 5 23 5" xfId="31552"/>
    <cellStyle name="Normal 2 5 23 6" xfId="33277"/>
    <cellStyle name="Normal 2 5 24" xfId="1292"/>
    <cellStyle name="Normal 2 5 24 2" xfId="3361"/>
    <cellStyle name="Normal 2 5 24 2 2" xfId="29695"/>
    <cellStyle name="Normal 2 5 24 3" xfId="30417"/>
    <cellStyle name="Normal 2 5 24 4" xfId="31887"/>
    <cellStyle name="Normal 2 5 24 5" xfId="32555"/>
    <cellStyle name="Normal 2 5 24 6" xfId="33308"/>
    <cellStyle name="Normal 2 5 25" xfId="1301"/>
    <cellStyle name="Normal 2 5 25 2" xfId="4117"/>
    <cellStyle name="Normal 2 5 25 2 2" xfId="29699"/>
    <cellStyle name="Normal 2 5 25 3" xfId="30420"/>
    <cellStyle name="Normal 2 5 25 4" xfId="31895"/>
    <cellStyle name="Normal 2 5 25 5" xfId="32619"/>
    <cellStyle name="Normal 2 5 25 6" xfId="33324"/>
    <cellStyle name="Normal 2 5 26" xfId="2137"/>
    <cellStyle name="Normal 2 5 26 2" xfId="3453"/>
    <cellStyle name="Normal 2 5 26 2 2" xfId="30123"/>
    <cellStyle name="Normal 2 5 26 3" xfId="30739"/>
    <cellStyle name="Normal 2 5 26 4" xfId="32588"/>
    <cellStyle name="Normal 2 5 26 5" xfId="33343"/>
    <cellStyle name="Normal 2 5 26 6" xfId="33816"/>
    <cellStyle name="Normal 2 5 27" xfId="2310"/>
    <cellStyle name="Normal 2 5 27 2" xfId="3784"/>
    <cellStyle name="Normal 2 5 27 2 2" xfId="30199"/>
    <cellStyle name="Normal 2 5 27 3" xfId="30795"/>
    <cellStyle name="Normal 2 5 27 4" xfId="32735"/>
    <cellStyle name="Normal 2 5 27 5" xfId="33456"/>
    <cellStyle name="Normal 2 5 27 6" xfId="33873"/>
    <cellStyle name="Normal 2 5 28" xfId="2419"/>
    <cellStyle name="Normal 2 5 28 2" xfId="3192"/>
    <cellStyle name="Normal 2 5 29" xfId="3837"/>
    <cellStyle name="Normal 2 5 3" xfId="206"/>
    <cellStyle name="Normal 2 5 3 10" xfId="13792"/>
    <cellStyle name="Normal 2 5 3 11" xfId="14335"/>
    <cellStyle name="Normal 2 5 3 12" xfId="14393"/>
    <cellStyle name="Normal 2 5 3 13" xfId="15415"/>
    <cellStyle name="Normal 2 5 3 14" xfId="15956"/>
    <cellStyle name="Normal 2 5 3 15" xfId="16496"/>
    <cellStyle name="Normal 2 5 3 16" xfId="17037"/>
    <cellStyle name="Normal 2 5 3 17" xfId="17578"/>
    <cellStyle name="Normal 2 5 3 18" xfId="18119"/>
    <cellStyle name="Normal 2 5 3 19" xfId="18657"/>
    <cellStyle name="Normal 2 5 3 2" xfId="290"/>
    <cellStyle name="Normal 2 5 3 2 10" xfId="14304"/>
    <cellStyle name="Normal 2 5 3 2 11" xfId="14425"/>
    <cellStyle name="Normal 2 5 3 2 12" xfId="15385"/>
    <cellStyle name="Normal 2 5 3 2 13" xfId="15926"/>
    <cellStyle name="Normal 2 5 3 2 14" xfId="16466"/>
    <cellStyle name="Normal 2 5 3 2 15" xfId="17007"/>
    <cellStyle name="Normal 2 5 3 2 16" xfId="17548"/>
    <cellStyle name="Normal 2 5 3 2 17" xfId="18089"/>
    <cellStyle name="Normal 2 5 3 2 18" xfId="18627"/>
    <cellStyle name="Normal 2 5 3 2 19" xfId="19167"/>
    <cellStyle name="Normal 2 5 3 2 2" xfId="10102"/>
    <cellStyle name="Normal 2 5 3 2 2 2" xfId="38124"/>
    <cellStyle name="Normal 2 5 3 2 20" xfId="19705"/>
    <cellStyle name="Normal 2 5 3 2 21" xfId="20233"/>
    <cellStyle name="Normal 2 5 3 2 22" xfId="20350"/>
    <cellStyle name="Normal 2 5 3 2 23" xfId="21212"/>
    <cellStyle name="Normal 2 5 3 2 24" xfId="21949"/>
    <cellStyle name="Normal 2 5 3 2 25" xfId="22433"/>
    <cellStyle name="Normal 2 5 3 2 26" xfId="23162"/>
    <cellStyle name="Normal 2 5 3 2 27" xfId="23698"/>
    <cellStyle name="Normal 2 5 3 2 28" xfId="24231"/>
    <cellStyle name="Normal 2 5 3 2 29" xfId="24753"/>
    <cellStyle name="Normal 2 5 3 2 3" xfId="10676"/>
    <cellStyle name="Normal 2 5 3 2 3 2" xfId="37893"/>
    <cellStyle name="Normal 2 5 3 2 30" xfId="25247"/>
    <cellStyle name="Normal 2 5 3 2 31" xfId="25644"/>
    <cellStyle name="Normal 2 5 3 2 32" xfId="26408"/>
    <cellStyle name="Normal 2 5 3 2 33" xfId="26944"/>
    <cellStyle name="Normal 2 5 3 2 34" xfId="27462"/>
    <cellStyle name="Normal 2 5 3 2 35" xfId="27950"/>
    <cellStyle name="Normal 2 5 3 2 36" xfId="28379"/>
    <cellStyle name="Normal 2 5 3 2 37" xfId="28960"/>
    <cellStyle name="Normal 2 5 3 2 38" xfId="29981"/>
    <cellStyle name="Normal 2 5 3 2 39" xfId="31066"/>
    <cellStyle name="Normal 2 5 3 2 4" xfId="11094"/>
    <cellStyle name="Normal 2 5 3 2 40" xfId="30880"/>
    <cellStyle name="Normal 2 5 3 2 41" xfId="31653"/>
    <cellStyle name="Normal 2 5 3 2 5" xfId="11619"/>
    <cellStyle name="Normal 2 5 3 2 6" xfId="12147"/>
    <cellStyle name="Normal 2 5 3 2 7" xfId="12546"/>
    <cellStyle name="Normal 2 5 3 2 8" xfId="13221"/>
    <cellStyle name="Normal 2 5 3 2 9" xfId="13761"/>
    <cellStyle name="Normal 2 5 3 20" xfId="19197"/>
    <cellStyle name="Normal 2 5 3 21" xfId="19735"/>
    <cellStyle name="Normal 2 5 3 22" xfId="20263"/>
    <cellStyle name="Normal 2 5 3 23" xfId="20320"/>
    <cellStyle name="Normal 2 5 3 24" xfId="21238"/>
    <cellStyle name="Normal 2 5 3 25" xfId="21865"/>
    <cellStyle name="Normal 2 5 3 26" xfId="22783"/>
    <cellStyle name="Normal 2 5 3 27" xfId="23164"/>
    <cellStyle name="Normal 2 5 3 28" xfId="23700"/>
    <cellStyle name="Normal 2 5 3 29" xfId="24233"/>
    <cellStyle name="Normal 2 5 3 3" xfId="1366"/>
    <cellStyle name="Normal 2 5 3 3 2" xfId="29756"/>
    <cellStyle name="Normal 2 5 3 3 2 2" xfId="38201"/>
    <cellStyle name="Normal 2 5 3 3 3" xfId="30477"/>
    <cellStyle name="Normal 2 5 3 3 3 2" xfId="37894"/>
    <cellStyle name="Normal 2 5 3 3 4" xfId="31955"/>
    <cellStyle name="Normal 2 5 3 3 5" xfId="32823"/>
    <cellStyle name="Normal 2 5 3 3 6" xfId="33528"/>
    <cellStyle name="Normal 2 5 3 30" xfId="24755"/>
    <cellStyle name="Normal 2 5 3 31" xfId="25249"/>
    <cellStyle name="Normal 2 5 3 32" xfId="25816"/>
    <cellStyle name="Normal 2 5 3 33" xfId="26410"/>
    <cellStyle name="Normal 2 5 3 34" xfId="26946"/>
    <cellStyle name="Normal 2 5 3 35" xfId="27614"/>
    <cellStyle name="Normal 2 5 3 36" xfId="27952"/>
    <cellStyle name="Normal 2 5 3 37" xfId="28381"/>
    <cellStyle name="Normal 2 5 3 38" xfId="28876"/>
    <cellStyle name="Normal 2 5 3 39" xfId="28782"/>
    <cellStyle name="Normal 2 5 3 4" xfId="2139"/>
    <cellStyle name="Normal 2 5 3 4 2" xfId="10283"/>
    <cellStyle name="Normal 2 5 3 4 2 2" xfId="30125"/>
    <cellStyle name="Normal 2 5 3 4 3" xfId="30741"/>
    <cellStyle name="Normal 2 5 3 4 4" xfId="32590"/>
    <cellStyle name="Normal 2 5 3 4 5" xfId="33345"/>
    <cellStyle name="Normal 2 5 3 4 6" xfId="33818"/>
    <cellStyle name="Normal 2 5 3 4 7" xfId="34237"/>
    <cellStyle name="Normal 2 5 3 4 8" xfId="37718"/>
    <cellStyle name="Normal 2 5 3 40" xfId="30982"/>
    <cellStyle name="Normal 2 5 3 41" xfId="32385"/>
    <cellStyle name="Normal 2 5 3 42" xfId="32221"/>
    <cellStyle name="Normal 2 5 3 43" xfId="2900"/>
    <cellStyle name="Normal 2 5 3 44" xfId="34082"/>
    <cellStyle name="Normal 2 5 3 45" xfId="34585"/>
    <cellStyle name="Normal 2 5 3 46" xfId="34812"/>
    <cellStyle name="Normal 2 5 3 47" xfId="35039"/>
    <cellStyle name="Normal 2 5 3 48" xfId="35266"/>
    <cellStyle name="Normal 2 5 3 49" xfId="35493"/>
    <cellStyle name="Normal 2 5 3 5" xfId="2312"/>
    <cellStyle name="Normal 2 5 3 5 2" xfId="11123"/>
    <cellStyle name="Normal 2 5 3 5 2 2" xfId="30201"/>
    <cellStyle name="Normal 2 5 3 5 2 3" xfId="38247"/>
    <cellStyle name="Normal 2 5 3 5 3" xfId="30797"/>
    <cellStyle name="Normal 2 5 3 5 4" xfId="32737"/>
    <cellStyle name="Normal 2 5 3 5 5" xfId="33458"/>
    <cellStyle name="Normal 2 5 3 5 6" xfId="33875"/>
    <cellStyle name="Normal 2 5 3 5 7" xfId="37892"/>
    <cellStyle name="Normal 2 5 3 50" xfId="35720"/>
    <cellStyle name="Normal 2 5 3 51" xfId="35947"/>
    <cellStyle name="Normal 2 5 3 52" xfId="36174"/>
    <cellStyle name="Normal 2 5 3 53" xfId="36401"/>
    <cellStyle name="Normal 2 5 3 54" xfId="36627"/>
    <cellStyle name="Normal 2 5 3 55" xfId="36851"/>
    <cellStyle name="Normal 2 5 3 56" xfId="37053"/>
    <cellStyle name="Normal 2 5 3 57" xfId="37263"/>
    <cellStyle name="Normal 2 5 3 58" xfId="37610"/>
    <cellStyle name="Normal 2 5 3 59" xfId="38482"/>
    <cellStyle name="Normal 2 5 3 6" xfId="11649"/>
    <cellStyle name="Normal 2 5 3 7" xfId="12178"/>
    <cellStyle name="Normal 2 5 3 8" xfId="12644"/>
    <cellStyle name="Normal 2 5 3 9" xfId="13251"/>
    <cellStyle name="Normal 2 5 30" xfId="5064"/>
    <cellStyle name="Normal 2 5 31" xfId="5305"/>
    <cellStyle name="Normal 2 5 32" xfId="4729"/>
    <cellStyle name="Normal 2 5 33" xfId="5174"/>
    <cellStyle name="Normal 2 5 34" xfId="3459"/>
    <cellStyle name="Normal 2 5 35" xfId="5859"/>
    <cellStyle name="Normal 2 5 36" xfId="6101"/>
    <cellStyle name="Normal 2 5 37" xfId="6341"/>
    <cellStyle name="Normal 2 5 38" xfId="6578"/>
    <cellStyle name="Normal 2 5 39" xfId="7210"/>
    <cellStyle name="Normal 2 5 4" xfId="227"/>
    <cellStyle name="Normal 2 5 4 10" xfId="12538"/>
    <cellStyle name="Normal 2 5 4 11" xfId="13132"/>
    <cellStyle name="Normal 2 5 4 12" xfId="14786"/>
    <cellStyle name="Normal 2 5 4 13" xfId="13215"/>
    <cellStyle name="Normal 2 5 4 14" xfId="12977"/>
    <cellStyle name="Normal 2 5 4 15" xfId="15296"/>
    <cellStyle name="Normal 2 5 4 16" xfId="15837"/>
    <cellStyle name="Normal 2 5 4 17" xfId="16377"/>
    <cellStyle name="Normal 2 5 4 18" xfId="16918"/>
    <cellStyle name="Normal 2 5 4 19" xfId="17459"/>
    <cellStyle name="Normal 2 5 4 2" xfId="311"/>
    <cellStyle name="Normal 2 5 4 2 10" xfId="14534"/>
    <cellStyle name="Normal 2 5 4 2 11" xfId="15136"/>
    <cellStyle name="Normal 2 5 4 2 12" xfId="15617"/>
    <cellStyle name="Normal 2 5 4 2 13" xfId="16158"/>
    <cellStyle name="Normal 2 5 4 2 14" xfId="16698"/>
    <cellStyle name="Normal 2 5 4 2 15" xfId="17239"/>
    <cellStyle name="Normal 2 5 4 2 16" xfId="17780"/>
    <cellStyle name="Normal 2 5 4 2 17" xfId="18321"/>
    <cellStyle name="Normal 2 5 4 2 18" xfId="18859"/>
    <cellStyle name="Normal 2 5 4 2 19" xfId="19398"/>
    <cellStyle name="Normal 2 5 4 2 2" xfId="10123"/>
    <cellStyle name="Normal 2 5 4 2 2 2" xfId="38145"/>
    <cellStyle name="Normal 2 5 4 2 20" xfId="19932"/>
    <cellStyle name="Normal 2 5 4 2 21" xfId="20451"/>
    <cellStyle name="Normal 2 5 4 2 22" xfId="21003"/>
    <cellStyle name="Normal 2 5 4 2 23" xfId="21365"/>
    <cellStyle name="Normal 2 5 4 2 24" xfId="21970"/>
    <cellStyle name="Normal 2 5 4 2 25" xfId="22418"/>
    <cellStyle name="Normal 2 5 4 2 26" xfId="22862"/>
    <cellStyle name="Normal 2 5 4 2 27" xfId="23074"/>
    <cellStyle name="Normal 2 5 4 2 28" xfId="23611"/>
    <cellStyle name="Normal 2 5 4 2 29" xfId="24144"/>
    <cellStyle name="Normal 2 5 4 2 3" xfId="10196"/>
    <cellStyle name="Normal 2 5 4 2 3 2" xfId="37896"/>
    <cellStyle name="Normal 2 5 4 2 30" xfId="24674"/>
    <cellStyle name="Normal 2 5 4 2 31" xfId="25805"/>
    <cellStyle name="Normal 2 5 4 2 32" xfId="26113"/>
    <cellStyle name="Normal 2 5 4 2 33" xfId="26320"/>
    <cellStyle name="Normal 2 5 4 2 34" xfId="26278"/>
    <cellStyle name="Normal 2 5 4 2 35" xfId="27380"/>
    <cellStyle name="Normal 2 5 4 2 36" xfId="27880"/>
    <cellStyle name="Normal 2 5 4 2 37" xfId="28981"/>
    <cellStyle name="Normal 2 5 4 2 38" xfId="29474"/>
    <cellStyle name="Normal 2 5 4 2 39" xfId="31087"/>
    <cellStyle name="Normal 2 5 4 2 4" xfId="11311"/>
    <cellStyle name="Normal 2 5 4 2 40" xfId="32303"/>
    <cellStyle name="Normal 2 5 4 2 41" xfId="33125"/>
    <cellStyle name="Normal 2 5 4 2 5" xfId="11840"/>
    <cellStyle name="Normal 2 5 4 2 6" xfId="12368"/>
    <cellStyle name="Normal 2 5 4 2 7" xfId="11725"/>
    <cellStyle name="Normal 2 5 4 2 8" xfId="13453"/>
    <cellStyle name="Normal 2 5 4 2 9" xfId="13994"/>
    <cellStyle name="Normal 2 5 4 20" xfId="18000"/>
    <cellStyle name="Normal 2 5 4 21" xfId="18539"/>
    <cellStyle name="Normal 2 5 4 22" xfId="19078"/>
    <cellStyle name="Normal 2 5 4 23" xfId="20693"/>
    <cellStyle name="Normal 2 5 4 24" xfId="19161"/>
    <cellStyle name="Normal 2 5 4 25" xfId="21886"/>
    <cellStyle name="Normal 2 5 4 26" xfId="22445"/>
    <cellStyle name="Normal 2 5 4 27" xfId="22342"/>
    <cellStyle name="Normal 2 5 4 28" xfId="22129"/>
    <cellStyle name="Normal 2 5 4 29" xfId="23336"/>
    <cellStyle name="Normal 2 5 4 3" xfId="2140"/>
    <cellStyle name="Normal 2 5 4 3 2" xfId="10039"/>
    <cellStyle name="Normal 2 5 4 3 2 2" xfId="30126"/>
    <cellStyle name="Normal 2 5 4 3 3" xfId="30742"/>
    <cellStyle name="Normal 2 5 4 3 4" xfId="32591"/>
    <cellStyle name="Normal 2 5 4 3 5" xfId="33346"/>
    <cellStyle name="Normal 2 5 4 3 6" xfId="33819"/>
    <cellStyle name="Normal 2 5 4 3 7" xfId="34253"/>
    <cellStyle name="Normal 2 5 4 3 8" xfId="37733"/>
    <cellStyle name="Normal 2 5 4 30" xfId="23871"/>
    <cellStyle name="Normal 2 5 4 31" xfId="24405"/>
    <cellStyle name="Normal 2 5 4 32" xfId="25801"/>
    <cellStyle name="Normal 2 5 4 33" xfId="25627"/>
    <cellStyle name="Normal 2 5 4 34" xfId="24225"/>
    <cellStyle name="Normal 2 5 4 35" xfId="26646"/>
    <cellStyle name="Normal 2 5 4 36" xfId="27296"/>
    <cellStyle name="Normal 2 5 4 37" xfId="27625"/>
    <cellStyle name="Normal 2 5 4 38" xfId="28897"/>
    <cellStyle name="Normal 2 5 4 39" xfId="29449"/>
    <cellStyle name="Normal 2 5 4 4" xfId="2313"/>
    <cellStyle name="Normal 2 5 4 4 2" xfId="10744"/>
    <cellStyle name="Normal 2 5 4 4 2 2" xfId="30202"/>
    <cellStyle name="Normal 2 5 4 4 2 3" xfId="38248"/>
    <cellStyle name="Normal 2 5 4 4 3" xfId="30798"/>
    <cellStyle name="Normal 2 5 4 4 4" xfId="32738"/>
    <cellStyle name="Normal 2 5 4 4 5" xfId="33459"/>
    <cellStyle name="Normal 2 5 4 4 6" xfId="33876"/>
    <cellStyle name="Normal 2 5 4 4 7" xfId="37895"/>
    <cellStyle name="Normal 2 5 4 40" xfId="31003"/>
    <cellStyle name="Normal 2 5 4 41" xfId="32202"/>
    <cellStyle name="Normal 2 5 4 42" xfId="33046"/>
    <cellStyle name="Normal 2 5 4 43" xfId="22796"/>
    <cellStyle name="Normal 2 5 4 44" xfId="34083"/>
    <cellStyle name="Normal 2 5 4 45" xfId="34586"/>
    <cellStyle name="Normal 2 5 4 46" xfId="34813"/>
    <cellStyle name="Normal 2 5 4 47" xfId="35040"/>
    <cellStyle name="Normal 2 5 4 48" xfId="35267"/>
    <cellStyle name="Normal 2 5 4 49" xfId="35494"/>
    <cellStyle name="Normal 2 5 4 5" xfId="10478"/>
    <cellStyle name="Normal 2 5 4 50" xfId="35721"/>
    <cellStyle name="Normal 2 5 4 51" xfId="35948"/>
    <cellStyle name="Normal 2 5 4 52" xfId="36175"/>
    <cellStyle name="Normal 2 5 4 53" xfId="36402"/>
    <cellStyle name="Normal 2 5 4 54" xfId="36628"/>
    <cellStyle name="Normal 2 5 4 55" xfId="36852"/>
    <cellStyle name="Normal 2 5 4 56" xfId="37054"/>
    <cellStyle name="Normal 2 5 4 57" xfId="37264"/>
    <cellStyle name="Normal 2 5 4 58" xfId="37611"/>
    <cellStyle name="Normal 2 5 4 59" xfId="38483"/>
    <cellStyle name="Normal 2 5 4 6" xfId="9863"/>
    <cellStyle name="Normal 2 5 4 7" xfId="11006"/>
    <cellStyle name="Normal 2 5 4 8" xfId="12691"/>
    <cellStyle name="Normal 2 5 4 9" xfId="12177"/>
    <cellStyle name="Normal 2 5 40" xfId="7444"/>
    <cellStyle name="Normal 2 5 41" xfId="6246"/>
    <cellStyle name="Normal 2 5 42" xfId="6881"/>
    <cellStyle name="Normal 2 5 43" xfId="6964"/>
    <cellStyle name="Normal 2 5 44" xfId="8048"/>
    <cellStyle name="Normal 2 5 45" xfId="7527"/>
    <cellStyle name="Normal 2 5 46" xfId="8451"/>
    <cellStyle name="Normal 2 5 47" xfId="8674"/>
    <cellStyle name="Normal 2 5 48" xfId="8883"/>
    <cellStyle name="Normal 2 5 49" xfId="9397"/>
    <cellStyle name="Normal 2 5 5" xfId="248"/>
    <cellStyle name="Normal 2 5 5 10" xfId="14487"/>
    <cellStyle name="Normal 2 5 5 11" xfId="14554"/>
    <cellStyle name="Normal 2 5 5 12" xfId="15570"/>
    <cellStyle name="Normal 2 5 5 13" xfId="16111"/>
    <cellStyle name="Normal 2 5 5 14" xfId="16651"/>
    <cellStyle name="Normal 2 5 5 15" xfId="17192"/>
    <cellStyle name="Normal 2 5 5 16" xfId="17733"/>
    <cellStyle name="Normal 2 5 5 17" xfId="18274"/>
    <cellStyle name="Normal 2 5 5 18" xfId="18812"/>
    <cellStyle name="Normal 2 5 5 19" xfId="19351"/>
    <cellStyle name="Normal 2 5 5 2" xfId="10060"/>
    <cellStyle name="Normal 2 5 5 2 2" xfId="38082"/>
    <cellStyle name="Normal 2 5 5 20" xfId="19886"/>
    <cellStyle name="Normal 2 5 5 21" xfId="20409"/>
    <cellStyle name="Normal 2 5 5 22" xfId="20469"/>
    <cellStyle name="Normal 2 5 5 23" xfId="21336"/>
    <cellStyle name="Normal 2 5 5 24" xfId="21907"/>
    <cellStyle name="Normal 2 5 5 25" xfId="22078"/>
    <cellStyle name="Normal 2 5 5 26" xfId="22865"/>
    <cellStyle name="Normal 2 5 5 27" xfId="23089"/>
    <cellStyle name="Normal 2 5 5 28" xfId="23626"/>
    <cellStyle name="Normal 2 5 5 29" xfId="24159"/>
    <cellStyle name="Normal 2 5 5 3" xfId="10556"/>
    <cellStyle name="Normal 2 5 5 3 2" xfId="37897"/>
    <cellStyle name="Normal 2 5 5 30" xfId="24688"/>
    <cellStyle name="Normal 2 5 5 31" xfId="24728"/>
    <cellStyle name="Normal 2 5 5 32" xfId="26116"/>
    <cellStyle name="Normal 2 5 5 33" xfId="26335"/>
    <cellStyle name="Normal 2 5 5 34" xfId="27145"/>
    <cellStyle name="Normal 2 5 5 35" xfId="27395"/>
    <cellStyle name="Normal 2 5 5 36" xfId="27894"/>
    <cellStyle name="Normal 2 5 5 37" xfId="28918"/>
    <cellStyle name="Normal 2 5 5 38" xfId="29318"/>
    <cellStyle name="Normal 2 5 5 39" xfId="31024"/>
    <cellStyle name="Normal 2 5 5 4" xfId="11264"/>
    <cellStyle name="Normal 2 5 5 40" xfId="31759"/>
    <cellStyle name="Normal 2 5 5 41" xfId="31664"/>
    <cellStyle name="Normal 2 5 5 5" xfId="11792"/>
    <cellStyle name="Normal 2 5 5 6" xfId="12320"/>
    <cellStyle name="Normal 2 5 5 7" xfId="12252"/>
    <cellStyle name="Normal 2 5 5 8" xfId="13406"/>
    <cellStyle name="Normal 2 5 5 9" xfId="13947"/>
    <cellStyle name="Normal 2 5 50" xfId="9564"/>
    <cellStyle name="Normal 2 5 51" xfId="9906"/>
    <cellStyle name="Normal 2 5 52" xfId="10903"/>
    <cellStyle name="Normal 2 5 53" xfId="11272"/>
    <cellStyle name="Normal 2 5 54" xfId="11800"/>
    <cellStyle name="Normal 2 5 55" xfId="12328"/>
    <cellStyle name="Normal 2 5 56" xfId="12822"/>
    <cellStyle name="Normal 2 5 57" xfId="13414"/>
    <cellStyle name="Normal 2 5 58" xfId="13955"/>
    <cellStyle name="Normal 2 5 59" xfId="14494"/>
    <cellStyle name="Normal 2 5 6" xfId="345"/>
    <cellStyle name="Normal 2 5 6 10" xfId="13372"/>
    <cellStyle name="Normal 2 5 6 11" xfId="14134"/>
    <cellStyle name="Normal 2 5 6 12" xfId="14517"/>
    <cellStyle name="Normal 2 5 6 13" xfId="15143"/>
    <cellStyle name="Normal 2 5 6 14" xfId="15536"/>
    <cellStyle name="Normal 2 5 6 15" xfId="16077"/>
    <cellStyle name="Normal 2 5 6 16" xfId="16617"/>
    <cellStyle name="Normal 2 5 6 17" xfId="17158"/>
    <cellStyle name="Normal 2 5 6 18" xfId="17699"/>
    <cellStyle name="Normal 2 5 6 19" xfId="18240"/>
    <cellStyle name="Normal 2 5 6 2" xfId="10157"/>
    <cellStyle name="Normal 2 5 6 2 2" xfId="38159"/>
    <cellStyle name="Normal 2 5 6 20" xfId="18778"/>
    <cellStyle name="Normal 2 5 6 21" xfId="19317"/>
    <cellStyle name="Normal 2 5 6 22" xfId="20070"/>
    <cellStyle name="Normal 2 5 6 23" xfId="20438"/>
    <cellStyle name="Normal 2 5 6 24" xfId="22004"/>
    <cellStyle name="Normal 2 5 6 25" xfId="22553"/>
    <cellStyle name="Normal 2 5 6 26" xfId="23046"/>
    <cellStyle name="Normal 2 5 6 27" xfId="23583"/>
    <cellStyle name="Normal 2 5 6 28" xfId="24117"/>
    <cellStyle name="Normal 2 5 6 29" xfId="24650"/>
    <cellStyle name="Normal 2 5 6 3" xfId="9946"/>
    <cellStyle name="Normal 2 5 6 3 2" xfId="37898"/>
    <cellStyle name="Normal 2 5 6 30" xfId="25150"/>
    <cellStyle name="Normal 2 5 6 31" xfId="25681"/>
    <cellStyle name="Normal 2 5 6 32" xfId="26294"/>
    <cellStyle name="Normal 2 5 6 33" xfId="26830"/>
    <cellStyle name="Normal 2 5 6 34" xfId="27310"/>
    <cellStyle name="Normal 2 5 6 35" xfId="27859"/>
    <cellStyle name="Normal 2 5 6 36" xfId="28312"/>
    <cellStyle name="Normal 2 5 6 37" xfId="29009"/>
    <cellStyle name="Normal 2 5 6 38" xfId="29506"/>
    <cellStyle name="Normal 2 5 6 39" xfId="31120"/>
    <cellStyle name="Normal 2 5 6 4" xfId="10482"/>
    <cellStyle name="Normal 2 5 6 40" xfId="31735"/>
    <cellStyle name="Normal 2 5 6 41" xfId="31675"/>
    <cellStyle name="Normal 2 5 6 5" xfId="10141"/>
    <cellStyle name="Normal 2 5 6 6" xfId="11230"/>
    <cellStyle name="Normal 2 5 6 7" xfId="11986"/>
    <cellStyle name="Normal 2 5 6 8" xfId="11537"/>
    <cellStyle name="Normal 2 5 6 9" xfId="12845"/>
    <cellStyle name="Normal 2 5 60" xfId="15008"/>
    <cellStyle name="Normal 2 5 61" xfId="15578"/>
    <cellStyle name="Normal 2 5 62" xfId="16119"/>
    <cellStyle name="Normal 2 5 63" xfId="16659"/>
    <cellStyle name="Normal 2 5 64" xfId="17200"/>
    <cellStyle name="Normal 2 5 65" xfId="17741"/>
    <cellStyle name="Normal 2 5 66" xfId="18282"/>
    <cellStyle name="Normal 2 5 67" xfId="18820"/>
    <cellStyle name="Normal 2 5 68" xfId="19359"/>
    <cellStyle name="Normal 2 5 69" xfId="19894"/>
    <cellStyle name="Normal 2 5 7" xfId="420"/>
    <cellStyle name="Normal 2 5 7 10" xfId="14152"/>
    <cellStyle name="Normal 2 5 7 11" xfId="13737"/>
    <cellStyle name="Normal 2 5 7 12" xfId="15213"/>
    <cellStyle name="Normal 2 5 7 13" xfId="15774"/>
    <cellStyle name="Normal 2 5 7 14" xfId="16314"/>
    <cellStyle name="Normal 2 5 7 15" xfId="16855"/>
    <cellStyle name="Normal 2 5 7 16" xfId="17396"/>
    <cellStyle name="Normal 2 5 7 17" xfId="17937"/>
    <cellStyle name="Normal 2 5 7 18" xfId="18477"/>
    <cellStyle name="Normal 2 5 7 19" xfId="19015"/>
    <cellStyle name="Normal 2 5 7 2" xfId="10229"/>
    <cellStyle name="Normal 2 5 7 20" xfId="19554"/>
    <cellStyle name="Normal 2 5 7 21" xfId="20086"/>
    <cellStyle name="Normal 2 5 7 22" xfId="19681"/>
    <cellStyle name="Normal 2 5 7 23" xfId="21074"/>
    <cellStyle name="Normal 2 5 7 24" xfId="22073"/>
    <cellStyle name="Normal 2 5 7 25" xfId="21702"/>
    <cellStyle name="Normal 2 5 7 26" xfId="23048"/>
    <cellStyle name="Normal 2 5 7 27" xfId="23585"/>
    <cellStyle name="Normal 2 5 7 28" xfId="24119"/>
    <cellStyle name="Normal 2 5 7 29" xfId="24652"/>
    <cellStyle name="Normal 2 5 7 3" xfId="9880"/>
    <cellStyle name="Normal 2 5 7 30" xfId="25152"/>
    <cellStyle name="Normal 2 5 7 31" xfId="25888"/>
    <cellStyle name="Normal 2 5 7 32" xfId="26296"/>
    <cellStyle name="Normal 2 5 7 33" xfId="26832"/>
    <cellStyle name="Normal 2 5 7 34" xfId="27347"/>
    <cellStyle name="Normal 2 5 7 35" xfId="27861"/>
    <cellStyle name="Normal 2 5 7 36" xfId="28314"/>
    <cellStyle name="Normal 2 5 7 37" xfId="29067"/>
    <cellStyle name="Normal 2 5 7 38" xfId="29035"/>
    <cellStyle name="Normal 2 5 7 39" xfId="31181"/>
    <cellStyle name="Normal 2 5 7 4" xfId="10831"/>
    <cellStyle name="Normal 2 5 7 40" xfId="32187"/>
    <cellStyle name="Normal 2 5 7 41" xfId="33033"/>
    <cellStyle name="Normal 2 5 7 5" xfId="11468"/>
    <cellStyle name="Normal 2 5 7 6" xfId="11997"/>
    <cellStyle name="Normal 2 5 7 7" xfId="11801"/>
    <cellStyle name="Normal 2 5 7 8" xfId="12809"/>
    <cellStyle name="Normal 2 5 7 9" xfId="13609"/>
    <cellStyle name="Normal 2 5 70" xfId="20416"/>
    <cellStyle name="Normal 2 5 71" xfId="20895"/>
    <cellStyle name="Normal 2 5 72" xfId="21341"/>
    <cellStyle name="Normal 2 5 73" xfId="21736"/>
    <cellStyle name="Normal 2 5 74" xfId="22440"/>
    <cellStyle name="Normal 2 5 75" xfId="23212"/>
    <cellStyle name="Normal 2 5 76" xfId="23748"/>
    <cellStyle name="Normal 2 5 77" xfId="24281"/>
    <cellStyle name="Normal 2 5 78" xfId="24800"/>
    <cellStyle name="Normal 2 5 79" xfId="25285"/>
    <cellStyle name="Normal 2 5 8" xfId="323"/>
    <cellStyle name="Normal 2 5 8 10" xfId="14297"/>
    <cellStyle name="Normal 2 5 8 11" xfId="14507"/>
    <cellStyle name="Normal 2 5 8 12" xfId="15378"/>
    <cellStyle name="Normal 2 5 8 13" xfId="15919"/>
    <cellStyle name="Normal 2 5 8 14" xfId="16459"/>
    <cellStyle name="Normal 2 5 8 15" xfId="17000"/>
    <cellStyle name="Normal 2 5 8 16" xfId="17541"/>
    <cellStyle name="Normal 2 5 8 17" xfId="18082"/>
    <cellStyle name="Normal 2 5 8 18" xfId="18621"/>
    <cellStyle name="Normal 2 5 8 19" xfId="19160"/>
    <cellStyle name="Normal 2 5 8 2" xfId="10135"/>
    <cellStyle name="Normal 2 5 8 2 2" xfId="38245"/>
    <cellStyle name="Normal 2 5 8 20" xfId="19698"/>
    <cellStyle name="Normal 2 5 8 21" xfId="20228"/>
    <cellStyle name="Normal 2 5 8 22" xfId="20428"/>
    <cellStyle name="Normal 2 5 8 23" xfId="21209"/>
    <cellStyle name="Normal 2 5 8 24" xfId="21982"/>
    <cellStyle name="Normal 2 5 8 25" xfId="22133"/>
    <cellStyle name="Normal 2 5 8 26" xfId="23403"/>
    <cellStyle name="Normal 2 5 8 27" xfId="23936"/>
    <cellStyle name="Normal 2 5 8 28" xfId="24470"/>
    <cellStyle name="Normal 2 5 8 29" xfId="24980"/>
    <cellStyle name="Normal 2 5 8 3" xfId="10203"/>
    <cellStyle name="Normal 2 5 8 30" xfId="25456"/>
    <cellStyle name="Normal 2 5 8 31" xfId="25587"/>
    <cellStyle name="Normal 2 5 8 32" xfId="26649"/>
    <cellStyle name="Normal 2 5 8 33" xfId="27181"/>
    <cellStyle name="Normal 2 5 8 34" xfId="27687"/>
    <cellStyle name="Normal 2 5 8 35" xfId="28164"/>
    <cellStyle name="Normal 2 5 8 36" xfId="28551"/>
    <cellStyle name="Normal 2 5 8 37" xfId="28990"/>
    <cellStyle name="Normal 2 5 8 38" xfId="29179"/>
    <cellStyle name="Normal 2 5 8 39" xfId="31098"/>
    <cellStyle name="Normal 2 5 8 4" xfId="11087"/>
    <cellStyle name="Normal 2 5 8 40" xfId="32088"/>
    <cellStyle name="Normal 2 5 8 41" xfId="31592"/>
    <cellStyle name="Normal 2 5 8 42" xfId="37888"/>
    <cellStyle name="Normal 2 5 8 5" xfId="11612"/>
    <cellStyle name="Normal 2 5 8 6" xfId="12140"/>
    <cellStyle name="Normal 2 5 8 7" xfId="12266"/>
    <cellStyle name="Normal 2 5 8 8" xfId="13214"/>
    <cellStyle name="Normal 2 5 8 9" xfId="13754"/>
    <cellStyle name="Normal 2 5 80" xfId="25293"/>
    <cellStyle name="Normal 2 5 81" xfId="26458"/>
    <cellStyle name="Normal 2 5 82" xfId="26994"/>
    <cellStyle name="Normal 2 5 83" xfId="27420"/>
    <cellStyle name="Normal 2 5 84" xfId="27993"/>
    <cellStyle name="Normal 2 5 85" xfId="28409"/>
    <cellStyle name="Normal 2 5 86" xfId="28768"/>
    <cellStyle name="Normal 2 5 87" xfId="29386"/>
    <cellStyle name="Normal 2 5 88" xfId="30860"/>
    <cellStyle name="Normal 2 5 89" xfId="32294"/>
    <cellStyle name="Normal 2 5 9" xfId="556"/>
    <cellStyle name="Normal 2 5 9 10" xfId="12192"/>
    <cellStyle name="Normal 2 5 9 11" xfId="14986"/>
    <cellStyle name="Normal 2 5 9 12" xfId="14784"/>
    <cellStyle name="Normal 2 5 9 13" xfId="14150"/>
    <cellStyle name="Normal 2 5 9 14" xfId="15185"/>
    <cellStyle name="Normal 2 5 9 15" xfId="14495"/>
    <cellStyle name="Normal 2 5 9 16" xfId="15379"/>
    <cellStyle name="Normal 2 5 9 17" xfId="15920"/>
    <cellStyle name="Normal 2 5 9 18" xfId="16460"/>
    <cellStyle name="Normal 2 5 9 19" xfId="17001"/>
    <cellStyle name="Normal 2 5 9 2" xfId="10364"/>
    <cellStyle name="Normal 2 5 9 20" xfId="17542"/>
    <cellStyle name="Normal 2 5 9 21" xfId="18083"/>
    <cellStyle name="Normal 2 5 9 22" xfId="20878"/>
    <cellStyle name="Normal 2 5 9 23" xfId="20691"/>
    <cellStyle name="Normal 2 5 9 24" xfId="22206"/>
    <cellStyle name="Normal 2 5 9 25" xfId="22595"/>
    <cellStyle name="Normal 2 5 9 26" xfId="22616"/>
    <cellStyle name="Normal 2 5 9 27" xfId="23258"/>
    <cellStyle name="Normal 2 5 9 28" xfId="23793"/>
    <cellStyle name="Normal 2 5 9 29" xfId="24327"/>
    <cellStyle name="Normal 2 5 9 3" xfId="10529"/>
    <cellStyle name="Normal 2 5 9 30" xfId="24844"/>
    <cellStyle name="Normal 2 5 9 31" xfId="26020"/>
    <cellStyle name="Normal 2 5 9 32" xfId="25973"/>
    <cellStyle name="Normal 2 5 9 33" xfId="26503"/>
    <cellStyle name="Normal 2 5 9 34" xfId="25632"/>
    <cellStyle name="Normal 2 5 9 35" xfId="27568"/>
    <cellStyle name="Normal 2 5 9 36" xfId="28034"/>
    <cellStyle name="Normal 2 5 9 37" xfId="29180"/>
    <cellStyle name="Normal 2 5 9 38" xfId="28740"/>
    <cellStyle name="Normal 2 5 9 39" xfId="31295"/>
    <cellStyle name="Normal 2 5 9 4" xfId="9911"/>
    <cellStyle name="Normal 2 5 9 40" xfId="31608"/>
    <cellStyle name="Normal 2 5 9 41" xfId="32399"/>
    <cellStyle name="Normal 2 5 9 5" xfId="10691"/>
    <cellStyle name="Normal 2 5 9 6" xfId="10648"/>
    <cellStyle name="Normal 2 5 9 7" xfId="12893"/>
    <cellStyle name="Normal 2 5 9 8" xfId="12326"/>
    <cellStyle name="Normal 2 5 9 9" xfId="11780"/>
    <cellStyle name="Normal 2 5 90" xfId="31794"/>
    <cellStyle name="Normal 2 5 91" xfId="29664"/>
    <cellStyle name="Normal 2 5 92" xfId="2911"/>
    <cellStyle name="Normal 2 5 93" xfId="30170"/>
    <cellStyle name="Normal 2 5 94" xfId="34080"/>
    <cellStyle name="Normal 2 5 95" xfId="34160"/>
    <cellStyle name="Normal 2 5 96" xfId="34583"/>
    <cellStyle name="Normal 2 5 97" xfId="34810"/>
    <cellStyle name="Normal 2 5 98" xfId="35037"/>
    <cellStyle name="Normal 2 5 99" xfId="35264"/>
    <cellStyle name="Normal 2 50" xfId="1224"/>
    <cellStyle name="Normal 2 50 2" xfId="5135"/>
    <cellStyle name="Normal 2 50 2 2" xfId="29644"/>
    <cellStyle name="Normal 2 50 3" xfId="30373"/>
    <cellStyle name="Normal 2 50 4" xfId="31822"/>
    <cellStyle name="Normal 2 50 5" xfId="32473"/>
    <cellStyle name="Normal 2 50 6" xfId="33250"/>
    <cellStyle name="Normal 2 51" xfId="1226"/>
    <cellStyle name="Normal 2 51 2" xfId="5377"/>
    <cellStyle name="Normal 2 51 2 2" xfId="29646"/>
    <cellStyle name="Normal 2 51 3" xfId="30375"/>
    <cellStyle name="Normal 2 51 4" xfId="31824"/>
    <cellStyle name="Normal 2 51 5" xfId="32030"/>
    <cellStyle name="Normal 2 51 6" xfId="32897"/>
    <cellStyle name="Normal 2 52" xfId="1228"/>
    <cellStyle name="Normal 2 52 2" xfId="5531"/>
    <cellStyle name="Normal 2 52 2 2" xfId="29648"/>
    <cellStyle name="Normal 2 52 3" xfId="30377"/>
    <cellStyle name="Normal 2 52 4" xfId="31826"/>
    <cellStyle name="Normal 2 52 5" xfId="32480"/>
    <cellStyle name="Normal 2 52 6" xfId="33240"/>
    <cellStyle name="Normal 2 53" xfId="1230"/>
    <cellStyle name="Normal 2 53 2" xfId="5854"/>
    <cellStyle name="Normal 2 53 2 2" xfId="29650"/>
    <cellStyle name="Normal 2 53 3" xfId="30379"/>
    <cellStyle name="Normal 2 53 4" xfId="31828"/>
    <cellStyle name="Normal 2 53 5" xfId="32029"/>
    <cellStyle name="Normal 2 53 6" xfId="33252"/>
    <cellStyle name="Normal 2 54" xfId="1232"/>
    <cellStyle name="Normal 2 54 2" xfId="6096"/>
    <cellStyle name="Normal 2 54 2 2" xfId="29652"/>
    <cellStyle name="Normal 2 54 3" xfId="30381"/>
    <cellStyle name="Normal 2 54 4" xfId="31830"/>
    <cellStyle name="Normal 2 54 5" xfId="32451"/>
    <cellStyle name="Normal 2 54 6" xfId="32895"/>
    <cellStyle name="Normal 2 55" xfId="1234"/>
    <cellStyle name="Normal 2 55 2" xfId="6336"/>
    <cellStyle name="Normal 2 55 2 2" xfId="29654"/>
    <cellStyle name="Normal 2 55 3" xfId="30383"/>
    <cellStyle name="Normal 2 55 4" xfId="31832"/>
    <cellStyle name="Normal 2 55 5" xfId="32489"/>
    <cellStyle name="Normal 2 55 6" xfId="33259"/>
    <cellStyle name="Normal 2 56" xfId="1236"/>
    <cellStyle name="Normal 2 56 2" xfId="6573"/>
    <cellStyle name="Normal 2 56 2 2" xfId="29656"/>
    <cellStyle name="Normal 2 56 3" xfId="30385"/>
    <cellStyle name="Normal 2 56 4" xfId="31834"/>
    <cellStyle name="Normal 2 56 5" xfId="32027"/>
    <cellStyle name="Normal 2 56 6" xfId="32894"/>
    <cellStyle name="Normal 2 57" xfId="1238"/>
    <cellStyle name="Normal 2 57 2" xfId="6810"/>
    <cellStyle name="Normal 2 57 2 2" xfId="29658"/>
    <cellStyle name="Normal 2 57 3" xfId="30387"/>
    <cellStyle name="Normal 2 57 4" xfId="31836"/>
    <cellStyle name="Normal 2 57 5" xfId="32449"/>
    <cellStyle name="Normal 2 57 6" xfId="33237"/>
    <cellStyle name="Normal 2 58" xfId="1252"/>
    <cellStyle name="Normal 2 58 2" xfId="7049"/>
    <cellStyle name="Normal 2 58 2 2" xfId="29667"/>
    <cellStyle name="Normal 2 58 3" xfId="30394"/>
    <cellStyle name="Normal 2 58 4" xfId="31849"/>
    <cellStyle name="Normal 2 58 5" xfId="32025"/>
    <cellStyle name="Normal 2 58 6" xfId="32891"/>
    <cellStyle name="Normal 2 59" xfId="1273"/>
    <cellStyle name="Normal 2 59 2" xfId="7282"/>
    <cellStyle name="Normal 2 59 2 2" xfId="29682"/>
    <cellStyle name="Normal 2 59 3" xfId="30408"/>
    <cellStyle name="Normal 2 59 4" xfId="31870"/>
    <cellStyle name="Normal 2 59 5" xfId="32525"/>
    <cellStyle name="Normal 2 59 6" xfId="33280"/>
    <cellStyle name="Normal 2 6" xfId="73"/>
    <cellStyle name="Normal 2 6 10" xfId="534"/>
    <cellStyle name="Normal 2 6 10 10" xfId="14194"/>
    <cellStyle name="Normal 2 6 10 11" xfId="15065"/>
    <cellStyle name="Normal 2 6 10 12" xfId="15275"/>
    <cellStyle name="Normal 2 6 10 13" xfId="15816"/>
    <cellStyle name="Normal 2 6 10 14" xfId="16356"/>
    <cellStyle name="Normal 2 6 10 15" xfId="16897"/>
    <cellStyle name="Normal 2 6 10 16" xfId="17438"/>
    <cellStyle name="Normal 2 6 10 17" xfId="17979"/>
    <cellStyle name="Normal 2 6 10 18" xfId="18518"/>
    <cellStyle name="Normal 2 6 10 19" xfId="19057"/>
    <cellStyle name="Normal 2 6 10 2" xfId="10342"/>
    <cellStyle name="Normal 2 6 10 20" xfId="19596"/>
    <cellStyle name="Normal 2 6 10 21" xfId="20127"/>
    <cellStyle name="Normal 2 6 10 22" xfId="20942"/>
    <cellStyle name="Normal 2 6 10 23" xfId="21123"/>
    <cellStyle name="Normal 2 6 10 24" xfId="22185"/>
    <cellStyle name="Normal 2 6 10 25" xfId="22524"/>
    <cellStyle name="Normal 2 6 10 26" xfId="23243"/>
    <cellStyle name="Normal 2 6 10 27" xfId="23778"/>
    <cellStyle name="Normal 2 6 10 28" xfId="24312"/>
    <cellStyle name="Normal 2 6 10 29" xfId="24829"/>
    <cellStyle name="Normal 2 6 10 3" xfId="10177"/>
    <cellStyle name="Normal 2 6 10 30" xfId="25313"/>
    <cellStyle name="Normal 2 6 10 31" xfId="25999"/>
    <cellStyle name="Normal 2 6 10 32" xfId="26488"/>
    <cellStyle name="Normal 2 6 10 33" xfId="27023"/>
    <cellStyle name="Normal 2 6 10 34" xfId="27515"/>
    <cellStyle name="Normal 2 6 10 35" xfId="28020"/>
    <cellStyle name="Normal 2 6 10 36" xfId="28430"/>
    <cellStyle name="Normal 2 6 10 37" xfId="29164"/>
    <cellStyle name="Normal 2 6 10 38" xfId="28806"/>
    <cellStyle name="Normal 2 6 10 39" xfId="31275"/>
    <cellStyle name="Normal 2 6 10 4" xfId="10985"/>
    <cellStyle name="Normal 2 6 10 40" xfId="32256"/>
    <cellStyle name="Normal 2 6 10 41" xfId="33087"/>
    <cellStyle name="Normal 2 6 10 5" xfId="11510"/>
    <cellStyle name="Normal 2 6 10 6" xfId="12039"/>
    <cellStyle name="Normal 2 6 10 7" xfId="12827"/>
    <cellStyle name="Normal 2 6 10 8" xfId="13111"/>
    <cellStyle name="Normal 2 6 10 9" xfId="13651"/>
    <cellStyle name="Normal 2 6 100" xfId="35495"/>
    <cellStyle name="Normal 2 6 101" xfId="35722"/>
    <cellStyle name="Normal 2 6 102" xfId="35949"/>
    <cellStyle name="Normal 2 6 103" xfId="36176"/>
    <cellStyle name="Normal 2 6 104" xfId="36403"/>
    <cellStyle name="Normal 2 6 105" xfId="36629"/>
    <cellStyle name="Normal 2 6 106" xfId="36853"/>
    <cellStyle name="Normal 2 6 107" xfId="37055"/>
    <cellStyle name="Normal 2 6 108" xfId="37265"/>
    <cellStyle name="Normal 2 6 109" xfId="37612"/>
    <cellStyle name="Normal 2 6 11" xfId="564"/>
    <cellStyle name="Normal 2 6 11 10" xfId="14254"/>
    <cellStyle name="Normal 2 6 11 11" xfId="14506"/>
    <cellStyle name="Normal 2 6 11 12" xfId="15335"/>
    <cellStyle name="Normal 2 6 11 13" xfId="15876"/>
    <cellStyle name="Normal 2 6 11 14" xfId="16416"/>
    <cellStyle name="Normal 2 6 11 15" xfId="16957"/>
    <cellStyle name="Normal 2 6 11 16" xfId="17498"/>
    <cellStyle name="Normal 2 6 11 17" xfId="18039"/>
    <cellStyle name="Normal 2 6 11 18" xfId="18578"/>
    <cellStyle name="Normal 2 6 11 19" xfId="19117"/>
    <cellStyle name="Normal 2 6 11 2" xfId="10371"/>
    <cellStyle name="Normal 2 6 11 20" xfId="19655"/>
    <cellStyle name="Normal 2 6 11 21" xfId="20186"/>
    <cellStyle name="Normal 2 6 11 22" xfId="20427"/>
    <cellStyle name="Normal 2 6 11 23" xfId="21172"/>
    <cellStyle name="Normal 2 6 11 24" xfId="22214"/>
    <cellStyle name="Normal 2 6 11 25" xfId="21684"/>
    <cellStyle name="Normal 2 6 11 26" xfId="22531"/>
    <cellStyle name="Normal 2 6 11 27" xfId="22020"/>
    <cellStyle name="Normal 2 6 11 28" xfId="22248"/>
    <cellStyle name="Normal 2 6 11 29" xfId="22486"/>
    <cellStyle name="Normal 2 6 11 3" xfId="9865"/>
    <cellStyle name="Normal 2 6 11 30" xfId="22269"/>
    <cellStyle name="Normal 2 6 11 31" xfId="26028"/>
    <cellStyle name="Normal 2 6 11 32" xfId="24568"/>
    <cellStyle name="Normal 2 6 11 33" xfId="25849"/>
    <cellStyle name="Normal 2 6 11 34" xfId="26163"/>
    <cellStyle name="Normal 2 6 11 35" xfId="26599"/>
    <cellStyle name="Normal 2 6 11 36" xfId="26696"/>
    <cellStyle name="Normal 2 6 11 37" xfId="29187"/>
    <cellStyle name="Normal 2 6 11 38" xfId="29511"/>
    <cellStyle name="Normal 2 6 11 39" xfId="31302"/>
    <cellStyle name="Normal 2 6 11 4" xfId="11045"/>
    <cellStyle name="Normal 2 6 11 40" xfId="30929"/>
    <cellStyle name="Normal 2 6 11 41" xfId="32466"/>
    <cellStyle name="Normal 2 6 11 5" xfId="11570"/>
    <cellStyle name="Normal 2 6 11 6" xfId="12097"/>
    <cellStyle name="Normal 2 6 11 7" xfId="12754"/>
    <cellStyle name="Normal 2 6 11 8" xfId="13171"/>
    <cellStyle name="Normal 2 6 11 9" xfId="13711"/>
    <cellStyle name="Normal 2 6 110" xfId="37679"/>
    <cellStyle name="Normal 2 6 111" xfId="38484"/>
    <cellStyle name="Normal 2 6 12" xfId="590"/>
    <cellStyle name="Normal 2 6 12 10" xfId="13173"/>
    <cellStyle name="Normal 2 6 12 11" xfId="13681"/>
    <cellStyle name="Normal 2 6 12 12" xfId="12937"/>
    <cellStyle name="Normal 2 6 12 13" xfId="13791"/>
    <cellStyle name="Normal 2 6 12 14" xfId="15337"/>
    <cellStyle name="Normal 2 6 12 15" xfId="15878"/>
    <cellStyle name="Normal 2 6 12 16" xfId="16418"/>
    <cellStyle name="Normal 2 6 12 17" xfId="16959"/>
    <cellStyle name="Normal 2 6 12 18" xfId="17500"/>
    <cellStyle name="Normal 2 6 12 19" xfId="18041"/>
    <cellStyle name="Normal 2 6 12 2" xfId="10396"/>
    <cellStyle name="Normal 2 6 12 20" xfId="18580"/>
    <cellStyle name="Normal 2 6 12 21" xfId="19119"/>
    <cellStyle name="Normal 2 6 12 22" xfId="19625"/>
    <cellStyle name="Normal 2 6 12 23" xfId="18856"/>
    <cellStyle name="Normal 2 6 12 24" xfId="22239"/>
    <cellStyle name="Normal 2 6 12 25" xfId="22803"/>
    <cellStyle name="Normal 2 6 12 26" xfId="22328"/>
    <cellStyle name="Normal 2 6 12 27" xfId="22981"/>
    <cellStyle name="Normal 2 6 12 28" xfId="23520"/>
    <cellStyle name="Normal 2 6 12 29" xfId="24054"/>
    <cellStyle name="Normal 2 6 12 3" xfId="10668"/>
    <cellStyle name="Normal 2 6 12 30" xfId="24586"/>
    <cellStyle name="Normal 2 6 12 31" xfId="26054"/>
    <cellStyle name="Normal 2 6 12 32" xfId="25623"/>
    <cellStyle name="Normal 2 6 12 33" xfId="26230"/>
    <cellStyle name="Normal 2 6 12 34" xfId="27680"/>
    <cellStyle name="Normal 2 6 12 35" xfId="27267"/>
    <cellStyle name="Normal 2 6 12 36" xfId="27801"/>
    <cellStyle name="Normal 2 6 12 37" xfId="29208"/>
    <cellStyle name="Normal 2 6 12 38" xfId="29623"/>
    <cellStyle name="Normal 2 6 12 39" xfId="31323"/>
    <cellStyle name="Normal 2 6 12 4" xfId="10924"/>
    <cellStyle name="Normal 2 6 12 40" xfId="31365"/>
    <cellStyle name="Normal 2 6 12 41" xfId="32500"/>
    <cellStyle name="Normal 2 6 12 5" xfId="10200"/>
    <cellStyle name="Normal 2 6 12 6" xfId="11047"/>
    <cellStyle name="Normal 2 6 12 7" xfId="11522"/>
    <cellStyle name="Normal 2 6 12 8" xfId="11845"/>
    <cellStyle name="Normal 2 6 12 9" xfId="12581"/>
    <cellStyle name="Normal 2 6 13" xfId="616"/>
    <cellStyle name="Normal 2 6 13 10" xfId="14703"/>
    <cellStyle name="Normal 2 6 13 11" xfId="15246"/>
    <cellStyle name="Normal 2 6 13 12" xfId="15787"/>
    <cellStyle name="Normal 2 6 13 13" xfId="16327"/>
    <cellStyle name="Normal 2 6 13 14" xfId="16868"/>
    <cellStyle name="Normal 2 6 13 15" xfId="17409"/>
    <cellStyle name="Normal 2 6 13 16" xfId="17950"/>
    <cellStyle name="Normal 2 6 13 17" xfId="18490"/>
    <cellStyle name="Normal 2 6 13 18" xfId="19028"/>
    <cellStyle name="Normal 2 6 13 19" xfId="19567"/>
    <cellStyle name="Normal 2 6 13 2" xfId="10420"/>
    <cellStyle name="Normal 2 6 13 20" xfId="20099"/>
    <cellStyle name="Normal 2 6 13 21" xfId="20616"/>
    <cellStyle name="Normal 2 6 13 22" xfId="21099"/>
    <cellStyle name="Normal 2 6 13 23" xfId="21496"/>
    <cellStyle name="Normal 2 6 13 24" xfId="22264"/>
    <cellStyle name="Normal 2 6 13 25" xfId="22829"/>
    <cellStyle name="Normal 2 6 13 26" xfId="22961"/>
    <cellStyle name="Normal 2 6 13 27" xfId="23501"/>
    <cellStyle name="Normal 2 6 13 28" xfId="24034"/>
    <cellStyle name="Normal 2 6 13 29" xfId="24567"/>
    <cellStyle name="Normal 2 6 13 3" xfId="10956"/>
    <cellStyle name="Normal 2 6 13 30" xfId="25076"/>
    <cellStyle name="Normal 2 6 13 31" xfId="26080"/>
    <cellStyle name="Normal 2 6 13 32" xfId="26210"/>
    <cellStyle name="Normal 2 6 13 33" xfId="26747"/>
    <cellStyle name="Normal 2 6 13 34" xfId="27162"/>
    <cellStyle name="Normal 2 6 13 35" xfId="27785"/>
    <cellStyle name="Normal 2 6 13 36" xfId="28246"/>
    <cellStyle name="Normal 2 6 13 37" xfId="29226"/>
    <cellStyle name="Normal 2 6 13 38" xfId="29482"/>
    <cellStyle name="Normal 2 6 13 39" xfId="31343"/>
    <cellStyle name="Normal 2 6 13 4" xfId="11481"/>
    <cellStyle name="Normal 2 6 13 40" xfId="32704"/>
    <cellStyle name="Normal 2 6 13 41" xfId="32118"/>
    <cellStyle name="Normal 2 6 13 5" xfId="12010"/>
    <cellStyle name="Normal 2 6 13 6" xfId="12539"/>
    <cellStyle name="Normal 2 6 13 7" xfId="13082"/>
    <cellStyle name="Normal 2 6 13 8" xfId="13622"/>
    <cellStyle name="Normal 2 6 13 9" xfId="14165"/>
    <cellStyle name="Normal 2 6 14" xfId="642"/>
    <cellStyle name="Normal 2 6 14 10" xfId="14729"/>
    <cellStyle name="Normal 2 6 14 11" xfId="15271"/>
    <cellStyle name="Normal 2 6 14 12" xfId="15812"/>
    <cellStyle name="Normal 2 6 14 13" xfId="16352"/>
    <cellStyle name="Normal 2 6 14 14" xfId="16893"/>
    <cellStyle name="Normal 2 6 14 15" xfId="17434"/>
    <cellStyle name="Normal 2 6 14 16" xfId="17975"/>
    <cellStyle name="Normal 2 6 14 17" xfId="18514"/>
    <cellStyle name="Normal 2 6 14 18" xfId="19053"/>
    <cellStyle name="Normal 2 6 14 19" xfId="19592"/>
    <cellStyle name="Normal 2 6 14 2" xfId="10444"/>
    <cellStyle name="Normal 2 6 14 20" xfId="20123"/>
    <cellStyle name="Normal 2 6 14 21" xfId="20641"/>
    <cellStyle name="Normal 2 6 14 22" xfId="21120"/>
    <cellStyle name="Normal 2 6 14 23" xfId="21508"/>
    <cellStyle name="Normal 2 6 14 24" xfId="22289"/>
    <cellStyle name="Normal 2 6 14 25" xfId="22855"/>
    <cellStyle name="Normal 2 6 14 26" xfId="22443"/>
    <cellStyle name="Normal 2 6 14 27" xfId="22670"/>
    <cellStyle name="Normal 2 6 14 28" xfId="22681"/>
    <cellStyle name="Normal 2 6 14 29" xfId="23237"/>
    <cellStyle name="Normal 2 6 14 3" xfId="10981"/>
    <cellStyle name="Normal 2 6 14 30" xfId="23772"/>
    <cellStyle name="Normal 2 6 14 31" xfId="26106"/>
    <cellStyle name="Normal 2 6 14 32" xfId="25674"/>
    <cellStyle name="Normal 2 6 14 33" xfId="25582"/>
    <cellStyle name="Normal 2 6 14 34" xfId="27373"/>
    <cellStyle name="Normal 2 6 14 35" xfId="26683"/>
    <cellStyle name="Normal 2 6 14 36" xfId="27242"/>
    <cellStyle name="Normal 2 6 14 37" xfId="29248"/>
    <cellStyle name="Normal 2 6 14 38" xfId="29142"/>
    <cellStyle name="Normal 2 6 14 39" xfId="31367"/>
    <cellStyle name="Normal 2 6 14 4" xfId="11506"/>
    <cellStyle name="Normal 2 6 14 40" xfId="32101"/>
    <cellStyle name="Normal 2 6 14 41" xfId="32940"/>
    <cellStyle name="Normal 2 6 14 5" xfId="12035"/>
    <cellStyle name="Normal 2 6 14 6" xfId="12565"/>
    <cellStyle name="Normal 2 6 14 7" xfId="13107"/>
    <cellStyle name="Normal 2 6 14 8" xfId="13647"/>
    <cellStyle name="Normal 2 6 14 9" xfId="14190"/>
    <cellStyle name="Normal 2 6 15" xfId="668"/>
    <cellStyle name="Normal 2 6 15 10" xfId="14754"/>
    <cellStyle name="Normal 2 6 15 11" xfId="15297"/>
    <cellStyle name="Normal 2 6 15 12" xfId="15838"/>
    <cellStyle name="Normal 2 6 15 13" xfId="16378"/>
    <cellStyle name="Normal 2 6 15 14" xfId="16919"/>
    <cellStyle name="Normal 2 6 15 15" xfId="17460"/>
    <cellStyle name="Normal 2 6 15 16" xfId="18001"/>
    <cellStyle name="Normal 2 6 15 17" xfId="18540"/>
    <cellStyle name="Normal 2 6 15 18" xfId="19079"/>
    <cellStyle name="Normal 2 6 15 19" xfId="19617"/>
    <cellStyle name="Normal 2 6 15 2" xfId="10469"/>
    <cellStyle name="Normal 2 6 15 20" xfId="20148"/>
    <cellStyle name="Normal 2 6 15 21" xfId="20664"/>
    <cellStyle name="Normal 2 6 15 22" xfId="21139"/>
    <cellStyle name="Normal 2 6 15 23" xfId="21519"/>
    <cellStyle name="Normal 2 6 15 24" xfId="22315"/>
    <cellStyle name="Normal 2 6 15 25" xfId="22880"/>
    <cellStyle name="Normal 2 6 15 26" xfId="23421"/>
    <cellStyle name="Normal 2 6 15 27" xfId="23954"/>
    <cellStyle name="Normal 2 6 15 28" xfId="24488"/>
    <cellStyle name="Normal 2 6 15 29" xfId="24997"/>
    <cellStyle name="Normal 2 6 15 3" xfId="11007"/>
    <cellStyle name="Normal 2 6 15 30" xfId="25474"/>
    <cellStyle name="Normal 2 6 15 31" xfId="26131"/>
    <cellStyle name="Normal 2 6 15 32" xfId="26667"/>
    <cellStyle name="Normal 2 6 15 33" xfId="27198"/>
    <cellStyle name="Normal 2 6 15 34" xfId="27710"/>
    <cellStyle name="Normal 2 6 15 35" xfId="28178"/>
    <cellStyle name="Normal 2 6 15 36" xfId="28563"/>
    <cellStyle name="Normal 2 6 15 37" xfId="29270"/>
    <cellStyle name="Normal 2 6 15 38" xfId="29631"/>
    <cellStyle name="Normal 2 6 15 39" xfId="31385"/>
    <cellStyle name="Normal 2 6 15 4" xfId="11532"/>
    <cellStyle name="Normal 2 6 15 40" xfId="31636"/>
    <cellStyle name="Normal 2 6 15 41" xfId="31139"/>
    <cellStyle name="Normal 2 6 15 5" xfId="12059"/>
    <cellStyle name="Normal 2 6 15 6" xfId="12591"/>
    <cellStyle name="Normal 2 6 15 7" xfId="13133"/>
    <cellStyle name="Normal 2 6 15 8" xfId="13673"/>
    <cellStyle name="Normal 2 6 15 9" xfId="14216"/>
    <cellStyle name="Normal 2 6 16" xfId="692"/>
    <cellStyle name="Normal 2 6 16 10" xfId="14777"/>
    <cellStyle name="Normal 2 6 16 11" xfId="15321"/>
    <cellStyle name="Normal 2 6 16 12" xfId="15862"/>
    <cellStyle name="Normal 2 6 16 13" xfId="16402"/>
    <cellStyle name="Normal 2 6 16 14" xfId="16943"/>
    <cellStyle name="Normal 2 6 16 15" xfId="17484"/>
    <cellStyle name="Normal 2 6 16 16" xfId="18025"/>
    <cellStyle name="Normal 2 6 16 17" xfId="18564"/>
    <cellStyle name="Normal 2 6 16 18" xfId="19103"/>
    <cellStyle name="Normal 2 6 16 19" xfId="19641"/>
    <cellStyle name="Normal 2 6 16 2" xfId="10492"/>
    <cellStyle name="Normal 2 6 16 20" xfId="20172"/>
    <cellStyle name="Normal 2 6 16 21" xfId="20684"/>
    <cellStyle name="Normal 2 6 16 22" xfId="21159"/>
    <cellStyle name="Normal 2 6 16 23" xfId="21530"/>
    <cellStyle name="Normal 2 6 16 24" xfId="22338"/>
    <cellStyle name="Normal 2 6 16 25" xfId="22903"/>
    <cellStyle name="Normal 2 6 16 26" xfId="23443"/>
    <cellStyle name="Normal 2 6 16 27" xfId="23977"/>
    <cellStyle name="Normal 2 6 16 28" xfId="24511"/>
    <cellStyle name="Normal 2 6 16 29" xfId="25018"/>
    <cellStyle name="Normal 2 6 16 3" xfId="11031"/>
    <cellStyle name="Normal 2 6 16 30" xfId="25490"/>
    <cellStyle name="Normal 2 6 16 31" xfId="26153"/>
    <cellStyle name="Normal 2 6 16 32" xfId="26690"/>
    <cellStyle name="Normal 2 6 16 33" xfId="27219"/>
    <cellStyle name="Normal 2 6 16 34" xfId="27732"/>
    <cellStyle name="Normal 2 6 16 35" xfId="28197"/>
    <cellStyle name="Normal 2 6 16 36" xfId="28574"/>
    <cellStyle name="Normal 2 6 16 37" xfId="29288"/>
    <cellStyle name="Normal 2 6 16 38" xfId="29371"/>
    <cellStyle name="Normal 2 6 16 39" xfId="31406"/>
    <cellStyle name="Normal 2 6 16 4" xfId="11556"/>
    <cellStyle name="Normal 2 6 16 40" xfId="31451"/>
    <cellStyle name="Normal 2 6 16 41" xfId="32072"/>
    <cellStyle name="Normal 2 6 16 5" xfId="12083"/>
    <cellStyle name="Normal 2 6 16 6" xfId="12613"/>
    <cellStyle name="Normal 2 6 16 7" xfId="13157"/>
    <cellStyle name="Normal 2 6 16 8" xfId="13697"/>
    <cellStyle name="Normal 2 6 16 9" xfId="14240"/>
    <cellStyle name="Normal 2 6 17" xfId="718"/>
    <cellStyle name="Normal 2 6 17 10" xfId="14803"/>
    <cellStyle name="Normal 2 6 17 11" xfId="15346"/>
    <cellStyle name="Normal 2 6 17 12" xfId="15887"/>
    <cellStyle name="Normal 2 6 17 13" xfId="16427"/>
    <cellStyle name="Normal 2 6 17 14" xfId="16968"/>
    <cellStyle name="Normal 2 6 17 15" xfId="17509"/>
    <cellStyle name="Normal 2 6 17 16" xfId="18050"/>
    <cellStyle name="Normal 2 6 17 17" xfId="18589"/>
    <cellStyle name="Normal 2 6 17 18" xfId="19128"/>
    <cellStyle name="Normal 2 6 17 19" xfId="19666"/>
    <cellStyle name="Normal 2 6 17 2" xfId="10518"/>
    <cellStyle name="Normal 2 6 17 20" xfId="20196"/>
    <cellStyle name="Normal 2 6 17 21" xfId="20708"/>
    <cellStyle name="Normal 2 6 17 22" xfId="21182"/>
    <cellStyle name="Normal 2 6 17 23" xfId="21541"/>
    <cellStyle name="Normal 2 6 17 24" xfId="22364"/>
    <cellStyle name="Normal 2 6 17 25" xfId="22927"/>
    <cellStyle name="Normal 2 6 17 26" xfId="23467"/>
    <cellStyle name="Normal 2 6 17 27" xfId="24001"/>
    <cellStyle name="Normal 2 6 17 28" xfId="24535"/>
    <cellStyle name="Normal 2 6 17 29" xfId="25042"/>
    <cellStyle name="Normal 2 6 17 3" xfId="11056"/>
    <cellStyle name="Normal 2 6 17 30" xfId="25506"/>
    <cellStyle name="Normal 2 6 17 31" xfId="26176"/>
    <cellStyle name="Normal 2 6 17 32" xfId="26713"/>
    <cellStyle name="Normal 2 6 17 33" xfId="27244"/>
    <cellStyle name="Normal 2 6 17 34" xfId="27753"/>
    <cellStyle name="Normal 2 6 17 35" xfId="28216"/>
    <cellStyle name="Normal 2 6 17 36" xfId="28585"/>
    <cellStyle name="Normal 2 6 17 37" xfId="29307"/>
    <cellStyle name="Normal 2 6 17 38" xfId="28728"/>
    <cellStyle name="Normal 2 6 17 39" xfId="31429"/>
    <cellStyle name="Normal 2 6 17 4" xfId="11581"/>
    <cellStyle name="Normal 2 6 17 40" xfId="30913"/>
    <cellStyle name="Normal 2 6 17 41" xfId="31427"/>
    <cellStyle name="Normal 2 6 17 5" xfId="12108"/>
    <cellStyle name="Normal 2 6 17 6" xfId="12639"/>
    <cellStyle name="Normal 2 6 17 7" xfId="13182"/>
    <cellStyle name="Normal 2 6 17 8" xfId="13722"/>
    <cellStyle name="Normal 2 6 17 9" xfId="14265"/>
    <cellStyle name="Normal 2 6 18" xfId="671"/>
    <cellStyle name="Normal 2 6 18 10" xfId="14757"/>
    <cellStyle name="Normal 2 6 18 11" xfId="15300"/>
    <cellStyle name="Normal 2 6 18 12" xfId="15841"/>
    <cellStyle name="Normal 2 6 18 13" xfId="16381"/>
    <cellStyle name="Normal 2 6 18 14" xfId="16922"/>
    <cellStyle name="Normal 2 6 18 15" xfId="17463"/>
    <cellStyle name="Normal 2 6 18 16" xfId="18004"/>
    <cellStyle name="Normal 2 6 18 17" xfId="18543"/>
    <cellStyle name="Normal 2 6 18 18" xfId="19082"/>
    <cellStyle name="Normal 2 6 18 19" xfId="19620"/>
    <cellStyle name="Normal 2 6 18 2" xfId="10472"/>
    <cellStyle name="Normal 2 6 18 20" xfId="20151"/>
    <cellStyle name="Normal 2 6 18 21" xfId="20667"/>
    <cellStyle name="Normal 2 6 18 22" xfId="21142"/>
    <cellStyle name="Normal 2 6 18 23" xfId="21522"/>
    <cellStyle name="Normal 2 6 18 24" xfId="22318"/>
    <cellStyle name="Normal 2 6 18 25" xfId="22883"/>
    <cellStyle name="Normal 2 6 18 26" xfId="23424"/>
    <cellStyle name="Normal 2 6 18 27" xfId="23957"/>
    <cellStyle name="Normal 2 6 18 28" xfId="24491"/>
    <cellStyle name="Normal 2 6 18 29" xfId="25000"/>
    <cellStyle name="Normal 2 6 18 3" xfId="11010"/>
    <cellStyle name="Normal 2 6 18 30" xfId="25477"/>
    <cellStyle name="Normal 2 6 18 31" xfId="26134"/>
    <cellStyle name="Normal 2 6 18 32" xfId="26670"/>
    <cellStyle name="Normal 2 6 18 33" xfId="27201"/>
    <cellStyle name="Normal 2 6 18 34" xfId="27713"/>
    <cellStyle name="Normal 2 6 18 35" xfId="28181"/>
    <cellStyle name="Normal 2 6 18 36" xfId="28566"/>
    <cellStyle name="Normal 2 6 18 37" xfId="29273"/>
    <cellStyle name="Normal 2 6 18 38" xfId="29609"/>
    <cellStyle name="Normal 2 6 18 39" xfId="31388"/>
    <cellStyle name="Normal 2 6 18 4" xfId="11535"/>
    <cellStyle name="Normal 2 6 18 40" xfId="31572"/>
    <cellStyle name="Normal 2 6 18 41" xfId="31496"/>
    <cellStyle name="Normal 2 6 18 5" xfId="12062"/>
    <cellStyle name="Normal 2 6 18 6" xfId="12594"/>
    <cellStyle name="Normal 2 6 18 7" xfId="13136"/>
    <cellStyle name="Normal 2 6 18 8" xfId="13676"/>
    <cellStyle name="Normal 2 6 18 9" xfId="14219"/>
    <cellStyle name="Normal 2 6 19" xfId="547"/>
    <cellStyle name="Normal 2 6 19 10" xfId="13449"/>
    <cellStyle name="Normal 2 6 19 11" xfId="15091"/>
    <cellStyle name="Normal 2 6 19 12" xfId="14199"/>
    <cellStyle name="Normal 2 6 19 13" xfId="15100"/>
    <cellStyle name="Normal 2 6 19 14" xfId="15613"/>
    <cellStyle name="Normal 2 6 19 15" xfId="16154"/>
    <cellStyle name="Normal 2 6 19 16" xfId="16694"/>
    <cellStyle name="Normal 2 6 19 17" xfId="17235"/>
    <cellStyle name="Normal 2 6 19 18" xfId="17776"/>
    <cellStyle name="Normal 2 6 19 19" xfId="18317"/>
    <cellStyle name="Normal 2 6 19 2" xfId="10355"/>
    <cellStyle name="Normal 2 6 19 20" xfId="18855"/>
    <cellStyle name="Normal 2 6 19 21" xfId="19394"/>
    <cellStyle name="Normal 2 6 19 22" xfId="20965"/>
    <cellStyle name="Normal 2 6 19 23" xfId="20132"/>
    <cellStyle name="Normal 2 6 19 24" xfId="22198"/>
    <cellStyle name="Normal 2 6 19 25" xfId="22238"/>
    <cellStyle name="Normal 2 6 19 26" xfId="22105"/>
    <cellStyle name="Normal 2 6 19 27" xfId="22780"/>
    <cellStyle name="Normal 2 6 19 28" xfId="22387"/>
    <cellStyle name="Normal 2 6 19 29" xfId="22950"/>
    <cellStyle name="Normal 2 6 19 3" xfId="10818"/>
    <cellStyle name="Normal 2 6 19 30" xfId="23490"/>
    <cellStyle name="Normal 2 6 19 31" xfId="26012"/>
    <cellStyle name="Normal 2 6 19 32" xfId="25679"/>
    <cellStyle name="Normal 2 6 19 33" xfId="25987"/>
    <cellStyle name="Normal 2 6 19 34" xfId="26860"/>
    <cellStyle name="Normal 2 6 19 35" xfId="27176"/>
    <cellStyle name="Normal 2 6 19 36" xfId="26465"/>
    <cellStyle name="Normal 2 6 19 37" xfId="29174"/>
    <cellStyle name="Normal 2 6 19 38" xfId="28743"/>
    <cellStyle name="Normal 2 6 19 39" xfId="31286"/>
    <cellStyle name="Normal 2 6 19 4" xfId="10783"/>
    <cellStyle name="Normal 2 6 19 40" xfId="31894"/>
    <cellStyle name="Normal 2 6 19 41" xfId="32919"/>
    <cellStyle name="Normal 2 6 19 5" xfId="10814"/>
    <cellStyle name="Normal 2 6 19 6" xfId="11307"/>
    <cellStyle name="Normal 2 6 19 7" xfId="13065"/>
    <cellStyle name="Normal 2 6 19 8" xfId="12281"/>
    <cellStyle name="Normal 2 6 19 9" xfId="12889"/>
    <cellStyle name="Normal 2 6 2" xfId="140"/>
    <cellStyle name="Normal 2 6 2 10" xfId="5633"/>
    <cellStyle name="Normal 2 6 2 11" xfId="4827"/>
    <cellStyle name="Normal 2 6 2 12" xfId="5213"/>
    <cellStyle name="Normal 2 6 2 13" xfId="4750"/>
    <cellStyle name="Normal 2 6 2 14" xfId="5067"/>
    <cellStyle name="Normal 2 6 2 15" xfId="5196"/>
    <cellStyle name="Normal 2 6 2 16" xfId="4447"/>
    <cellStyle name="Normal 2 6 2 17" xfId="5537"/>
    <cellStyle name="Normal 2 6 2 18" xfId="5796"/>
    <cellStyle name="Normal 2 6 2 19" xfId="7761"/>
    <cellStyle name="Normal 2 6 2 2" xfId="270"/>
    <cellStyle name="Normal 2 6 2 2 10" xfId="14496"/>
    <cellStyle name="Normal 2 6 2 2 11" xfId="15126"/>
    <cellStyle name="Normal 2 6 2 2 12" xfId="15580"/>
    <cellStyle name="Normal 2 6 2 2 13" xfId="16121"/>
    <cellStyle name="Normal 2 6 2 2 14" xfId="16661"/>
    <cellStyle name="Normal 2 6 2 2 15" xfId="17202"/>
    <cellStyle name="Normal 2 6 2 2 16" xfId="17743"/>
    <cellStyle name="Normal 2 6 2 2 17" xfId="18284"/>
    <cellStyle name="Normal 2 6 2 2 18" xfId="18822"/>
    <cellStyle name="Normal 2 6 2 2 19" xfId="19361"/>
    <cellStyle name="Normal 2 6 2 2 2" xfId="10082"/>
    <cellStyle name="Normal 2 6 2 2 2 2" xfId="38104"/>
    <cellStyle name="Normal 2 6 2 2 20" xfId="19896"/>
    <cellStyle name="Normal 2 6 2 2 21" xfId="20417"/>
    <cellStyle name="Normal 2 6 2 2 22" xfId="20995"/>
    <cellStyle name="Normal 2 6 2 2 23" xfId="21342"/>
    <cellStyle name="Normal 2 6 2 2 24" xfId="21929"/>
    <cellStyle name="Normal 2 6 2 2 25" xfId="21808"/>
    <cellStyle name="Normal 2 6 2 2 26" xfId="22821"/>
    <cellStyle name="Normal 2 6 2 2 27" xfId="23091"/>
    <cellStyle name="Normal 2 6 2 2 28" xfId="23628"/>
    <cellStyle name="Normal 2 6 2 2 29" xfId="24161"/>
    <cellStyle name="Normal 2 6 2 2 3" xfId="10195"/>
    <cellStyle name="Normal 2 6 2 2 3 2" xfId="37901"/>
    <cellStyle name="Normal 2 6 2 2 30" xfId="24689"/>
    <cellStyle name="Normal 2 6 2 2 31" xfId="24692"/>
    <cellStyle name="Normal 2 6 2 2 32" xfId="26072"/>
    <cellStyle name="Normal 2 6 2 2 33" xfId="26337"/>
    <cellStyle name="Normal 2 6 2 2 34" xfId="27170"/>
    <cellStyle name="Normal 2 6 2 2 35" xfId="27233"/>
    <cellStyle name="Normal 2 6 2 2 36" xfId="27895"/>
    <cellStyle name="Normal 2 6 2 2 37" xfId="28940"/>
    <cellStyle name="Normal 2 6 2 2 38" xfId="29351"/>
    <cellStyle name="Normal 2 6 2 2 39" xfId="31046"/>
    <cellStyle name="Normal 2 6 2 2 4" xfId="11274"/>
    <cellStyle name="Normal 2 6 2 2 40" xfId="30936"/>
    <cellStyle name="Normal 2 6 2 2 41" xfId="33376"/>
    <cellStyle name="Normal 2 6 2 2 5" xfId="11802"/>
    <cellStyle name="Normal 2 6 2 2 6" xfId="12330"/>
    <cellStyle name="Normal 2 6 2 2 7" xfId="13049"/>
    <cellStyle name="Normal 2 6 2 2 8" xfId="13416"/>
    <cellStyle name="Normal 2 6 2 2 9" xfId="13957"/>
    <cellStyle name="Normal 2 6 2 20" xfId="6981"/>
    <cellStyle name="Normal 2 6 2 21" xfId="7959"/>
    <cellStyle name="Normal 2 6 2 22" xfId="8053"/>
    <cellStyle name="Normal 2 6 2 23" xfId="8233"/>
    <cellStyle name="Normal 2 6 2 24" xfId="8216"/>
    <cellStyle name="Normal 2 6 2 25" xfId="7388"/>
    <cellStyle name="Normal 2 6 2 26" xfId="8141"/>
    <cellStyle name="Normal 2 6 2 27" xfId="7352"/>
    <cellStyle name="Normal 2 6 2 28" xfId="8070"/>
    <cellStyle name="Normal 2 6 2 29" xfId="9753"/>
    <cellStyle name="Normal 2 6 2 3" xfId="1346"/>
    <cellStyle name="Normal 2 6 2 3 2" xfId="29736"/>
    <cellStyle name="Normal 2 6 2 3 2 2" xfId="38181"/>
    <cellStyle name="Normal 2 6 2 3 3" xfId="30457"/>
    <cellStyle name="Normal 2 6 2 3 3 2" xfId="37902"/>
    <cellStyle name="Normal 2 6 2 3 4" xfId="31935"/>
    <cellStyle name="Normal 2 6 2 3 5" xfId="32803"/>
    <cellStyle name="Normal 2 6 2 3 6" xfId="33508"/>
    <cellStyle name="Normal 2 6 2 30" xfId="9219"/>
    <cellStyle name="Normal 2 6 2 31" xfId="9972"/>
    <cellStyle name="Normal 2 6 2 32" xfId="10599"/>
    <cellStyle name="Normal 2 6 2 33" xfId="11155"/>
    <cellStyle name="Normal 2 6 2 34" xfId="11681"/>
    <cellStyle name="Normal 2 6 2 35" xfId="12210"/>
    <cellStyle name="Normal 2 6 2 36" xfId="12557"/>
    <cellStyle name="Normal 2 6 2 37" xfId="13283"/>
    <cellStyle name="Normal 2 6 2 38" xfId="13824"/>
    <cellStyle name="Normal 2 6 2 39" xfId="14367"/>
    <cellStyle name="Normal 2 6 2 4" xfId="2142"/>
    <cellStyle name="Normal 2 6 2 4 2" xfId="3998"/>
    <cellStyle name="Normal 2 6 2 4 2 2" xfId="30128"/>
    <cellStyle name="Normal 2 6 2 4 3" xfId="30744"/>
    <cellStyle name="Normal 2 6 2 4 4" xfId="32593"/>
    <cellStyle name="Normal 2 6 2 4 5" xfId="33348"/>
    <cellStyle name="Normal 2 6 2 4 6" xfId="33821"/>
    <cellStyle name="Normal 2 6 2 4 7" xfId="34221"/>
    <cellStyle name="Normal 2 6 2 4 8" xfId="37703"/>
    <cellStyle name="Normal 2 6 2 40" xfId="14416"/>
    <cellStyle name="Normal 2 6 2 41" xfId="15447"/>
    <cellStyle name="Normal 2 6 2 42" xfId="15988"/>
    <cellStyle name="Normal 2 6 2 43" xfId="16528"/>
    <cellStyle name="Normal 2 6 2 44" xfId="17069"/>
    <cellStyle name="Normal 2 6 2 45" xfId="17610"/>
    <cellStyle name="Normal 2 6 2 46" xfId="18151"/>
    <cellStyle name="Normal 2 6 2 47" xfId="18689"/>
    <cellStyle name="Normal 2 6 2 48" xfId="19229"/>
    <cellStyle name="Normal 2 6 2 49" xfId="19767"/>
    <cellStyle name="Normal 2 6 2 5" xfId="2315"/>
    <cellStyle name="Normal 2 6 2 5 2" xfId="4228"/>
    <cellStyle name="Normal 2 6 2 5 2 2" xfId="30204"/>
    <cellStyle name="Normal 2 6 2 5 2 3" xfId="38250"/>
    <cellStyle name="Normal 2 6 2 5 3" xfId="30800"/>
    <cellStyle name="Normal 2 6 2 5 4" xfId="32740"/>
    <cellStyle name="Normal 2 6 2 5 5" xfId="33461"/>
    <cellStyle name="Normal 2 6 2 5 6" xfId="33878"/>
    <cellStyle name="Normal 2 6 2 5 7" xfId="37900"/>
    <cellStyle name="Normal 2 6 2 50" xfId="20295"/>
    <cellStyle name="Normal 2 6 2 51" xfId="20342"/>
    <cellStyle name="Normal 2 6 2 52" xfId="21262"/>
    <cellStyle name="Normal 2 6 2 53" xfId="21804"/>
    <cellStyle name="Normal 2 6 2 54" xfId="22018"/>
    <cellStyle name="Normal 2 6 2 55" xfId="23120"/>
    <cellStyle name="Normal 2 6 2 56" xfId="23657"/>
    <cellStyle name="Normal 2 6 2 57" xfId="24189"/>
    <cellStyle name="Normal 2 6 2 58" xfId="24715"/>
    <cellStyle name="Normal 2 6 2 59" xfId="25212"/>
    <cellStyle name="Normal 2 6 2 6" xfId="2865"/>
    <cellStyle name="Normal 2 6 2 6 2" xfId="4113"/>
    <cellStyle name="Normal 2 6 2 6 3" xfId="38030"/>
    <cellStyle name="Normal 2 6 2 60" xfId="25414"/>
    <cellStyle name="Normal 2 6 2 61" xfId="26366"/>
    <cellStyle name="Normal 2 6 2 62" xfId="26902"/>
    <cellStyle name="Normal 2 6 2 63" xfId="27451"/>
    <cellStyle name="Normal 2 6 2 64" xfId="27918"/>
    <cellStyle name="Normal 2 6 2 65" xfId="28356"/>
    <cellStyle name="Normal 2 6 2 66" xfId="28820"/>
    <cellStyle name="Normal 2 6 2 67" xfId="29372"/>
    <cellStyle name="Normal 2 6 2 68" xfId="30926"/>
    <cellStyle name="Normal 2 6 2 69" xfId="32363"/>
    <cellStyle name="Normal 2 6 2 7" xfId="3202"/>
    <cellStyle name="Normal 2 6 2 70" xfId="32614"/>
    <cellStyle name="Normal 2 6 2 71" xfId="22784"/>
    <cellStyle name="Normal 2 6 2 72" xfId="34085"/>
    <cellStyle name="Normal 2 6 2 73" xfId="34588"/>
    <cellStyle name="Normal 2 6 2 74" xfId="34815"/>
    <cellStyle name="Normal 2 6 2 75" xfId="35042"/>
    <cellStyle name="Normal 2 6 2 76" xfId="35269"/>
    <cellStyle name="Normal 2 6 2 77" xfId="35496"/>
    <cellStyle name="Normal 2 6 2 78" xfId="35723"/>
    <cellStyle name="Normal 2 6 2 79" xfId="35950"/>
    <cellStyle name="Normal 2 6 2 8" xfId="2854"/>
    <cellStyle name="Normal 2 6 2 80" xfId="36177"/>
    <cellStyle name="Normal 2 6 2 81" xfId="36404"/>
    <cellStyle name="Normal 2 6 2 82" xfId="36630"/>
    <cellStyle name="Normal 2 6 2 83" xfId="36854"/>
    <cellStyle name="Normal 2 6 2 84" xfId="37056"/>
    <cellStyle name="Normal 2 6 2 85" xfId="37266"/>
    <cellStyle name="Normal 2 6 2 86" xfId="37613"/>
    <cellStyle name="Normal 2 6 2 87" xfId="38485"/>
    <cellStyle name="Normal 2 6 2 9" xfId="3834"/>
    <cellStyle name="Normal 2 6 20" xfId="790"/>
    <cellStyle name="Normal 2 6 20 10" xfId="14875"/>
    <cellStyle name="Normal 2 6 20 11" xfId="15416"/>
    <cellStyle name="Normal 2 6 20 12" xfId="15957"/>
    <cellStyle name="Normal 2 6 20 13" xfId="16497"/>
    <cellStyle name="Normal 2 6 20 14" xfId="17038"/>
    <cellStyle name="Normal 2 6 20 15" xfId="17579"/>
    <cellStyle name="Normal 2 6 20 16" xfId="18120"/>
    <cellStyle name="Normal 2 6 20 17" xfId="18658"/>
    <cellStyle name="Normal 2 6 20 18" xfId="19198"/>
    <cellStyle name="Normal 2 6 20 19" xfId="19736"/>
    <cellStyle name="Normal 2 6 20 2" xfId="10590"/>
    <cellStyle name="Normal 2 6 20 20" xfId="20264"/>
    <cellStyle name="Normal 2 6 20 21" xfId="20775"/>
    <cellStyle name="Normal 2 6 20 22" xfId="21239"/>
    <cellStyle name="Normal 2 6 20 23" xfId="21578"/>
    <cellStyle name="Normal 2 6 20 24" xfId="22435"/>
    <cellStyle name="Normal 2 6 20 25" xfId="22998"/>
    <cellStyle name="Normal 2 6 20 26" xfId="23536"/>
    <cellStyle name="Normal 2 6 20 27" xfId="24070"/>
    <cellStyle name="Normal 2 6 20 28" xfId="24603"/>
    <cellStyle name="Normal 2 6 20 29" xfId="25106"/>
    <cellStyle name="Normal 2 6 20 3" xfId="11124"/>
    <cellStyle name="Normal 2 6 20 30" xfId="25558"/>
    <cellStyle name="Normal 2 6 20 31" xfId="26247"/>
    <cellStyle name="Normal 2 6 20 32" xfId="26782"/>
    <cellStyle name="Normal 2 6 20 33" xfId="27312"/>
    <cellStyle name="Normal 2 6 20 34" xfId="27817"/>
    <cellStyle name="Normal 2 6 20 35" xfId="28274"/>
    <cellStyle name="Normal 2 6 20 36" xfId="28622"/>
    <cellStyle name="Normal 2 6 20 37" xfId="29367"/>
    <cellStyle name="Normal 2 6 20 38" xfId="30260"/>
    <cellStyle name="Normal 2 6 20 39" xfId="31493"/>
    <cellStyle name="Normal 2 6 20 4" xfId="11650"/>
    <cellStyle name="Normal 2 6 20 40" xfId="31541"/>
    <cellStyle name="Normal 2 6 20 41" xfId="33296"/>
    <cellStyle name="Normal 2 6 20 5" xfId="12179"/>
    <cellStyle name="Normal 2 6 20 6" xfId="12711"/>
    <cellStyle name="Normal 2 6 20 7" xfId="13252"/>
    <cellStyle name="Normal 2 6 20 8" xfId="13793"/>
    <cellStyle name="Normal 2 6 20 9" xfId="14336"/>
    <cellStyle name="Normal 2 6 21" xfId="820"/>
    <cellStyle name="Normal 2 6 21 10" xfId="14905"/>
    <cellStyle name="Normal 2 6 21 11" xfId="15446"/>
    <cellStyle name="Normal 2 6 21 12" xfId="15987"/>
    <cellStyle name="Normal 2 6 21 13" xfId="16527"/>
    <cellStyle name="Normal 2 6 21 14" xfId="17068"/>
    <cellStyle name="Normal 2 6 21 15" xfId="17609"/>
    <cellStyle name="Normal 2 6 21 16" xfId="18150"/>
    <cellStyle name="Normal 2 6 21 17" xfId="18688"/>
    <cellStyle name="Normal 2 6 21 18" xfId="19228"/>
    <cellStyle name="Normal 2 6 21 19" xfId="19766"/>
    <cellStyle name="Normal 2 6 21 2" xfId="10620"/>
    <cellStyle name="Normal 2 6 21 20" xfId="20294"/>
    <cellStyle name="Normal 2 6 21 21" xfId="20802"/>
    <cellStyle name="Normal 2 6 21 22" xfId="21261"/>
    <cellStyle name="Normal 2 6 21 23" xfId="21592"/>
    <cellStyle name="Normal 2 6 21 24" xfId="22463"/>
    <cellStyle name="Normal 2 6 21 25" xfId="23027"/>
    <cellStyle name="Normal 2 6 21 26" xfId="23564"/>
    <cellStyle name="Normal 2 6 21 27" xfId="24098"/>
    <cellStyle name="Normal 2 6 21 28" xfId="24632"/>
    <cellStyle name="Normal 2 6 21 29" xfId="25132"/>
    <cellStyle name="Normal 2 6 21 3" xfId="11154"/>
    <cellStyle name="Normal 2 6 21 30" xfId="25577"/>
    <cellStyle name="Normal 2 6 21 31" xfId="26275"/>
    <cellStyle name="Normal 2 6 21 32" xfId="26811"/>
    <cellStyle name="Normal 2 6 21 33" xfId="27338"/>
    <cellStyle name="Normal 2 6 21 34" xfId="27842"/>
    <cellStyle name="Normal 2 6 21 35" xfId="28296"/>
    <cellStyle name="Normal 2 6 21 36" xfId="28636"/>
    <cellStyle name="Normal 2 6 21 37" xfId="29390"/>
    <cellStyle name="Normal 2 6 21 38" xfId="30274"/>
    <cellStyle name="Normal 2 6 21 39" xfId="31518"/>
    <cellStyle name="Normal 2 6 21 4" xfId="11680"/>
    <cellStyle name="Normal 2 6 21 40" xfId="32684"/>
    <cellStyle name="Normal 2 6 21 41" xfId="32923"/>
    <cellStyle name="Normal 2 6 21 5" xfId="12209"/>
    <cellStyle name="Normal 2 6 21 6" xfId="12741"/>
    <cellStyle name="Normal 2 6 21 7" xfId="13282"/>
    <cellStyle name="Normal 2 6 21 8" xfId="13823"/>
    <cellStyle name="Normal 2 6 21 9" xfId="14366"/>
    <cellStyle name="Normal 2 6 22" xfId="836"/>
    <cellStyle name="Normal 2 6 22 10" xfId="14921"/>
    <cellStyle name="Normal 2 6 22 11" xfId="15462"/>
    <cellStyle name="Normal 2 6 22 12" xfId="16003"/>
    <cellStyle name="Normal 2 6 22 13" xfId="16543"/>
    <cellStyle name="Normal 2 6 22 14" xfId="17084"/>
    <cellStyle name="Normal 2 6 22 15" xfId="17625"/>
    <cellStyle name="Normal 2 6 22 16" xfId="18166"/>
    <cellStyle name="Normal 2 6 22 17" xfId="18704"/>
    <cellStyle name="Normal 2 6 22 18" xfId="19244"/>
    <cellStyle name="Normal 2 6 22 19" xfId="19781"/>
    <cellStyle name="Normal 2 6 22 2" xfId="10636"/>
    <cellStyle name="Normal 2 6 22 20" xfId="20310"/>
    <cellStyle name="Normal 2 6 22 21" xfId="20817"/>
    <cellStyle name="Normal 2 6 22 22" xfId="21272"/>
    <cellStyle name="Normal 2 6 22 23" xfId="21602"/>
    <cellStyle name="Normal 2 6 22 24" xfId="22478"/>
    <cellStyle name="Normal 2 6 22 25" xfId="23043"/>
    <cellStyle name="Normal 2 6 22 26" xfId="23580"/>
    <cellStyle name="Normal 2 6 22 27" xfId="24114"/>
    <cellStyle name="Normal 2 6 22 28" xfId="24647"/>
    <cellStyle name="Normal 2 6 22 29" xfId="25147"/>
    <cellStyle name="Normal 2 6 22 3" xfId="11169"/>
    <cellStyle name="Normal 2 6 22 30" xfId="25590"/>
    <cellStyle name="Normal 2 6 22 31" xfId="26291"/>
    <cellStyle name="Normal 2 6 22 32" xfId="26827"/>
    <cellStyle name="Normal 2 6 22 33" xfId="27353"/>
    <cellStyle name="Normal 2 6 22 34" xfId="27856"/>
    <cellStyle name="Normal 2 6 22 35" xfId="28309"/>
    <cellStyle name="Normal 2 6 22 36" xfId="28646"/>
    <cellStyle name="Normal 2 6 22 37" xfId="29404"/>
    <cellStyle name="Normal 2 6 22 38" xfId="30284"/>
    <cellStyle name="Normal 2 6 22 39" xfId="31532"/>
    <cellStyle name="Normal 2 6 22 4" xfId="11696"/>
    <cellStyle name="Normal 2 6 22 40" xfId="32680"/>
    <cellStyle name="Normal 2 6 22 41" xfId="33286"/>
    <cellStyle name="Normal 2 6 22 5" xfId="12225"/>
    <cellStyle name="Normal 2 6 22 6" xfId="12757"/>
    <cellStyle name="Normal 2 6 22 7" xfId="13298"/>
    <cellStyle name="Normal 2 6 22 8" xfId="13839"/>
    <cellStyle name="Normal 2 6 22 9" xfId="14382"/>
    <cellStyle name="Normal 2 6 23" xfId="1267"/>
    <cellStyle name="Normal 2 6 23 2" xfId="2996"/>
    <cellStyle name="Normal 2 6 23 2 2" xfId="29678"/>
    <cellStyle name="Normal 2 6 23 3" xfId="30404"/>
    <cellStyle name="Normal 2 6 23 4" xfId="31864"/>
    <cellStyle name="Normal 2 6 23 5" xfId="32505"/>
    <cellStyle name="Normal 2 6 23 6" xfId="33230"/>
    <cellStyle name="Normal 2 6 24" xfId="1306"/>
    <cellStyle name="Normal 2 6 24 2" xfId="4039"/>
    <cellStyle name="Normal 2 6 24 2 2" xfId="29703"/>
    <cellStyle name="Normal 2 6 24 3" xfId="30424"/>
    <cellStyle name="Normal 2 6 24 4" xfId="31899"/>
    <cellStyle name="Normal 2 6 24 5" xfId="32626"/>
    <cellStyle name="Normal 2 6 24 6" xfId="33371"/>
    <cellStyle name="Normal 2 6 25" xfId="1380"/>
    <cellStyle name="Normal 2 6 25 2" xfId="4147"/>
    <cellStyle name="Normal 2 6 25 2 2" xfId="29767"/>
    <cellStyle name="Normal 2 6 25 3" xfId="30486"/>
    <cellStyle name="Normal 2 6 25 4" xfId="31969"/>
    <cellStyle name="Normal 2 6 25 5" xfId="32836"/>
    <cellStyle name="Normal 2 6 25 6" xfId="33538"/>
    <cellStyle name="Normal 2 6 26" xfId="2141"/>
    <cellStyle name="Normal 2 6 26 2" xfId="3835"/>
    <cellStyle name="Normal 2 6 26 2 2" xfId="30127"/>
    <cellStyle name="Normal 2 6 26 3" xfId="30743"/>
    <cellStyle name="Normal 2 6 26 4" xfId="32592"/>
    <cellStyle name="Normal 2 6 26 5" xfId="33347"/>
    <cellStyle name="Normal 2 6 26 6" xfId="33820"/>
    <cellStyle name="Normal 2 6 27" xfId="2314"/>
    <cellStyle name="Normal 2 6 27 2" xfId="3941"/>
    <cellStyle name="Normal 2 6 27 2 2" xfId="30203"/>
    <cellStyle name="Normal 2 6 27 3" xfId="30799"/>
    <cellStyle name="Normal 2 6 27 4" xfId="32739"/>
    <cellStyle name="Normal 2 6 27 5" xfId="33460"/>
    <cellStyle name="Normal 2 6 27 6" xfId="33877"/>
    <cellStyle name="Normal 2 6 28" xfId="2405"/>
    <cellStyle name="Normal 2 6 28 2" xfId="4547"/>
    <cellStyle name="Normal 2 6 29" xfId="4783"/>
    <cellStyle name="Normal 2 6 3" xfId="207"/>
    <cellStyle name="Normal 2 6 3 10" xfId="13735"/>
    <cellStyle name="Normal 2 6 3 11" xfId="14278"/>
    <cellStyle name="Normal 2 6 3 12" xfId="14325"/>
    <cellStyle name="Normal 2 6 3 13" xfId="15359"/>
    <cellStyle name="Normal 2 6 3 14" xfId="15900"/>
    <cellStyle name="Normal 2 6 3 15" xfId="16440"/>
    <cellStyle name="Normal 2 6 3 16" xfId="16981"/>
    <cellStyle name="Normal 2 6 3 17" xfId="17522"/>
    <cellStyle name="Normal 2 6 3 18" xfId="18063"/>
    <cellStyle name="Normal 2 6 3 19" xfId="18602"/>
    <cellStyle name="Normal 2 6 3 2" xfId="291"/>
    <cellStyle name="Normal 2 6 3 2 10" xfId="14197"/>
    <cellStyle name="Normal 2 6 3 2 11" xfId="14299"/>
    <cellStyle name="Normal 2 6 3 2 12" xfId="15278"/>
    <cellStyle name="Normal 2 6 3 2 13" xfId="15819"/>
    <cellStyle name="Normal 2 6 3 2 14" xfId="16359"/>
    <cellStyle name="Normal 2 6 3 2 15" xfId="16900"/>
    <cellStyle name="Normal 2 6 3 2 16" xfId="17441"/>
    <cellStyle name="Normal 2 6 3 2 17" xfId="17982"/>
    <cellStyle name="Normal 2 6 3 2 18" xfId="18521"/>
    <cellStyle name="Normal 2 6 3 2 19" xfId="19060"/>
    <cellStyle name="Normal 2 6 3 2 2" xfId="10103"/>
    <cellStyle name="Normal 2 6 3 2 2 2" xfId="38125"/>
    <cellStyle name="Normal 2 6 3 2 20" xfId="19599"/>
    <cellStyle name="Normal 2 6 3 2 21" xfId="20130"/>
    <cellStyle name="Normal 2 6 3 2 22" xfId="20229"/>
    <cellStyle name="Normal 2 6 3 2 23" xfId="21126"/>
    <cellStyle name="Normal 2 6 3 2 24" xfId="21950"/>
    <cellStyle name="Normal 2 6 3 2 25" xfId="22397"/>
    <cellStyle name="Normal 2 6 3 2 26" xfId="23159"/>
    <cellStyle name="Normal 2 6 3 2 27" xfId="23695"/>
    <cellStyle name="Normal 2 6 3 2 28" xfId="24228"/>
    <cellStyle name="Normal 2 6 3 2 29" xfId="24750"/>
    <cellStyle name="Normal 2 6 3 2 3" xfId="10745"/>
    <cellStyle name="Normal 2 6 3 2 3 2" xfId="37904"/>
    <cellStyle name="Normal 2 6 3 2 30" xfId="25244"/>
    <cellStyle name="Normal 2 6 3 2 31" xfId="25748"/>
    <cellStyle name="Normal 2 6 3 2 32" xfId="26405"/>
    <cellStyle name="Normal 2 6 3 2 33" xfId="26941"/>
    <cellStyle name="Normal 2 6 3 2 34" xfId="27636"/>
    <cellStyle name="Normal 2 6 3 2 35" xfId="27947"/>
    <cellStyle name="Normal 2 6 3 2 36" xfId="28376"/>
    <cellStyle name="Normal 2 6 3 2 37" xfId="28961"/>
    <cellStyle name="Normal 2 6 3 2 38" xfId="29973"/>
    <cellStyle name="Normal 2 6 3 2 39" xfId="31067"/>
    <cellStyle name="Normal 2 6 3 2 4" xfId="10988"/>
    <cellStyle name="Normal 2 6 3 2 40" xfId="31262"/>
    <cellStyle name="Normal 2 6 3 2 41" xfId="32178"/>
    <cellStyle name="Normal 2 6 3 2 5" xfId="11513"/>
    <cellStyle name="Normal 2 6 3 2 6" xfId="12042"/>
    <cellStyle name="Normal 2 6 3 2 7" xfId="12259"/>
    <cellStyle name="Normal 2 6 3 2 8" xfId="13114"/>
    <cellStyle name="Normal 2 6 3 2 9" xfId="13654"/>
    <cellStyle name="Normal 2 6 3 20" xfId="19141"/>
    <cellStyle name="Normal 2 6 3 21" xfId="19679"/>
    <cellStyle name="Normal 2 6 3 22" xfId="20209"/>
    <cellStyle name="Normal 2 6 3 23" xfId="20254"/>
    <cellStyle name="Normal 2 6 3 24" xfId="21193"/>
    <cellStyle name="Normal 2 6 3 25" xfId="21866"/>
    <cellStyle name="Normal 2 6 3 26" xfId="22764"/>
    <cellStyle name="Normal 2 6 3 27" xfId="23315"/>
    <cellStyle name="Normal 2 6 3 28" xfId="23850"/>
    <cellStyle name="Normal 2 6 3 29" xfId="24384"/>
    <cellStyle name="Normal 2 6 3 3" xfId="1367"/>
    <cellStyle name="Normal 2 6 3 3 2" xfId="29757"/>
    <cellStyle name="Normal 2 6 3 3 2 2" xfId="38202"/>
    <cellStyle name="Normal 2 6 3 3 3" xfId="30478"/>
    <cellStyle name="Normal 2 6 3 3 3 2" xfId="37905"/>
    <cellStyle name="Normal 2 6 3 3 4" xfId="31956"/>
    <cellStyle name="Normal 2 6 3 3 5" xfId="32824"/>
    <cellStyle name="Normal 2 6 3 3 6" xfId="33529"/>
    <cellStyle name="Normal 2 6 3 30" xfId="24899"/>
    <cellStyle name="Normal 2 6 3 31" xfId="25375"/>
    <cellStyle name="Normal 2 6 3 32" xfId="25811"/>
    <cellStyle name="Normal 2 6 3 33" xfId="26560"/>
    <cellStyle name="Normal 2 6 3 34" xfId="27093"/>
    <cellStyle name="Normal 2 6 3 35" xfId="27598"/>
    <cellStyle name="Normal 2 6 3 36" xfId="28087"/>
    <cellStyle name="Normal 2 6 3 37" xfId="28487"/>
    <cellStyle name="Normal 2 6 3 38" xfId="28877"/>
    <cellStyle name="Normal 2 6 3 39" xfId="29146"/>
    <cellStyle name="Normal 2 6 3 4" xfId="2143"/>
    <cellStyle name="Normal 2 6 3 4 2" xfId="10473"/>
    <cellStyle name="Normal 2 6 3 4 2 2" xfId="30129"/>
    <cellStyle name="Normal 2 6 3 4 3" xfId="30745"/>
    <cellStyle name="Normal 2 6 3 4 4" xfId="32594"/>
    <cellStyle name="Normal 2 6 3 4 5" xfId="33349"/>
    <cellStyle name="Normal 2 6 3 4 6" xfId="33822"/>
    <cellStyle name="Normal 2 6 3 4 7" xfId="34238"/>
    <cellStyle name="Normal 2 6 3 4 8" xfId="37719"/>
    <cellStyle name="Normal 2 6 3 40" xfId="30983"/>
    <cellStyle name="Normal 2 6 3 41" xfId="32378"/>
    <cellStyle name="Normal 2 6 3 42" xfId="31574"/>
    <cellStyle name="Normal 2 6 3 43" xfId="3261"/>
    <cellStyle name="Normal 2 6 3 44" xfId="34086"/>
    <cellStyle name="Normal 2 6 3 45" xfId="34589"/>
    <cellStyle name="Normal 2 6 3 46" xfId="34816"/>
    <cellStyle name="Normal 2 6 3 47" xfId="35043"/>
    <cellStyle name="Normal 2 6 3 48" xfId="35270"/>
    <cellStyle name="Normal 2 6 3 49" xfId="35497"/>
    <cellStyle name="Normal 2 6 3 5" xfId="2316"/>
    <cellStyle name="Normal 2 6 3 5 2" xfId="11069"/>
    <cellStyle name="Normal 2 6 3 5 2 2" xfId="30205"/>
    <cellStyle name="Normal 2 6 3 5 2 3" xfId="38251"/>
    <cellStyle name="Normal 2 6 3 5 3" xfId="30801"/>
    <cellStyle name="Normal 2 6 3 5 4" xfId="32741"/>
    <cellStyle name="Normal 2 6 3 5 5" xfId="33462"/>
    <cellStyle name="Normal 2 6 3 5 6" xfId="33879"/>
    <cellStyle name="Normal 2 6 3 5 7" xfId="37903"/>
    <cellStyle name="Normal 2 6 3 50" xfId="35724"/>
    <cellStyle name="Normal 2 6 3 51" xfId="35951"/>
    <cellStyle name="Normal 2 6 3 52" xfId="36178"/>
    <cellStyle name="Normal 2 6 3 53" xfId="36405"/>
    <cellStyle name="Normal 2 6 3 54" xfId="36631"/>
    <cellStyle name="Normal 2 6 3 55" xfId="36855"/>
    <cellStyle name="Normal 2 6 3 56" xfId="37057"/>
    <cellStyle name="Normal 2 6 3 57" xfId="37267"/>
    <cellStyle name="Normal 2 6 3 58" xfId="37614"/>
    <cellStyle name="Normal 2 6 3 59" xfId="38486"/>
    <cellStyle name="Normal 2 6 3 6" xfId="11594"/>
    <cellStyle name="Normal 2 6 3 7" xfId="12121"/>
    <cellStyle name="Normal 2 6 3 8" xfId="12236"/>
    <cellStyle name="Normal 2 6 3 9" xfId="13195"/>
    <cellStyle name="Normal 2 6 30" xfId="3392"/>
    <cellStyle name="Normal 2 6 31" xfId="5237"/>
    <cellStyle name="Normal 2 6 32" xfId="5492"/>
    <cellStyle name="Normal 2 6 33" xfId="5742"/>
    <cellStyle name="Normal 2 6 34" xfId="5983"/>
    <cellStyle name="Normal 2 6 35" xfId="6223"/>
    <cellStyle name="Normal 2 6 36" xfId="6460"/>
    <cellStyle name="Normal 2 6 37" xfId="6699"/>
    <cellStyle name="Normal 2 6 38" xfId="6939"/>
    <cellStyle name="Normal 2 6 39" xfId="6089"/>
    <cellStyle name="Normal 2 6 4" xfId="228"/>
    <cellStyle name="Normal 2 6 4 10" xfId="13270"/>
    <cellStyle name="Normal 2 6 4 11" xfId="13811"/>
    <cellStyle name="Normal 2 6 4 12" xfId="14764"/>
    <cellStyle name="Normal 2 6 4 13" xfId="14428"/>
    <cellStyle name="Normal 2 6 4 14" xfId="15434"/>
    <cellStyle name="Normal 2 6 4 15" xfId="15975"/>
    <cellStyle name="Normal 2 6 4 16" xfId="16515"/>
    <cellStyle name="Normal 2 6 4 17" xfId="17056"/>
    <cellStyle name="Normal 2 6 4 18" xfId="17597"/>
    <cellStyle name="Normal 2 6 4 19" xfId="18138"/>
    <cellStyle name="Normal 2 6 4 2" xfId="312"/>
    <cellStyle name="Normal 2 6 4 2 10" xfId="14576"/>
    <cellStyle name="Normal 2 6 4 2 11" xfId="15137"/>
    <cellStyle name="Normal 2 6 4 2 12" xfId="15659"/>
    <cellStyle name="Normal 2 6 4 2 13" xfId="16200"/>
    <cellStyle name="Normal 2 6 4 2 14" xfId="16740"/>
    <cellStyle name="Normal 2 6 4 2 15" xfId="17281"/>
    <cellStyle name="Normal 2 6 4 2 16" xfId="17822"/>
    <cellStyle name="Normal 2 6 4 2 17" xfId="18363"/>
    <cellStyle name="Normal 2 6 4 2 18" xfId="18900"/>
    <cellStyle name="Normal 2 6 4 2 19" xfId="19440"/>
    <cellStyle name="Normal 2 6 4 2 2" xfId="10124"/>
    <cellStyle name="Normal 2 6 4 2 2 2" xfId="38146"/>
    <cellStyle name="Normal 2 6 4 2 20" xfId="19973"/>
    <cellStyle name="Normal 2 6 4 2 21" xfId="20491"/>
    <cellStyle name="Normal 2 6 4 2 22" xfId="21004"/>
    <cellStyle name="Normal 2 6 4 2 23" xfId="21394"/>
    <cellStyle name="Normal 2 6 4 2 24" xfId="21971"/>
    <cellStyle name="Normal 2 6 4 2 25" xfId="22388"/>
    <cellStyle name="Normal 2 6 4 2 26" xfId="22836"/>
    <cellStyle name="Normal 2 6 4 2 27" xfId="22229"/>
    <cellStyle name="Normal 2 6 4 2 28" xfId="23030"/>
    <cellStyle name="Normal 2 6 4 2 29" xfId="23567"/>
    <cellStyle name="Normal 2 6 4 2 3" xfId="9917"/>
    <cellStyle name="Normal 2 6 4 2 3 2" xfId="37907"/>
    <cellStyle name="Normal 2 6 4 2 30" xfId="24101"/>
    <cellStyle name="Normal 2 6 4 2 31" xfId="25687"/>
    <cellStyle name="Normal 2 6 4 2 32" xfId="26087"/>
    <cellStyle name="Normal 2 6 4 2 33" xfId="23984"/>
    <cellStyle name="Normal 2 6 4 2 34" xfId="26931"/>
    <cellStyle name="Normal 2 6 4 2 35" xfId="27678"/>
    <cellStyle name="Normal 2 6 4 2 36" xfId="26319"/>
    <cellStyle name="Normal 2 6 4 2 37" xfId="28982"/>
    <cellStyle name="Normal 2 6 4 2 38" xfId="29494"/>
    <cellStyle name="Normal 2 6 4 2 39" xfId="31088"/>
    <cellStyle name="Normal 2 6 4 2 4" xfId="11353"/>
    <cellStyle name="Normal 2 6 4 2 40" xfId="32291"/>
    <cellStyle name="Normal 2 6 4 2 41" xfId="31787"/>
    <cellStyle name="Normal 2 6 4 2 5" xfId="11882"/>
    <cellStyle name="Normal 2 6 4 2 6" xfId="12410"/>
    <cellStyle name="Normal 2 6 4 2 7" xfId="12973"/>
    <cellStyle name="Normal 2 6 4 2 8" xfId="13495"/>
    <cellStyle name="Normal 2 6 4 2 9" xfId="14036"/>
    <cellStyle name="Normal 2 6 4 20" xfId="18676"/>
    <cellStyle name="Normal 2 6 4 21" xfId="19216"/>
    <cellStyle name="Normal 2 6 4 22" xfId="19754"/>
    <cellStyle name="Normal 2 6 4 23" xfId="20673"/>
    <cellStyle name="Normal 2 6 4 24" xfId="20353"/>
    <cellStyle name="Normal 2 6 4 25" xfId="21887"/>
    <cellStyle name="Normal 2 6 4 26" xfId="22412"/>
    <cellStyle name="Normal 2 6 4 27" xfId="21697"/>
    <cellStyle name="Normal 2 6 4 28" xfId="21794"/>
    <cellStyle name="Normal 2 6 4 29" xfId="23400"/>
    <cellStyle name="Normal 2 6 4 3" xfId="2144"/>
    <cellStyle name="Normal 2 6 4 3 2" xfId="10040"/>
    <cellStyle name="Normal 2 6 4 3 2 2" xfId="30130"/>
    <cellStyle name="Normal 2 6 4 3 3" xfId="30746"/>
    <cellStyle name="Normal 2 6 4 3 4" xfId="32595"/>
    <cellStyle name="Normal 2 6 4 3 5" xfId="33350"/>
    <cellStyle name="Normal 2 6 4 3 6" xfId="33823"/>
    <cellStyle name="Normal 2 6 4 3 7" xfId="34254"/>
    <cellStyle name="Normal 2 6 4 3 8" xfId="37734"/>
    <cellStyle name="Normal 2 6 4 30" xfId="23933"/>
    <cellStyle name="Normal 2 6 4 31" xfId="24467"/>
    <cellStyle name="Normal 2 6 4 32" xfId="25698"/>
    <cellStyle name="Normal 2 6 4 33" xfId="25908"/>
    <cellStyle name="Normal 2 6 4 34" xfId="25853"/>
    <cellStyle name="Normal 2 6 4 35" xfId="27036"/>
    <cellStyle name="Normal 2 6 4 36" xfId="26046"/>
    <cellStyle name="Normal 2 6 4 37" xfId="27662"/>
    <cellStyle name="Normal 2 6 4 38" xfId="28898"/>
    <cellStyle name="Normal 2 6 4 39" xfId="28829"/>
    <cellStyle name="Normal 2 6 4 4" xfId="2317"/>
    <cellStyle name="Normal 2 6 4 4 2" xfId="10776"/>
    <cellStyle name="Normal 2 6 4 4 2 2" xfId="30206"/>
    <cellStyle name="Normal 2 6 4 4 2 3" xfId="38252"/>
    <cellStyle name="Normal 2 6 4 4 3" xfId="30802"/>
    <cellStyle name="Normal 2 6 4 4 4" xfId="32742"/>
    <cellStyle name="Normal 2 6 4 4 5" xfId="33463"/>
    <cellStyle name="Normal 2 6 4 4 6" xfId="33880"/>
    <cellStyle name="Normal 2 6 4 4 7" xfId="37906"/>
    <cellStyle name="Normal 2 6 4 40" xfId="31004"/>
    <cellStyle name="Normal 2 6 4 41" xfId="32191"/>
    <cellStyle name="Normal 2 6 4 42" xfId="33035"/>
    <cellStyle name="Normal 2 6 4 43" xfId="3191"/>
    <cellStyle name="Normal 2 6 4 44" xfId="34087"/>
    <cellStyle name="Normal 2 6 4 45" xfId="34590"/>
    <cellStyle name="Normal 2 6 4 46" xfId="34817"/>
    <cellStyle name="Normal 2 6 4 47" xfId="35044"/>
    <cellStyle name="Normal 2 6 4 48" xfId="35271"/>
    <cellStyle name="Normal 2 6 4 49" xfId="35498"/>
    <cellStyle name="Normal 2 6 4 5" xfId="10844"/>
    <cellStyle name="Normal 2 6 4 50" xfId="35725"/>
    <cellStyle name="Normal 2 6 4 51" xfId="35952"/>
    <cellStyle name="Normal 2 6 4 52" xfId="36179"/>
    <cellStyle name="Normal 2 6 4 53" xfId="36406"/>
    <cellStyle name="Normal 2 6 4 54" xfId="36632"/>
    <cellStyle name="Normal 2 6 4 55" xfId="36856"/>
    <cellStyle name="Normal 2 6 4 56" xfId="37058"/>
    <cellStyle name="Normal 2 6 4 57" xfId="37268"/>
    <cellStyle name="Normal 2 6 4 58" xfId="37615"/>
    <cellStyle name="Normal 2 6 4 59" xfId="38487"/>
    <cellStyle name="Normal 2 6 4 6" xfId="11142"/>
    <cellStyle name="Normal 2 6 4 7" xfId="11668"/>
    <cellStyle name="Normal 2 6 4 8" xfId="12622"/>
    <cellStyle name="Normal 2 6 4 9" xfId="12669"/>
    <cellStyle name="Normal 2 6 40" xfId="7377"/>
    <cellStyle name="Normal 2 6 41" xfId="7157"/>
    <cellStyle name="Normal 2 6 42" xfId="7308"/>
    <cellStyle name="Normal 2 6 43" xfId="8122"/>
    <cellStyle name="Normal 2 6 44" xfId="8339"/>
    <cellStyle name="Normal 2 6 45" xfId="8565"/>
    <cellStyle name="Normal 2 6 46" xfId="8777"/>
    <cellStyle name="Normal 2 6 47" xfId="8985"/>
    <cellStyle name="Normal 2 6 48" xfId="9181"/>
    <cellStyle name="Normal 2 6 49" xfId="8439"/>
    <cellStyle name="Normal 2 6 5" xfId="249"/>
    <cellStyle name="Normal 2 6 5 10" xfId="14183"/>
    <cellStyle name="Normal 2 6 5 11" xfId="14515"/>
    <cellStyle name="Normal 2 6 5 12" xfId="15264"/>
    <cellStyle name="Normal 2 6 5 13" xfId="15805"/>
    <cellStyle name="Normal 2 6 5 14" xfId="16345"/>
    <cellStyle name="Normal 2 6 5 15" xfId="16886"/>
    <cellStyle name="Normal 2 6 5 16" xfId="17427"/>
    <cellStyle name="Normal 2 6 5 17" xfId="17968"/>
    <cellStyle name="Normal 2 6 5 18" xfId="18508"/>
    <cellStyle name="Normal 2 6 5 19" xfId="19046"/>
    <cellStyle name="Normal 2 6 5 2" xfId="10061"/>
    <cellStyle name="Normal 2 6 5 2 2" xfId="38083"/>
    <cellStyle name="Normal 2 6 5 20" xfId="19585"/>
    <cellStyle name="Normal 2 6 5 21" xfId="20116"/>
    <cellStyle name="Normal 2 6 5 22" xfId="20436"/>
    <cellStyle name="Normal 2 6 5 23" xfId="21115"/>
    <cellStyle name="Normal 2 6 5 24" xfId="21908"/>
    <cellStyle name="Normal 2 6 5 25" xfId="22025"/>
    <cellStyle name="Normal 2 6 5 26" xfId="22839"/>
    <cellStyle name="Normal 2 6 5 27" xfId="23366"/>
    <cellStyle name="Normal 2 6 5 28" xfId="23900"/>
    <cellStyle name="Normal 2 6 5 29" xfId="24435"/>
    <cellStyle name="Normal 2 6 5 3" xfId="10535"/>
    <cellStyle name="Normal 2 6 5 3 2" xfId="37908"/>
    <cellStyle name="Normal 2 6 5 30" xfId="24947"/>
    <cellStyle name="Normal 2 6 5 31" xfId="25692"/>
    <cellStyle name="Normal 2 6 5 32" xfId="26090"/>
    <cellStyle name="Normal 2 6 5 33" xfId="26612"/>
    <cellStyle name="Normal 2 6 5 34" xfId="26604"/>
    <cellStyle name="Normal 2 6 5 35" xfId="27457"/>
    <cellStyle name="Normal 2 6 5 36" xfId="28134"/>
    <cellStyle name="Normal 2 6 5 37" xfId="28919"/>
    <cellStyle name="Normal 2 6 5 38" xfId="29311"/>
    <cellStyle name="Normal 2 6 5 39" xfId="31025"/>
    <cellStyle name="Normal 2 6 5 4" xfId="10974"/>
    <cellStyle name="Normal 2 6 5 40" xfId="31660"/>
    <cellStyle name="Normal 2 6 5 41" xfId="32160"/>
    <cellStyle name="Normal 2 6 5 5" xfId="11499"/>
    <cellStyle name="Normal 2 6 5 6" xfId="12028"/>
    <cellStyle name="Normal 2 6 5 7" xfId="12388"/>
    <cellStyle name="Normal 2 6 5 8" xfId="13100"/>
    <cellStyle name="Normal 2 6 5 9" xfId="13640"/>
    <cellStyle name="Normal 2 6 50" xfId="9520"/>
    <cellStyle name="Normal 2 6 51" xfId="9908"/>
    <cellStyle name="Normal 2 6 52" xfId="10857"/>
    <cellStyle name="Normal 2 6 53" xfId="11223"/>
    <cellStyle name="Normal 2 6 54" xfId="11751"/>
    <cellStyle name="Normal 2 6 55" xfId="12280"/>
    <cellStyle name="Normal 2 6 56" xfId="13046"/>
    <cellStyle name="Normal 2 6 57" xfId="13365"/>
    <cellStyle name="Normal 2 6 58" xfId="13906"/>
    <cellStyle name="Normal 2 6 59" xfId="14446"/>
    <cellStyle name="Normal 2 6 6" xfId="346"/>
    <cellStyle name="Normal 2 6 6 10" xfId="14040"/>
    <cellStyle name="Normal 2 6 6 11" xfId="14668"/>
    <cellStyle name="Normal 2 6 6 12" xfId="15058"/>
    <cellStyle name="Normal 2 6 6 13" xfId="15663"/>
    <cellStyle name="Normal 2 6 6 14" xfId="16204"/>
    <cellStyle name="Normal 2 6 6 15" xfId="16744"/>
    <cellStyle name="Normal 2 6 6 16" xfId="17285"/>
    <cellStyle name="Normal 2 6 6 17" xfId="17826"/>
    <cellStyle name="Normal 2 6 6 18" xfId="18367"/>
    <cellStyle name="Normal 2 6 6 19" xfId="18904"/>
    <cellStyle name="Normal 2 6 6 2" xfId="10158"/>
    <cellStyle name="Normal 2 6 6 2 2" xfId="38160"/>
    <cellStyle name="Normal 2 6 6 20" xfId="19444"/>
    <cellStyle name="Normal 2 6 6 21" xfId="19977"/>
    <cellStyle name="Normal 2 6 6 22" xfId="20582"/>
    <cellStyle name="Normal 2 6 6 23" xfId="20937"/>
    <cellStyle name="Normal 2 6 6 24" xfId="22005"/>
    <cellStyle name="Normal 2 6 6 25" xfId="22568"/>
    <cellStyle name="Normal 2 6 6 26" xfId="22996"/>
    <cellStyle name="Normal 2 6 6 27" xfId="23534"/>
    <cellStyle name="Normal 2 6 6 28" xfId="24068"/>
    <cellStyle name="Normal 2 6 6 29" xfId="24601"/>
    <cellStyle name="Normal 2 6 6 3" xfId="10703"/>
    <cellStyle name="Normal 2 6 6 3 2" xfId="37909"/>
    <cellStyle name="Normal 2 6 6 30" xfId="25104"/>
    <cellStyle name="Normal 2 6 6 31" xfId="24597"/>
    <cellStyle name="Normal 2 6 6 32" xfId="26245"/>
    <cellStyle name="Normal 2 6 6 33" xfId="26780"/>
    <cellStyle name="Normal 2 6 6 34" xfId="27275"/>
    <cellStyle name="Normal 2 6 6 35" xfId="27815"/>
    <cellStyle name="Normal 2 6 6 36" xfId="28272"/>
    <cellStyle name="Normal 2 6 6 37" xfId="29010"/>
    <cellStyle name="Normal 2 6 6 38" xfId="29504"/>
    <cellStyle name="Normal 2 6 6 39" xfId="31121"/>
    <cellStyle name="Normal 2 6 6 4" xfId="10302"/>
    <cellStyle name="Normal 2 6 6 40" xfId="31720"/>
    <cellStyle name="Normal 2 6 6 41" xfId="31778"/>
    <cellStyle name="Normal 2 6 6 5" xfId="11357"/>
    <cellStyle name="Normal 2 6 6 6" xfId="11886"/>
    <cellStyle name="Normal 2 6 6 7" xfId="11979"/>
    <cellStyle name="Normal 2 6 6 8" xfId="12874"/>
    <cellStyle name="Normal 2 6 6 9" xfId="13499"/>
    <cellStyle name="Normal 2 6 60" xfId="15199"/>
    <cellStyle name="Normal 2 6 61" xfId="15529"/>
    <cellStyle name="Normal 2 6 62" xfId="16070"/>
    <cellStyle name="Normal 2 6 63" xfId="16610"/>
    <cellStyle name="Normal 2 6 64" xfId="17151"/>
    <cellStyle name="Normal 2 6 65" xfId="17692"/>
    <cellStyle name="Normal 2 6 66" xfId="18233"/>
    <cellStyle name="Normal 2 6 67" xfId="18771"/>
    <cellStyle name="Normal 2 6 68" xfId="19310"/>
    <cellStyle name="Normal 2 6 69" xfId="19848"/>
    <cellStyle name="Normal 2 6 7" xfId="477"/>
    <cellStyle name="Normal 2 6 7 10" xfId="14603"/>
    <cellStyle name="Normal 2 6 7 11" xfId="15070"/>
    <cellStyle name="Normal 2 6 7 12" xfId="15686"/>
    <cellStyle name="Normal 2 6 7 13" xfId="16227"/>
    <cellStyle name="Normal 2 6 7 14" xfId="16767"/>
    <cellStyle name="Normal 2 6 7 15" xfId="17308"/>
    <cellStyle name="Normal 2 6 7 16" xfId="17849"/>
    <cellStyle name="Normal 2 6 7 17" xfId="18390"/>
    <cellStyle name="Normal 2 6 7 18" xfId="18927"/>
    <cellStyle name="Normal 2 6 7 19" xfId="19467"/>
    <cellStyle name="Normal 2 6 7 2" xfId="10286"/>
    <cellStyle name="Normal 2 6 7 20" xfId="20000"/>
    <cellStyle name="Normal 2 6 7 21" xfId="20518"/>
    <cellStyle name="Normal 2 6 7 22" xfId="20947"/>
    <cellStyle name="Normal 2 6 7 23" xfId="21413"/>
    <cellStyle name="Normal 2 6 7 24" xfId="22130"/>
    <cellStyle name="Normal 2 6 7 25" xfId="22525"/>
    <cellStyle name="Normal 2 6 7 26" xfId="22785"/>
    <cellStyle name="Normal 2 6 7 27" xfId="23233"/>
    <cellStyle name="Normal 2 6 7 28" xfId="23768"/>
    <cellStyle name="Normal 2 6 7 29" xfId="24302"/>
    <cellStyle name="Normal 2 6 7 3" xfId="10165"/>
    <cellStyle name="Normal 2 6 7 30" xfId="24820"/>
    <cellStyle name="Normal 2 6 7 31" xfId="25945"/>
    <cellStyle name="Normal 2 6 7 32" xfId="25537"/>
    <cellStyle name="Normal 2 6 7 33" xfId="26479"/>
    <cellStyle name="Normal 2 6 7 34" xfId="27156"/>
    <cellStyle name="Normal 2 6 7 35" xfId="27428"/>
    <cellStyle name="Normal 2 6 7 36" xfId="28012"/>
    <cellStyle name="Normal 2 6 7 37" xfId="29117"/>
    <cellStyle name="Normal 2 6 7 38" xfId="29492"/>
    <cellStyle name="Normal 2 6 7 39" xfId="31234"/>
    <cellStyle name="Normal 2 6 7 4" xfId="11380"/>
    <cellStyle name="Normal 2 6 7 40" xfId="32368"/>
    <cellStyle name="Normal 2 6 7 41" xfId="33369"/>
    <cellStyle name="Normal 2 6 7 5" xfId="11909"/>
    <cellStyle name="Normal 2 6 7 6" xfId="12437"/>
    <cellStyle name="Normal 2 6 7 7" xfId="13051"/>
    <cellStyle name="Normal 2 6 7 8" xfId="13522"/>
    <cellStyle name="Normal 2 6 7 9" xfId="14063"/>
    <cellStyle name="Normal 2 6 70" xfId="20371"/>
    <cellStyle name="Normal 2 6 71" xfId="21062"/>
    <cellStyle name="Normal 2 6 72" xfId="21315"/>
    <cellStyle name="Normal 2 6 73" xfId="21738"/>
    <cellStyle name="Normal 2 6 74" xfId="22363"/>
    <cellStyle name="Normal 2 6 75" xfId="23360"/>
    <cellStyle name="Normal 2 6 76" xfId="23894"/>
    <cellStyle name="Normal 2 6 77" xfId="24429"/>
    <cellStyle name="Normal 2 6 78" xfId="24941"/>
    <cellStyle name="Normal 2 6 79" xfId="25420"/>
    <cellStyle name="Normal 2 6 8" xfId="389"/>
    <cellStyle name="Normal 2 6 8 10" xfId="14049"/>
    <cellStyle name="Normal 2 6 8 11" xfId="14926"/>
    <cellStyle name="Normal 2 6 8 12" xfId="14374"/>
    <cellStyle name="Normal 2 6 8 13" xfId="15672"/>
    <cellStyle name="Normal 2 6 8 14" xfId="16213"/>
    <cellStyle name="Normal 2 6 8 15" xfId="16753"/>
    <cellStyle name="Normal 2 6 8 16" xfId="17294"/>
    <cellStyle name="Normal 2 6 8 17" xfId="17835"/>
    <cellStyle name="Normal 2 6 8 18" xfId="18376"/>
    <cellStyle name="Normal 2 6 8 19" xfId="18913"/>
    <cellStyle name="Normal 2 6 8 2" xfId="10198"/>
    <cellStyle name="Normal 2 6 8 2 2" xfId="38249"/>
    <cellStyle name="Normal 2 6 8 20" xfId="19453"/>
    <cellStyle name="Normal 2 6 8 21" xfId="19986"/>
    <cellStyle name="Normal 2 6 8 22" xfId="20821"/>
    <cellStyle name="Normal 2 6 8 23" xfId="20302"/>
    <cellStyle name="Normal 2 6 8 24" xfId="22045"/>
    <cellStyle name="Normal 2 6 8 25" xfId="21713"/>
    <cellStyle name="Normal 2 6 8 26" xfId="23187"/>
    <cellStyle name="Normal 2 6 8 27" xfId="23723"/>
    <cellStyle name="Normal 2 6 8 28" xfId="24256"/>
    <cellStyle name="Normal 2 6 8 29" xfId="24777"/>
    <cellStyle name="Normal 2 6 8 3" xfId="9930"/>
    <cellStyle name="Normal 2 6 8 30" xfId="25268"/>
    <cellStyle name="Normal 2 6 8 31" xfId="25857"/>
    <cellStyle name="Normal 2 6 8 32" xfId="26433"/>
    <cellStyle name="Normal 2 6 8 33" xfId="26969"/>
    <cellStyle name="Normal 2 6 8 34" xfId="27480"/>
    <cellStyle name="Normal 2 6 8 35" xfId="27973"/>
    <cellStyle name="Normal 2 6 8 36" xfId="28397"/>
    <cellStyle name="Normal 2 6 8 37" xfId="29040"/>
    <cellStyle name="Normal 2 6 8 38" xfId="29528"/>
    <cellStyle name="Normal 2 6 8 39" xfId="31156"/>
    <cellStyle name="Normal 2 6 8 4" xfId="9943"/>
    <cellStyle name="Normal 2 6 8 40" xfId="31415"/>
    <cellStyle name="Normal 2 6 8 41" xfId="32220"/>
    <cellStyle name="Normal 2 6 8 42" xfId="37899"/>
    <cellStyle name="Normal 2 6 8 5" xfId="11366"/>
    <cellStyle name="Normal 2 6 8 6" xfId="11895"/>
    <cellStyle name="Normal 2 6 8 7" xfId="11626"/>
    <cellStyle name="Normal 2 6 8 8" xfId="12926"/>
    <cellStyle name="Normal 2 6 8 9" xfId="13508"/>
    <cellStyle name="Normal 2 6 80" xfId="25163"/>
    <cellStyle name="Normal 2 6 81" xfId="26605"/>
    <cellStyle name="Normal 2 6 82" xfId="27138"/>
    <cellStyle name="Normal 2 6 83" xfId="27495"/>
    <cellStyle name="Normal 2 6 84" xfId="28128"/>
    <cellStyle name="Normal 2 6 85" xfId="28527"/>
    <cellStyle name="Normal 2 6 86" xfId="28769"/>
    <cellStyle name="Normal 2 6 87" xfId="29341"/>
    <cellStyle name="Normal 2 6 88" xfId="30862"/>
    <cellStyle name="Normal 2 6 89" xfId="32274"/>
    <cellStyle name="Normal 2 6 9" xfId="405"/>
    <cellStyle name="Normal 2 6 9 10" xfId="13464"/>
    <cellStyle name="Normal 2 6 9 11" xfId="13995"/>
    <cellStyle name="Normal 2 6 9 12" xfId="14690"/>
    <cellStyle name="Normal 2 6 9 13" xfId="15114"/>
    <cellStyle name="Normal 2 6 9 14" xfId="15628"/>
    <cellStyle name="Normal 2 6 9 15" xfId="16169"/>
    <cellStyle name="Normal 2 6 9 16" xfId="16709"/>
    <cellStyle name="Normal 2 6 9 17" xfId="17250"/>
    <cellStyle name="Normal 2 6 9 18" xfId="17791"/>
    <cellStyle name="Normal 2 6 9 19" xfId="18332"/>
    <cellStyle name="Normal 2 6 9 2" xfId="10214"/>
    <cellStyle name="Normal 2 6 9 20" xfId="18869"/>
    <cellStyle name="Normal 2 6 9 21" xfId="19409"/>
    <cellStyle name="Normal 2 6 9 22" xfId="19933"/>
    <cellStyle name="Normal 2 6 9 23" xfId="20604"/>
    <cellStyle name="Normal 2 6 9 24" xfId="22060"/>
    <cellStyle name="Normal 2 6 9 25" xfId="21708"/>
    <cellStyle name="Normal 2 6 9 26" xfId="23185"/>
    <cellStyle name="Normal 2 6 9 27" xfId="23721"/>
    <cellStyle name="Normal 2 6 9 28" xfId="24254"/>
    <cellStyle name="Normal 2 6 9 29" xfId="24775"/>
    <cellStyle name="Normal 2 6 9 3" xfId="9958"/>
    <cellStyle name="Normal 2 6 9 30" xfId="25267"/>
    <cellStyle name="Normal 2 6 9 31" xfId="25873"/>
    <cellStyle name="Normal 2 6 9 32" xfId="26431"/>
    <cellStyle name="Normal 2 6 9 33" xfId="26967"/>
    <cellStyle name="Normal 2 6 9 34" xfId="27466"/>
    <cellStyle name="Normal 2 6 9 35" xfId="27971"/>
    <cellStyle name="Normal 2 6 9 36" xfId="28396"/>
    <cellStyle name="Normal 2 6 9 37" xfId="29054"/>
    <cellStyle name="Normal 2 6 9 38" xfId="28987"/>
    <cellStyle name="Normal 2 6 9 39" xfId="31170"/>
    <cellStyle name="Normal 2 6 9 4" xfId="10693"/>
    <cellStyle name="Normal 2 6 9 40" xfId="32337"/>
    <cellStyle name="Normal 2 6 9 41" xfId="33164"/>
    <cellStyle name="Normal 2 6 9 5" xfId="10458"/>
    <cellStyle name="Normal 2 6 9 6" xfId="11322"/>
    <cellStyle name="Normal 2 6 9 7" xfId="11012"/>
    <cellStyle name="Normal 2 6 9 8" xfId="12296"/>
    <cellStyle name="Normal 2 6 9 9" xfId="12878"/>
    <cellStyle name="Normal 2 6 90" xfId="33111"/>
    <cellStyle name="Normal 2 6 91" xfId="22794"/>
    <cellStyle name="Normal 2 6 92" xfId="30014"/>
    <cellStyle name="Normal 2 6 93" xfId="30086"/>
    <cellStyle name="Normal 2 6 94" xfId="34084"/>
    <cellStyle name="Normal 2 6 95" xfId="34161"/>
    <cellStyle name="Normal 2 6 96" xfId="34587"/>
    <cellStyle name="Normal 2 6 97" xfId="34814"/>
    <cellStyle name="Normal 2 6 98" xfId="35041"/>
    <cellStyle name="Normal 2 6 99" xfId="35268"/>
    <cellStyle name="Normal 2 60" xfId="2360"/>
    <cellStyle name="Normal 2 60 2" xfId="7511"/>
    <cellStyle name="Normal 2 61" xfId="7661"/>
    <cellStyle name="Normal 2 62" xfId="7976"/>
    <cellStyle name="Normal 2 63" xfId="6427"/>
    <cellStyle name="Normal 2 64" xfId="8446"/>
    <cellStyle name="Normal 2 65" xfId="8669"/>
    <cellStyle name="Normal 2 66" xfId="8878"/>
    <cellStyle name="Normal 2 67" xfId="9080"/>
    <cellStyle name="Normal 2 68" xfId="9279"/>
    <cellStyle name="Normal 2 69" xfId="9452"/>
    <cellStyle name="Normal 2 7" xfId="75"/>
    <cellStyle name="Normal 2 7 10" xfId="569"/>
    <cellStyle name="Normal 2 7 10 10" xfId="14358"/>
    <cellStyle name="Normal 2 7 10 11" xfId="12626"/>
    <cellStyle name="Normal 2 7 10 12" xfId="15438"/>
    <cellStyle name="Normal 2 7 10 13" xfId="15979"/>
    <cellStyle name="Normal 2 7 10 14" xfId="16519"/>
    <cellStyle name="Normal 2 7 10 15" xfId="17060"/>
    <cellStyle name="Normal 2 7 10 16" xfId="17601"/>
    <cellStyle name="Normal 2 7 10 17" xfId="18142"/>
    <cellStyle name="Normal 2 7 10 18" xfId="18680"/>
    <cellStyle name="Normal 2 7 10 19" xfId="19220"/>
    <cellStyle name="Normal 2 7 10 2" xfId="10376"/>
    <cellStyle name="Normal 2 7 10 20" xfId="19758"/>
    <cellStyle name="Normal 2 7 10 21" xfId="20286"/>
    <cellStyle name="Normal 2 7 10 22" xfId="17379"/>
    <cellStyle name="Normal 2 7 10 23" xfId="21257"/>
    <cellStyle name="Normal 2 7 10 24" xfId="22219"/>
    <cellStyle name="Normal 2 7 10 25" xfId="22519"/>
    <cellStyle name="Normal 2 7 10 26" xfId="22956"/>
    <cellStyle name="Normal 2 7 10 27" xfId="23496"/>
    <cellStyle name="Normal 2 7 10 28" xfId="24029"/>
    <cellStyle name="Normal 2 7 10 29" xfId="24562"/>
    <cellStyle name="Normal 2 7 10 3" xfId="10791"/>
    <cellStyle name="Normal 2 7 10 30" xfId="25071"/>
    <cellStyle name="Normal 2 7 10 31" xfId="26033"/>
    <cellStyle name="Normal 2 7 10 32" xfId="26205"/>
    <cellStyle name="Normal 2 7 10 33" xfId="26742"/>
    <cellStyle name="Normal 2 7 10 34" xfId="26894"/>
    <cellStyle name="Normal 2 7 10 35" xfId="27780"/>
    <cellStyle name="Normal 2 7 10 36" xfId="28242"/>
    <cellStyle name="Normal 2 7 10 37" xfId="29192"/>
    <cellStyle name="Normal 2 7 10 38" xfId="29434"/>
    <cellStyle name="Normal 2 7 10 39" xfId="31306"/>
    <cellStyle name="Normal 2 7 10 4" xfId="11146"/>
    <cellStyle name="Normal 2 7 10 40" xfId="31524"/>
    <cellStyle name="Normal 2 7 10 41" xfId="31775"/>
    <cellStyle name="Normal 2 7 10 5" xfId="11672"/>
    <cellStyle name="Normal 2 7 10 6" xfId="12201"/>
    <cellStyle name="Normal 2 7 10 7" xfId="12674"/>
    <cellStyle name="Normal 2 7 10 8" xfId="13274"/>
    <cellStyle name="Normal 2 7 10 9" xfId="13815"/>
    <cellStyle name="Normal 2 7 100" xfId="35499"/>
    <cellStyle name="Normal 2 7 101" xfId="35726"/>
    <cellStyle name="Normal 2 7 102" xfId="35953"/>
    <cellStyle name="Normal 2 7 103" xfId="36180"/>
    <cellStyle name="Normal 2 7 104" xfId="36407"/>
    <cellStyle name="Normal 2 7 105" xfId="36633"/>
    <cellStyle name="Normal 2 7 106" xfId="36857"/>
    <cellStyle name="Normal 2 7 107" xfId="37059"/>
    <cellStyle name="Normal 2 7 108" xfId="37269"/>
    <cellStyle name="Normal 2 7 109" xfId="37616"/>
    <cellStyle name="Normal 2 7 11" xfId="596"/>
    <cellStyle name="Normal 2 7 11 10" xfId="14399"/>
    <cellStyle name="Normal 2 7 11 11" xfId="14958"/>
    <cellStyle name="Normal 2 7 11 12" xfId="15480"/>
    <cellStyle name="Normal 2 7 11 13" xfId="16021"/>
    <cellStyle name="Normal 2 7 11 14" xfId="16561"/>
    <cellStyle name="Normal 2 7 11 15" xfId="17102"/>
    <cellStyle name="Normal 2 7 11 16" xfId="17643"/>
    <cellStyle name="Normal 2 7 11 17" xfId="18184"/>
    <cellStyle name="Normal 2 7 11 18" xfId="18722"/>
    <cellStyle name="Normal 2 7 11 19" xfId="19262"/>
    <cellStyle name="Normal 2 7 11 2" xfId="10401"/>
    <cellStyle name="Normal 2 7 11 20" xfId="19799"/>
    <cellStyle name="Normal 2 7 11 21" xfId="20325"/>
    <cellStyle name="Normal 2 7 11 22" xfId="20851"/>
    <cellStyle name="Normal 2 7 11 23" xfId="21285"/>
    <cellStyle name="Normal 2 7 11 24" xfId="22245"/>
    <cellStyle name="Normal 2 7 11 25" xfId="22809"/>
    <cellStyle name="Normal 2 7 11 26" xfId="23365"/>
    <cellStyle name="Normal 2 7 11 27" xfId="23899"/>
    <cellStyle name="Normal 2 7 11 28" xfId="24434"/>
    <cellStyle name="Normal 2 7 11 29" xfId="24946"/>
    <cellStyle name="Normal 2 7 11 3" xfId="9856"/>
    <cellStyle name="Normal 2 7 11 30" xfId="25424"/>
    <cellStyle name="Normal 2 7 11 31" xfId="26060"/>
    <cellStyle name="Normal 2 7 11 32" xfId="26610"/>
    <cellStyle name="Normal 2 7 11 33" xfId="27143"/>
    <cellStyle name="Normal 2 7 11 34" xfId="27654"/>
    <cellStyle name="Normal 2 7 11 35" xfId="28133"/>
    <cellStyle name="Normal 2 7 11 36" xfId="28531"/>
    <cellStyle name="Normal 2 7 11 37" xfId="29213"/>
    <cellStyle name="Normal 2 7 11 38" xfId="29489"/>
    <cellStyle name="Normal 2 7 11 39" xfId="31327"/>
    <cellStyle name="Normal 2 7 11 4" xfId="11187"/>
    <cellStyle name="Normal 2 7 11 40" xfId="31304"/>
    <cellStyle name="Normal 2 7 11 41" xfId="31309"/>
    <cellStyle name="Normal 2 7 11 5" xfId="11714"/>
    <cellStyle name="Normal 2 7 11 6" xfId="12243"/>
    <cellStyle name="Normal 2 7 11 7" xfId="12799"/>
    <cellStyle name="Normal 2 7 11 8" xfId="13316"/>
    <cellStyle name="Normal 2 7 11 9" xfId="13857"/>
    <cellStyle name="Normal 2 7 110" xfId="37680"/>
    <cellStyle name="Normal 2 7 111" xfId="38488"/>
    <cellStyle name="Normal 2 7 12" xfId="622"/>
    <cellStyle name="Normal 2 7 12 10" xfId="14709"/>
    <cellStyle name="Normal 2 7 12 11" xfId="15252"/>
    <cellStyle name="Normal 2 7 12 12" xfId="15793"/>
    <cellStyle name="Normal 2 7 12 13" xfId="16333"/>
    <cellStyle name="Normal 2 7 12 14" xfId="16874"/>
    <cellStyle name="Normal 2 7 12 15" xfId="17415"/>
    <cellStyle name="Normal 2 7 12 16" xfId="17956"/>
    <cellStyle name="Normal 2 7 12 17" xfId="18496"/>
    <cellStyle name="Normal 2 7 12 18" xfId="19034"/>
    <cellStyle name="Normal 2 7 12 19" xfId="19573"/>
    <cellStyle name="Normal 2 7 12 2" xfId="10426"/>
    <cellStyle name="Normal 2 7 12 20" xfId="20105"/>
    <cellStyle name="Normal 2 7 12 21" xfId="20621"/>
    <cellStyle name="Normal 2 7 12 22" xfId="21105"/>
    <cellStyle name="Normal 2 7 12 23" xfId="21498"/>
    <cellStyle name="Normal 2 7 12 24" xfId="22270"/>
    <cellStyle name="Normal 2 7 12 25" xfId="22835"/>
    <cellStyle name="Normal 2 7 12 26" xfId="21685"/>
    <cellStyle name="Normal 2 7 12 27" xfId="22694"/>
    <cellStyle name="Normal 2 7 12 28" xfId="23411"/>
    <cellStyle name="Normal 2 7 12 29" xfId="23944"/>
    <cellStyle name="Normal 2 7 12 3" xfId="10962"/>
    <cellStyle name="Normal 2 7 12 30" xfId="24478"/>
    <cellStyle name="Normal 2 7 12 31" xfId="26086"/>
    <cellStyle name="Normal 2 7 12 32" xfId="26027"/>
    <cellStyle name="Normal 2 7 12 33" xfId="25977"/>
    <cellStyle name="Normal 2 7 12 34" xfId="26814"/>
    <cellStyle name="Normal 2 7 12 35" xfId="25167"/>
    <cellStyle name="Normal 2 7 12 36" xfId="27673"/>
    <cellStyle name="Normal 2 7 12 37" xfId="29231"/>
    <cellStyle name="Normal 2 7 12 38" xfId="29533"/>
    <cellStyle name="Normal 2 7 12 39" xfId="31348"/>
    <cellStyle name="Normal 2 7 12 4" xfId="11487"/>
    <cellStyle name="Normal 2 7 12 40" xfId="32348"/>
    <cellStyle name="Normal 2 7 12 41" xfId="33085"/>
    <cellStyle name="Normal 2 7 12 5" xfId="12016"/>
    <cellStyle name="Normal 2 7 12 6" xfId="12545"/>
    <cellStyle name="Normal 2 7 12 7" xfId="13088"/>
    <cellStyle name="Normal 2 7 12 8" xfId="13628"/>
    <cellStyle name="Normal 2 7 12 9" xfId="14171"/>
    <cellStyle name="Normal 2 7 13" xfId="647"/>
    <cellStyle name="Normal 2 7 13 10" xfId="14734"/>
    <cellStyle name="Normal 2 7 13 11" xfId="15276"/>
    <cellStyle name="Normal 2 7 13 12" xfId="15817"/>
    <cellStyle name="Normal 2 7 13 13" xfId="16357"/>
    <cellStyle name="Normal 2 7 13 14" xfId="16898"/>
    <cellStyle name="Normal 2 7 13 15" xfId="17439"/>
    <cellStyle name="Normal 2 7 13 16" xfId="17980"/>
    <cellStyle name="Normal 2 7 13 17" xfId="18519"/>
    <cellStyle name="Normal 2 7 13 18" xfId="19058"/>
    <cellStyle name="Normal 2 7 13 19" xfId="19597"/>
    <cellStyle name="Normal 2 7 13 2" xfId="10449"/>
    <cellStyle name="Normal 2 7 13 20" xfId="20128"/>
    <cellStyle name="Normal 2 7 13 21" xfId="20645"/>
    <cellStyle name="Normal 2 7 13 22" xfId="21124"/>
    <cellStyle name="Normal 2 7 13 23" xfId="21510"/>
    <cellStyle name="Normal 2 7 13 24" xfId="22294"/>
    <cellStyle name="Normal 2 7 13 25" xfId="22860"/>
    <cellStyle name="Normal 2 7 13 26" xfId="23082"/>
    <cellStyle name="Normal 2 7 13 27" xfId="23619"/>
    <cellStyle name="Normal 2 7 13 28" xfId="24152"/>
    <cellStyle name="Normal 2 7 13 29" xfId="24682"/>
    <cellStyle name="Normal 2 7 13 3" xfId="10986"/>
    <cellStyle name="Normal 2 7 13 30" xfId="25183"/>
    <cellStyle name="Normal 2 7 13 31" xfId="26111"/>
    <cellStyle name="Normal 2 7 13 32" xfId="26328"/>
    <cellStyle name="Normal 2 7 13 33" xfId="26865"/>
    <cellStyle name="Normal 2 7 13 34" xfId="27388"/>
    <cellStyle name="Normal 2 7 13 35" xfId="27888"/>
    <cellStyle name="Normal 2 7 13 36" xfId="28333"/>
    <cellStyle name="Normal 2 7 13 37" xfId="29253"/>
    <cellStyle name="Normal 2 7 13 38" xfId="29369"/>
    <cellStyle name="Normal 2 7 13 39" xfId="31370"/>
    <cellStyle name="Normal 2 7 13 4" xfId="11511"/>
    <cellStyle name="Normal 2 7 13 40" xfId="31797"/>
    <cellStyle name="Normal 2 7 13 41" xfId="32829"/>
    <cellStyle name="Normal 2 7 13 5" xfId="12040"/>
    <cellStyle name="Normal 2 7 13 6" xfId="12570"/>
    <cellStyle name="Normal 2 7 13 7" xfId="13112"/>
    <cellStyle name="Normal 2 7 13 8" xfId="13652"/>
    <cellStyle name="Normal 2 7 13 9" xfId="14195"/>
    <cellStyle name="Normal 2 7 14" xfId="674"/>
    <cellStyle name="Normal 2 7 14 10" xfId="14760"/>
    <cellStyle name="Normal 2 7 14 11" xfId="15303"/>
    <cellStyle name="Normal 2 7 14 12" xfId="15844"/>
    <cellStyle name="Normal 2 7 14 13" xfId="16384"/>
    <cellStyle name="Normal 2 7 14 14" xfId="16925"/>
    <cellStyle name="Normal 2 7 14 15" xfId="17466"/>
    <cellStyle name="Normal 2 7 14 16" xfId="18007"/>
    <cellStyle name="Normal 2 7 14 17" xfId="18546"/>
    <cellStyle name="Normal 2 7 14 18" xfId="19085"/>
    <cellStyle name="Normal 2 7 14 19" xfId="19623"/>
    <cellStyle name="Normal 2 7 14 2" xfId="10475"/>
    <cellStyle name="Normal 2 7 14 20" xfId="20154"/>
    <cellStyle name="Normal 2 7 14 21" xfId="20670"/>
    <cellStyle name="Normal 2 7 14 22" xfId="21144"/>
    <cellStyle name="Normal 2 7 14 23" xfId="21523"/>
    <cellStyle name="Normal 2 7 14 24" xfId="22321"/>
    <cellStyle name="Normal 2 7 14 25" xfId="22886"/>
    <cellStyle name="Normal 2 7 14 26" xfId="23427"/>
    <cellStyle name="Normal 2 7 14 27" xfId="23960"/>
    <cellStyle name="Normal 2 7 14 28" xfId="24494"/>
    <cellStyle name="Normal 2 7 14 29" xfId="25002"/>
    <cellStyle name="Normal 2 7 14 3" xfId="11013"/>
    <cellStyle name="Normal 2 7 14 30" xfId="25479"/>
    <cellStyle name="Normal 2 7 14 31" xfId="26137"/>
    <cellStyle name="Normal 2 7 14 32" xfId="26673"/>
    <cellStyle name="Normal 2 7 14 33" xfId="27203"/>
    <cellStyle name="Normal 2 7 14 34" xfId="27716"/>
    <cellStyle name="Normal 2 7 14 35" xfId="28183"/>
    <cellStyle name="Normal 2 7 14 36" xfId="28567"/>
    <cellStyle name="Normal 2 7 14 37" xfId="29275"/>
    <cellStyle name="Normal 2 7 14 38" xfId="29503"/>
    <cellStyle name="Normal 2 7 14 39" xfId="31391"/>
    <cellStyle name="Normal 2 7 14 4" xfId="11538"/>
    <cellStyle name="Normal 2 7 14 40" xfId="31384"/>
    <cellStyle name="Normal 2 7 14 41" xfId="31254"/>
    <cellStyle name="Normal 2 7 14 5" xfId="12065"/>
    <cellStyle name="Normal 2 7 14 6" xfId="12597"/>
    <cellStyle name="Normal 2 7 14 7" xfId="13139"/>
    <cellStyle name="Normal 2 7 14 8" xfId="13679"/>
    <cellStyle name="Normal 2 7 14 9" xfId="14222"/>
    <cellStyle name="Normal 2 7 15" xfId="698"/>
    <cellStyle name="Normal 2 7 15 10" xfId="14783"/>
    <cellStyle name="Normal 2 7 15 11" xfId="15327"/>
    <cellStyle name="Normal 2 7 15 12" xfId="15868"/>
    <cellStyle name="Normal 2 7 15 13" xfId="16408"/>
    <cellStyle name="Normal 2 7 15 14" xfId="16949"/>
    <cellStyle name="Normal 2 7 15 15" xfId="17490"/>
    <cellStyle name="Normal 2 7 15 16" xfId="18031"/>
    <cellStyle name="Normal 2 7 15 17" xfId="18570"/>
    <cellStyle name="Normal 2 7 15 18" xfId="19109"/>
    <cellStyle name="Normal 2 7 15 19" xfId="19647"/>
    <cellStyle name="Normal 2 7 15 2" xfId="10498"/>
    <cellStyle name="Normal 2 7 15 20" xfId="20178"/>
    <cellStyle name="Normal 2 7 15 21" xfId="20690"/>
    <cellStyle name="Normal 2 7 15 22" xfId="21164"/>
    <cellStyle name="Normal 2 7 15 23" xfId="21533"/>
    <cellStyle name="Normal 2 7 15 24" xfId="22344"/>
    <cellStyle name="Normal 2 7 15 25" xfId="22909"/>
    <cellStyle name="Normal 2 7 15 26" xfId="23449"/>
    <cellStyle name="Normal 2 7 15 27" xfId="23983"/>
    <cellStyle name="Normal 2 7 15 28" xfId="24517"/>
    <cellStyle name="Normal 2 7 15 29" xfId="25024"/>
    <cellStyle name="Normal 2 7 15 3" xfId="11037"/>
    <cellStyle name="Normal 2 7 15 30" xfId="25496"/>
    <cellStyle name="Normal 2 7 15 31" xfId="26159"/>
    <cellStyle name="Normal 2 7 15 32" xfId="26695"/>
    <cellStyle name="Normal 2 7 15 33" xfId="27225"/>
    <cellStyle name="Normal 2 7 15 34" xfId="27737"/>
    <cellStyle name="Normal 2 7 15 35" xfId="28201"/>
    <cellStyle name="Normal 2 7 15 36" xfId="28577"/>
    <cellStyle name="Normal 2 7 15 37" xfId="29292"/>
    <cellStyle name="Normal 2 7 15 38" xfId="29247"/>
    <cellStyle name="Normal 2 7 15 39" xfId="31412"/>
    <cellStyle name="Normal 2 7 15 4" xfId="11562"/>
    <cellStyle name="Normal 2 7 15 40" xfId="30886"/>
    <cellStyle name="Normal 2 7 15 41" xfId="31594"/>
    <cellStyle name="Normal 2 7 15 5" xfId="12089"/>
    <cellStyle name="Normal 2 7 15 6" xfId="12619"/>
    <cellStyle name="Normal 2 7 15 7" xfId="13163"/>
    <cellStyle name="Normal 2 7 15 8" xfId="13703"/>
    <cellStyle name="Normal 2 7 15 9" xfId="14246"/>
    <cellStyle name="Normal 2 7 16" xfId="721"/>
    <cellStyle name="Normal 2 7 16 10" xfId="14806"/>
    <cellStyle name="Normal 2 7 16 11" xfId="15349"/>
    <cellStyle name="Normal 2 7 16 12" xfId="15890"/>
    <cellStyle name="Normal 2 7 16 13" xfId="16430"/>
    <cellStyle name="Normal 2 7 16 14" xfId="16971"/>
    <cellStyle name="Normal 2 7 16 15" xfId="17512"/>
    <cellStyle name="Normal 2 7 16 16" xfId="18053"/>
    <cellStyle name="Normal 2 7 16 17" xfId="18592"/>
    <cellStyle name="Normal 2 7 16 18" xfId="19131"/>
    <cellStyle name="Normal 2 7 16 19" xfId="19669"/>
    <cellStyle name="Normal 2 7 16 2" xfId="10521"/>
    <cellStyle name="Normal 2 7 16 20" xfId="20199"/>
    <cellStyle name="Normal 2 7 16 21" xfId="20711"/>
    <cellStyle name="Normal 2 7 16 22" xfId="21184"/>
    <cellStyle name="Normal 2 7 16 23" xfId="21543"/>
    <cellStyle name="Normal 2 7 16 24" xfId="22367"/>
    <cellStyle name="Normal 2 7 16 25" xfId="22930"/>
    <cellStyle name="Normal 2 7 16 26" xfId="23470"/>
    <cellStyle name="Normal 2 7 16 27" xfId="24004"/>
    <cellStyle name="Normal 2 7 16 28" xfId="24538"/>
    <cellStyle name="Normal 2 7 16 29" xfId="25045"/>
    <cellStyle name="Normal 2 7 16 3" xfId="11059"/>
    <cellStyle name="Normal 2 7 16 30" xfId="25509"/>
    <cellStyle name="Normal 2 7 16 31" xfId="26179"/>
    <cellStyle name="Normal 2 7 16 32" xfId="26716"/>
    <cellStyle name="Normal 2 7 16 33" xfId="27247"/>
    <cellStyle name="Normal 2 7 16 34" xfId="27756"/>
    <cellStyle name="Normal 2 7 16 35" xfId="28218"/>
    <cellStyle name="Normal 2 7 16 36" xfId="28587"/>
    <cellStyle name="Normal 2 7 16 37" xfId="29309"/>
    <cellStyle name="Normal 2 7 16 38" xfId="28726"/>
    <cellStyle name="Normal 2 7 16 39" xfId="31432"/>
    <cellStyle name="Normal 2 7 16 4" xfId="11584"/>
    <cellStyle name="Normal 2 7 16 40" xfId="30911"/>
    <cellStyle name="Normal 2 7 16 41" xfId="32119"/>
    <cellStyle name="Normal 2 7 16 5" xfId="12111"/>
    <cellStyle name="Normal 2 7 16 6" xfId="12642"/>
    <cellStyle name="Normal 2 7 16 7" xfId="13185"/>
    <cellStyle name="Normal 2 7 16 8" xfId="13725"/>
    <cellStyle name="Normal 2 7 16 9" xfId="14268"/>
    <cellStyle name="Normal 2 7 17" xfId="744"/>
    <cellStyle name="Normal 2 7 17 10" xfId="14829"/>
    <cellStyle name="Normal 2 7 17 11" xfId="15371"/>
    <cellStyle name="Normal 2 7 17 12" xfId="15912"/>
    <cellStyle name="Normal 2 7 17 13" xfId="16452"/>
    <cellStyle name="Normal 2 7 17 14" xfId="16993"/>
    <cellStyle name="Normal 2 7 17 15" xfId="17534"/>
    <cellStyle name="Normal 2 7 17 16" xfId="18075"/>
    <cellStyle name="Normal 2 7 17 17" xfId="18614"/>
    <cellStyle name="Normal 2 7 17 18" xfId="19153"/>
    <cellStyle name="Normal 2 7 17 19" xfId="19691"/>
    <cellStyle name="Normal 2 7 17 2" xfId="10544"/>
    <cellStyle name="Normal 2 7 17 20" xfId="20221"/>
    <cellStyle name="Normal 2 7 17 21" xfId="20732"/>
    <cellStyle name="Normal 2 7 17 22" xfId="21203"/>
    <cellStyle name="Normal 2 7 17 23" xfId="21557"/>
    <cellStyle name="Normal 2 7 17 24" xfId="22390"/>
    <cellStyle name="Normal 2 7 17 25" xfId="22952"/>
    <cellStyle name="Normal 2 7 17 26" xfId="23492"/>
    <cellStyle name="Normal 2 7 17 27" xfId="24025"/>
    <cellStyle name="Normal 2 7 17 28" xfId="24558"/>
    <cellStyle name="Normal 2 7 17 29" xfId="25067"/>
    <cellStyle name="Normal 2 7 17 3" xfId="11080"/>
    <cellStyle name="Normal 2 7 17 30" xfId="25526"/>
    <cellStyle name="Normal 2 7 17 31" xfId="26201"/>
    <cellStyle name="Normal 2 7 17 32" xfId="26738"/>
    <cellStyle name="Normal 2 7 17 33" xfId="27269"/>
    <cellStyle name="Normal 2 7 17 34" xfId="27776"/>
    <cellStyle name="Normal 2 7 17 35" xfId="28238"/>
    <cellStyle name="Normal 2 7 17 36" xfId="28601"/>
    <cellStyle name="Normal 2 7 17 37" xfId="29329"/>
    <cellStyle name="Normal 2 7 17 38" xfId="30239"/>
    <cellStyle name="Normal 2 7 17 39" xfId="31454"/>
    <cellStyle name="Normal 2 7 17 4" xfId="11605"/>
    <cellStyle name="Normal 2 7 17 40" xfId="32093"/>
    <cellStyle name="Normal 2 7 17 41" xfId="32934"/>
    <cellStyle name="Normal 2 7 17 5" xfId="12133"/>
    <cellStyle name="Normal 2 7 17 6" xfId="12665"/>
    <cellStyle name="Normal 2 7 17 7" xfId="13207"/>
    <cellStyle name="Normal 2 7 17 8" xfId="13747"/>
    <cellStyle name="Normal 2 7 17 9" xfId="14290"/>
    <cellStyle name="Normal 2 7 18" xfId="719"/>
    <cellStyle name="Normal 2 7 18 10" xfId="14804"/>
    <cellStyle name="Normal 2 7 18 11" xfId="15347"/>
    <cellStyle name="Normal 2 7 18 12" xfId="15888"/>
    <cellStyle name="Normal 2 7 18 13" xfId="16428"/>
    <cellStyle name="Normal 2 7 18 14" xfId="16969"/>
    <cellStyle name="Normal 2 7 18 15" xfId="17510"/>
    <cellStyle name="Normal 2 7 18 16" xfId="18051"/>
    <cellStyle name="Normal 2 7 18 17" xfId="18590"/>
    <cellStyle name="Normal 2 7 18 18" xfId="19129"/>
    <cellStyle name="Normal 2 7 18 19" xfId="19667"/>
    <cellStyle name="Normal 2 7 18 2" xfId="10519"/>
    <cellStyle name="Normal 2 7 18 20" xfId="20197"/>
    <cellStyle name="Normal 2 7 18 21" xfId="20709"/>
    <cellStyle name="Normal 2 7 18 22" xfId="21183"/>
    <cellStyle name="Normal 2 7 18 23" xfId="21542"/>
    <cellStyle name="Normal 2 7 18 24" xfId="22365"/>
    <cellStyle name="Normal 2 7 18 25" xfId="22928"/>
    <cellStyle name="Normal 2 7 18 26" xfId="23468"/>
    <cellStyle name="Normal 2 7 18 27" xfId="24002"/>
    <cellStyle name="Normal 2 7 18 28" xfId="24536"/>
    <cellStyle name="Normal 2 7 18 29" xfId="25043"/>
    <cellStyle name="Normal 2 7 18 3" xfId="11057"/>
    <cellStyle name="Normal 2 7 18 30" xfId="25507"/>
    <cellStyle name="Normal 2 7 18 31" xfId="26177"/>
    <cellStyle name="Normal 2 7 18 32" xfId="26714"/>
    <cellStyle name="Normal 2 7 18 33" xfId="27245"/>
    <cellStyle name="Normal 2 7 18 34" xfId="27754"/>
    <cellStyle name="Normal 2 7 18 35" xfId="28217"/>
    <cellStyle name="Normal 2 7 18 36" xfId="28586"/>
    <cellStyle name="Normal 2 7 18 37" xfId="29308"/>
    <cellStyle name="Normal 2 7 18 38" xfId="28727"/>
    <cellStyle name="Normal 2 7 18 39" xfId="31430"/>
    <cellStyle name="Normal 2 7 18 4" xfId="11582"/>
    <cellStyle name="Normal 2 7 18 40" xfId="30912"/>
    <cellStyle name="Normal 2 7 18 41" xfId="30890"/>
    <cellStyle name="Normal 2 7 18 5" xfId="12109"/>
    <cellStyle name="Normal 2 7 18 6" xfId="12640"/>
    <cellStyle name="Normal 2 7 18 7" xfId="13183"/>
    <cellStyle name="Normal 2 7 18 8" xfId="13723"/>
    <cellStyle name="Normal 2 7 18 9" xfId="14266"/>
    <cellStyle name="Normal 2 7 19" xfId="793"/>
    <cellStyle name="Normal 2 7 19 10" xfId="14878"/>
    <cellStyle name="Normal 2 7 19 11" xfId="15419"/>
    <cellStyle name="Normal 2 7 19 12" xfId="15960"/>
    <cellStyle name="Normal 2 7 19 13" xfId="16500"/>
    <cellStyle name="Normal 2 7 19 14" xfId="17041"/>
    <cellStyle name="Normal 2 7 19 15" xfId="17582"/>
    <cellStyle name="Normal 2 7 19 16" xfId="18123"/>
    <cellStyle name="Normal 2 7 19 17" xfId="18661"/>
    <cellStyle name="Normal 2 7 19 18" xfId="19201"/>
    <cellStyle name="Normal 2 7 19 19" xfId="19739"/>
    <cellStyle name="Normal 2 7 19 2" xfId="10593"/>
    <cellStyle name="Normal 2 7 19 20" xfId="20267"/>
    <cellStyle name="Normal 2 7 19 21" xfId="20778"/>
    <cellStyle name="Normal 2 7 19 22" xfId="21242"/>
    <cellStyle name="Normal 2 7 19 23" xfId="21580"/>
    <cellStyle name="Normal 2 7 19 24" xfId="22438"/>
    <cellStyle name="Normal 2 7 19 25" xfId="23001"/>
    <cellStyle name="Normal 2 7 19 26" xfId="23539"/>
    <cellStyle name="Normal 2 7 19 27" xfId="24073"/>
    <cellStyle name="Normal 2 7 19 28" xfId="24606"/>
    <cellStyle name="Normal 2 7 19 29" xfId="25109"/>
    <cellStyle name="Normal 2 7 19 3" xfId="11127"/>
    <cellStyle name="Normal 2 7 19 30" xfId="25561"/>
    <cellStyle name="Normal 2 7 19 31" xfId="26250"/>
    <cellStyle name="Normal 2 7 19 32" xfId="26785"/>
    <cellStyle name="Normal 2 7 19 33" xfId="27315"/>
    <cellStyle name="Normal 2 7 19 34" xfId="27820"/>
    <cellStyle name="Normal 2 7 19 35" xfId="28276"/>
    <cellStyle name="Normal 2 7 19 36" xfId="28624"/>
    <cellStyle name="Normal 2 7 19 37" xfId="29370"/>
    <cellStyle name="Normal 2 7 19 38" xfId="30262"/>
    <cellStyle name="Normal 2 7 19 39" xfId="31495"/>
    <cellStyle name="Normal 2 7 19 4" xfId="11653"/>
    <cellStyle name="Normal 2 7 19 40" xfId="32082"/>
    <cellStyle name="Normal 2 7 19 41" xfId="33295"/>
    <cellStyle name="Normal 2 7 19 5" xfId="12182"/>
    <cellStyle name="Normal 2 7 19 6" xfId="12714"/>
    <cellStyle name="Normal 2 7 19 7" xfId="13255"/>
    <cellStyle name="Normal 2 7 19 8" xfId="13796"/>
    <cellStyle name="Normal 2 7 19 9" xfId="14339"/>
    <cellStyle name="Normal 2 7 2" xfId="141"/>
    <cellStyle name="Normal 2 7 2 10" xfId="5421"/>
    <cellStyle name="Normal 2 7 2 11" xfId="5873"/>
    <cellStyle name="Normal 2 7 2 12" xfId="6115"/>
    <cellStyle name="Normal 2 7 2 13" xfId="6354"/>
    <cellStyle name="Normal 2 7 2 14" xfId="6592"/>
    <cellStyle name="Normal 2 7 2 15" xfId="6829"/>
    <cellStyle name="Normal 2 7 2 16" xfId="7068"/>
    <cellStyle name="Normal 2 7 2 17" xfId="7300"/>
    <cellStyle name="Normal 2 7 2 18" xfId="7529"/>
    <cellStyle name="Normal 2 7 2 19" xfId="7554"/>
    <cellStyle name="Normal 2 7 2 2" xfId="271"/>
    <cellStyle name="Normal 2 7 2 2 10" xfId="14493"/>
    <cellStyle name="Normal 2 7 2 2 11" xfId="15096"/>
    <cellStyle name="Normal 2 7 2 2 12" xfId="15577"/>
    <cellStyle name="Normal 2 7 2 2 13" xfId="16118"/>
    <cellStyle name="Normal 2 7 2 2 14" xfId="16658"/>
    <cellStyle name="Normal 2 7 2 2 15" xfId="17199"/>
    <cellStyle name="Normal 2 7 2 2 16" xfId="17740"/>
    <cellStyle name="Normal 2 7 2 2 17" xfId="18281"/>
    <cellStyle name="Normal 2 7 2 2 18" xfId="18819"/>
    <cellStyle name="Normal 2 7 2 2 19" xfId="19358"/>
    <cellStyle name="Normal 2 7 2 2 2" xfId="10083"/>
    <cellStyle name="Normal 2 7 2 2 2 2" xfId="38105"/>
    <cellStyle name="Normal 2 7 2 2 20" xfId="19893"/>
    <cellStyle name="Normal 2 7 2 2 21" xfId="20415"/>
    <cellStyle name="Normal 2 7 2 2 22" xfId="20970"/>
    <cellStyle name="Normal 2 7 2 2 23" xfId="21340"/>
    <cellStyle name="Normal 2 7 2 2 24" xfId="21930"/>
    <cellStyle name="Normal 2 7 2 2 25" xfId="22529"/>
    <cellStyle name="Normal 2 7 2 2 26" xfId="21680"/>
    <cellStyle name="Normal 2 7 2 2 27" xfId="23392"/>
    <cellStyle name="Normal 2 7 2 2 28" xfId="23926"/>
    <cellStyle name="Normal 2 7 2 2 29" xfId="24459"/>
    <cellStyle name="Normal 2 7 2 2 3" xfId="10128"/>
    <cellStyle name="Normal 2 7 2 2 3 2" xfId="37912"/>
    <cellStyle name="Normal 2 7 2 2 30" xfId="24971"/>
    <cellStyle name="Normal 2 7 2 2 31" xfId="25290"/>
    <cellStyle name="Normal 2 7 2 2 32" xfId="26047"/>
    <cellStyle name="Normal 2 7 2 2 33" xfId="26638"/>
    <cellStyle name="Normal 2 7 2 2 34" xfId="26429"/>
    <cellStyle name="Normal 2 7 2 2 35" xfId="27035"/>
    <cellStyle name="Normal 2 7 2 2 36" xfId="28156"/>
    <cellStyle name="Normal 2 7 2 2 37" xfId="28941"/>
    <cellStyle name="Normal 2 7 2 2 38" xfId="29294"/>
    <cellStyle name="Normal 2 7 2 2 39" xfId="31047"/>
    <cellStyle name="Normal 2 7 2 2 4" xfId="11271"/>
    <cellStyle name="Normal 2 7 2 2 40" xfId="31516"/>
    <cellStyle name="Normal 2 7 2 2 41" xfId="32833"/>
    <cellStyle name="Normal 2 7 2 2 5" xfId="11799"/>
    <cellStyle name="Normal 2 7 2 2 6" xfId="12327"/>
    <cellStyle name="Normal 2 7 2 2 7" xfId="12963"/>
    <cellStyle name="Normal 2 7 2 2 8" xfId="13413"/>
    <cellStyle name="Normal 2 7 2 2 9" xfId="13954"/>
    <cellStyle name="Normal 2 7 2 20" xfId="7995"/>
    <cellStyle name="Normal 2 7 2 21" xfId="3374"/>
    <cellStyle name="Normal 2 7 2 22" xfId="8465"/>
    <cellStyle name="Normal 2 7 2 23" xfId="8686"/>
    <cellStyle name="Normal 2 7 2 24" xfId="8895"/>
    <cellStyle name="Normal 2 7 2 25" xfId="9096"/>
    <cellStyle name="Normal 2 7 2 26" xfId="9295"/>
    <cellStyle name="Normal 2 7 2 27" xfId="9466"/>
    <cellStyle name="Normal 2 7 2 28" xfId="9618"/>
    <cellStyle name="Normal 2 7 2 29" xfId="9633"/>
    <cellStyle name="Normal 2 7 2 3" xfId="1347"/>
    <cellStyle name="Normal 2 7 2 3 2" xfId="29737"/>
    <cellStyle name="Normal 2 7 2 3 2 2" xfId="38182"/>
    <cellStyle name="Normal 2 7 2 3 3" xfId="30458"/>
    <cellStyle name="Normal 2 7 2 3 3 2" xfId="37913"/>
    <cellStyle name="Normal 2 7 2 3 4" xfId="31936"/>
    <cellStyle name="Normal 2 7 2 3 5" xfId="32804"/>
    <cellStyle name="Normal 2 7 2 3 6" xfId="33509"/>
    <cellStyle name="Normal 2 7 2 30" xfId="9832"/>
    <cellStyle name="Normal 2 7 2 31" xfId="9973"/>
    <cellStyle name="Normal 2 7 2 32" xfId="10566"/>
    <cellStyle name="Normal 2 7 2 33" xfId="10960"/>
    <cellStyle name="Normal 2 7 2 34" xfId="11485"/>
    <cellStyle name="Normal 2 7 2 35" xfId="12014"/>
    <cellStyle name="Normal 2 7 2 36" xfId="12254"/>
    <cellStyle name="Normal 2 7 2 37" xfId="13086"/>
    <cellStyle name="Normal 2 7 2 38" xfId="13626"/>
    <cellStyle name="Normal 2 7 2 39" xfId="14169"/>
    <cellStyle name="Normal 2 7 2 4" xfId="2146"/>
    <cellStyle name="Normal 2 7 2 4 2" xfId="4174"/>
    <cellStyle name="Normal 2 7 2 4 2 2" xfId="30132"/>
    <cellStyle name="Normal 2 7 2 4 3" xfId="30748"/>
    <cellStyle name="Normal 2 7 2 4 4" xfId="32597"/>
    <cellStyle name="Normal 2 7 2 4 5" xfId="33352"/>
    <cellStyle name="Normal 2 7 2 4 6" xfId="33825"/>
    <cellStyle name="Normal 2 7 2 4 7" xfId="34222"/>
    <cellStyle name="Normal 2 7 2 4 8" xfId="37704"/>
    <cellStyle name="Normal 2 7 2 40" xfId="14696"/>
    <cellStyle name="Normal 2 7 2 41" xfId="15250"/>
    <cellStyle name="Normal 2 7 2 42" xfId="15791"/>
    <cellStyle name="Normal 2 7 2 43" xfId="16331"/>
    <cellStyle name="Normal 2 7 2 44" xfId="16872"/>
    <cellStyle name="Normal 2 7 2 45" xfId="17413"/>
    <cellStyle name="Normal 2 7 2 46" xfId="17954"/>
    <cellStyle name="Normal 2 7 2 47" xfId="18494"/>
    <cellStyle name="Normal 2 7 2 48" xfId="19032"/>
    <cellStyle name="Normal 2 7 2 49" xfId="19571"/>
    <cellStyle name="Normal 2 7 2 5" xfId="2319"/>
    <cellStyle name="Normal 2 7 2 5 2" xfId="3938"/>
    <cellStyle name="Normal 2 7 2 5 2 2" xfId="30208"/>
    <cellStyle name="Normal 2 7 2 5 2 3" xfId="38254"/>
    <cellStyle name="Normal 2 7 2 5 3" xfId="30804"/>
    <cellStyle name="Normal 2 7 2 5 4" xfId="32744"/>
    <cellStyle name="Normal 2 7 2 5 5" xfId="33465"/>
    <cellStyle name="Normal 2 7 2 5 6" xfId="33882"/>
    <cellStyle name="Normal 2 7 2 5 7" xfId="37911"/>
    <cellStyle name="Normal 2 7 2 50" xfId="20103"/>
    <cellStyle name="Normal 2 7 2 51" xfId="20610"/>
    <cellStyle name="Normal 2 7 2 52" xfId="21103"/>
    <cellStyle name="Normal 2 7 2 53" xfId="21805"/>
    <cellStyle name="Normal 2 7 2 54" xfId="21754"/>
    <cellStyle name="Normal 2 7 2 55" xfId="23148"/>
    <cellStyle name="Normal 2 7 2 56" xfId="23684"/>
    <cellStyle name="Normal 2 7 2 57" xfId="24217"/>
    <cellStyle name="Normal 2 7 2 58" xfId="24740"/>
    <cellStyle name="Normal 2 7 2 59" xfId="25236"/>
    <cellStyle name="Normal 2 7 2 6" xfId="2866"/>
    <cellStyle name="Normal 2 7 2 6 2" xfId="4676"/>
    <cellStyle name="Normal 2 7 2 6 3" xfId="38031"/>
    <cellStyle name="Normal 2 7 2 60" xfId="25023"/>
    <cellStyle name="Normal 2 7 2 61" xfId="26394"/>
    <cellStyle name="Normal 2 7 2 62" xfId="26930"/>
    <cellStyle name="Normal 2 7 2 63" xfId="27632"/>
    <cellStyle name="Normal 2 7 2 64" xfId="27938"/>
    <cellStyle name="Normal 2 7 2 65" xfId="28370"/>
    <cellStyle name="Normal 2 7 2 66" xfId="28821"/>
    <cellStyle name="Normal 2 7 2 67" xfId="29156"/>
    <cellStyle name="Normal 2 7 2 68" xfId="30927"/>
    <cellStyle name="Normal 2 7 2 69" xfId="31791"/>
    <cellStyle name="Normal 2 7 2 7" xfId="4916"/>
    <cellStyle name="Normal 2 7 2 70" xfId="32755"/>
    <cellStyle name="Normal 2 7 2 71" xfId="3255"/>
    <cellStyle name="Normal 2 7 2 72" xfId="34089"/>
    <cellStyle name="Normal 2 7 2 73" xfId="34592"/>
    <cellStyle name="Normal 2 7 2 74" xfId="34819"/>
    <cellStyle name="Normal 2 7 2 75" xfId="35046"/>
    <cellStyle name="Normal 2 7 2 76" xfId="35273"/>
    <cellStyle name="Normal 2 7 2 77" xfId="35500"/>
    <cellStyle name="Normal 2 7 2 78" xfId="35727"/>
    <cellStyle name="Normal 2 7 2 79" xfId="35954"/>
    <cellStyle name="Normal 2 7 2 8" xfId="5154"/>
    <cellStyle name="Normal 2 7 2 80" xfId="36181"/>
    <cellStyle name="Normal 2 7 2 81" xfId="36408"/>
    <cellStyle name="Normal 2 7 2 82" xfId="36634"/>
    <cellStyle name="Normal 2 7 2 83" xfId="36858"/>
    <cellStyle name="Normal 2 7 2 84" xfId="37060"/>
    <cellStyle name="Normal 2 7 2 85" xfId="37270"/>
    <cellStyle name="Normal 2 7 2 86" xfId="37617"/>
    <cellStyle name="Normal 2 7 2 87" xfId="38489"/>
    <cellStyle name="Normal 2 7 2 9" xfId="5395"/>
    <cellStyle name="Normal 2 7 20" xfId="807"/>
    <cellStyle name="Normal 2 7 20 10" xfId="14892"/>
    <cellStyle name="Normal 2 7 20 11" xfId="15433"/>
    <cellStyle name="Normal 2 7 20 12" xfId="15974"/>
    <cellStyle name="Normal 2 7 20 13" xfId="16514"/>
    <cellStyle name="Normal 2 7 20 14" xfId="17055"/>
    <cellStyle name="Normal 2 7 20 15" xfId="17596"/>
    <cellStyle name="Normal 2 7 20 16" xfId="18137"/>
    <cellStyle name="Normal 2 7 20 17" xfId="18675"/>
    <cellStyle name="Normal 2 7 20 18" xfId="19215"/>
    <cellStyle name="Normal 2 7 20 19" xfId="19753"/>
    <cellStyle name="Normal 2 7 20 2" xfId="10607"/>
    <cellStyle name="Normal 2 7 20 20" xfId="20281"/>
    <cellStyle name="Normal 2 7 20 21" xfId="20791"/>
    <cellStyle name="Normal 2 7 20 22" xfId="21253"/>
    <cellStyle name="Normal 2 7 20 23" xfId="21588"/>
    <cellStyle name="Normal 2 7 20 24" xfId="22451"/>
    <cellStyle name="Normal 2 7 20 25" xfId="23015"/>
    <cellStyle name="Normal 2 7 20 26" xfId="23553"/>
    <cellStyle name="Normal 2 7 20 27" xfId="24087"/>
    <cellStyle name="Normal 2 7 20 28" xfId="24620"/>
    <cellStyle name="Normal 2 7 20 29" xfId="25121"/>
    <cellStyle name="Normal 2 7 20 3" xfId="11141"/>
    <cellStyle name="Normal 2 7 20 30" xfId="25570"/>
    <cellStyle name="Normal 2 7 20 31" xfId="26264"/>
    <cellStyle name="Normal 2 7 20 32" xfId="26799"/>
    <cellStyle name="Normal 2 7 20 33" xfId="27327"/>
    <cellStyle name="Normal 2 7 20 34" xfId="27832"/>
    <cellStyle name="Normal 2 7 20 35" xfId="28287"/>
    <cellStyle name="Normal 2 7 20 36" xfId="28632"/>
    <cellStyle name="Normal 2 7 20 37" xfId="29382"/>
    <cellStyle name="Normal 2 7 20 38" xfId="30270"/>
    <cellStyle name="Normal 2 7 20 39" xfId="31507"/>
    <cellStyle name="Normal 2 7 20 4" xfId="11667"/>
    <cellStyle name="Normal 2 7 20 40" xfId="32687"/>
    <cellStyle name="Normal 2 7 20 41" xfId="32924"/>
    <cellStyle name="Normal 2 7 20 5" xfId="12196"/>
    <cellStyle name="Normal 2 7 20 6" xfId="12728"/>
    <cellStyle name="Normal 2 7 20 7" xfId="13269"/>
    <cellStyle name="Normal 2 7 20 8" xfId="13810"/>
    <cellStyle name="Normal 2 7 20 9" xfId="14353"/>
    <cellStyle name="Normal 2 7 21" xfId="725"/>
    <cellStyle name="Normal 2 7 21 10" xfId="14810"/>
    <cellStyle name="Normal 2 7 21 11" xfId="15353"/>
    <cellStyle name="Normal 2 7 21 12" xfId="15894"/>
    <cellStyle name="Normal 2 7 21 13" xfId="16434"/>
    <cellStyle name="Normal 2 7 21 14" xfId="16975"/>
    <cellStyle name="Normal 2 7 21 15" xfId="17516"/>
    <cellStyle name="Normal 2 7 21 16" xfId="18057"/>
    <cellStyle name="Normal 2 7 21 17" xfId="18596"/>
    <cellStyle name="Normal 2 7 21 18" xfId="19135"/>
    <cellStyle name="Normal 2 7 21 19" xfId="19673"/>
    <cellStyle name="Normal 2 7 21 2" xfId="10525"/>
    <cellStyle name="Normal 2 7 21 20" xfId="20203"/>
    <cellStyle name="Normal 2 7 21 21" xfId="20715"/>
    <cellStyle name="Normal 2 7 21 22" xfId="21187"/>
    <cellStyle name="Normal 2 7 21 23" xfId="21545"/>
    <cellStyle name="Normal 2 7 21 24" xfId="22371"/>
    <cellStyle name="Normal 2 7 21 25" xfId="22934"/>
    <cellStyle name="Normal 2 7 21 26" xfId="23474"/>
    <cellStyle name="Normal 2 7 21 27" xfId="24008"/>
    <cellStyle name="Normal 2 7 21 28" xfId="24542"/>
    <cellStyle name="Normal 2 7 21 29" xfId="25049"/>
    <cellStyle name="Normal 2 7 21 3" xfId="11063"/>
    <cellStyle name="Normal 2 7 21 30" xfId="25511"/>
    <cellStyle name="Normal 2 7 21 31" xfId="26183"/>
    <cellStyle name="Normal 2 7 21 32" xfId="26720"/>
    <cellStyle name="Normal 2 7 21 33" xfId="27251"/>
    <cellStyle name="Normal 2 7 21 34" xfId="27760"/>
    <cellStyle name="Normal 2 7 21 35" xfId="28222"/>
    <cellStyle name="Normal 2 7 21 36" xfId="28589"/>
    <cellStyle name="Normal 2 7 21 37" xfId="29312"/>
    <cellStyle name="Normal 2 7 21 38" xfId="29430"/>
    <cellStyle name="Normal 2 7 21 39" xfId="31436"/>
    <cellStyle name="Normal 2 7 21 4" xfId="11588"/>
    <cellStyle name="Normal 2 7 21 40" xfId="30909"/>
    <cellStyle name="Normal 2 7 21 41" xfId="31463"/>
    <cellStyle name="Normal 2 7 21 5" xfId="12115"/>
    <cellStyle name="Normal 2 7 21 6" xfId="12646"/>
    <cellStyle name="Normal 2 7 21 7" xfId="13189"/>
    <cellStyle name="Normal 2 7 21 8" xfId="13729"/>
    <cellStyle name="Normal 2 7 21 9" xfId="14272"/>
    <cellStyle name="Normal 2 7 22" xfId="727"/>
    <cellStyle name="Normal 2 7 22 10" xfId="14812"/>
    <cellStyle name="Normal 2 7 22 11" xfId="15355"/>
    <cellStyle name="Normal 2 7 22 12" xfId="15896"/>
    <cellStyle name="Normal 2 7 22 13" xfId="16436"/>
    <cellStyle name="Normal 2 7 22 14" xfId="16977"/>
    <cellStyle name="Normal 2 7 22 15" xfId="17518"/>
    <cellStyle name="Normal 2 7 22 16" xfId="18059"/>
    <cellStyle name="Normal 2 7 22 17" xfId="18598"/>
    <cellStyle name="Normal 2 7 22 18" xfId="19137"/>
    <cellStyle name="Normal 2 7 22 19" xfId="19675"/>
    <cellStyle name="Normal 2 7 22 2" xfId="10527"/>
    <cellStyle name="Normal 2 7 22 20" xfId="20205"/>
    <cellStyle name="Normal 2 7 22 21" xfId="20717"/>
    <cellStyle name="Normal 2 7 22 22" xfId="21189"/>
    <cellStyle name="Normal 2 7 22 23" xfId="21547"/>
    <cellStyle name="Normal 2 7 22 24" xfId="22373"/>
    <cellStyle name="Normal 2 7 22 25" xfId="22936"/>
    <cellStyle name="Normal 2 7 22 26" xfId="23476"/>
    <cellStyle name="Normal 2 7 22 27" xfId="24010"/>
    <cellStyle name="Normal 2 7 22 28" xfId="24544"/>
    <cellStyle name="Normal 2 7 22 29" xfId="25051"/>
    <cellStyle name="Normal 2 7 22 3" xfId="11065"/>
    <cellStyle name="Normal 2 7 22 30" xfId="25513"/>
    <cellStyle name="Normal 2 7 22 31" xfId="26185"/>
    <cellStyle name="Normal 2 7 22 32" xfId="26722"/>
    <cellStyle name="Normal 2 7 22 33" xfId="27253"/>
    <cellStyle name="Normal 2 7 22 34" xfId="27762"/>
    <cellStyle name="Normal 2 7 22 35" xfId="28224"/>
    <cellStyle name="Normal 2 7 22 36" xfId="28591"/>
    <cellStyle name="Normal 2 7 22 37" xfId="29314"/>
    <cellStyle name="Normal 2 7 22 38" xfId="29423"/>
    <cellStyle name="Normal 2 7 22 39" xfId="31438"/>
    <cellStyle name="Normal 2 7 22 4" xfId="11590"/>
    <cellStyle name="Normal 2 7 22 40" xfId="30907"/>
    <cellStyle name="Normal 2 7 22 41" xfId="33425"/>
    <cellStyle name="Normal 2 7 22 5" xfId="12117"/>
    <cellStyle name="Normal 2 7 22 6" xfId="12648"/>
    <cellStyle name="Normal 2 7 22 7" xfId="13191"/>
    <cellStyle name="Normal 2 7 22 8" xfId="13731"/>
    <cellStyle name="Normal 2 7 22 9" xfId="14274"/>
    <cellStyle name="Normal 2 7 23" xfId="1268"/>
    <cellStyle name="Normal 2 7 23 2" xfId="2887"/>
    <cellStyle name="Normal 2 7 23 2 2" xfId="29679"/>
    <cellStyle name="Normal 2 7 23 3" xfId="30405"/>
    <cellStyle name="Normal 2 7 23 4" xfId="31865"/>
    <cellStyle name="Normal 2 7 23 5" xfId="32507"/>
    <cellStyle name="Normal 2 7 23 6" xfId="32888"/>
    <cellStyle name="Normal 2 7 24" xfId="1286"/>
    <cellStyle name="Normal 2 7 24 2" xfId="3965"/>
    <cellStyle name="Normal 2 7 24 2 2" xfId="29691"/>
    <cellStyle name="Normal 2 7 24 3" xfId="30414"/>
    <cellStyle name="Normal 2 7 24 4" xfId="31882"/>
    <cellStyle name="Normal 2 7 24 5" xfId="32547"/>
    <cellStyle name="Normal 2 7 24 6" xfId="33304"/>
    <cellStyle name="Normal 2 7 25" xfId="1294"/>
    <cellStyle name="Normal 2 7 25 2" xfId="3824"/>
    <cellStyle name="Normal 2 7 25 2 2" xfId="29696"/>
    <cellStyle name="Normal 2 7 25 3" xfId="30418"/>
    <cellStyle name="Normal 2 7 25 4" xfId="31889"/>
    <cellStyle name="Normal 2 7 25 5" xfId="32557"/>
    <cellStyle name="Normal 2 7 25 6" xfId="33309"/>
    <cellStyle name="Normal 2 7 26" xfId="2145"/>
    <cellStyle name="Normal 2 7 26 2" xfId="3780"/>
    <cellStyle name="Normal 2 7 26 2 2" xfId="30131"/>
    <cellStyle name="Normal 2 7 26 3" xfId="30747"/>
    <cellStyle name="Normal 2 7 26 4" xfId="32596"/>
    <cellStyle name="Normal 2 7 26 5" xfId="33351"/>
    <cellStyle name="Normal 2 7 26 6" xfId="33824"/>
    <cellStyle name="Normal 2 7 27" xfId="2318"/>
    <cellStyle name="Normal 2 7 27 2" xfId="3336"/>
    <cellStyle name="Normal 2 7 27 2 2" xfId="30207"/>
    <cellStyle name="Normal 2 7 27 3" xfId="30803"/>
    <cellStyle name="Normal 2 7 27 4" xfId="32743"/>
    <cellStyle name="Normal 2 7 27 5" xfId="33464"/>
    <cellStyle name="Normal 2 7 27 6" xfId="33881"/>
    <cellStyle name="Normal 2 7 28" xfId="2448"/>
    <cellStyle name="Normal 2 7 28 2" xfId="3545"/>
    <cellStyle name="Normal 2 7 29" xfId="3995"/>
    <cellStyle name="Normal 2 7 3" xfId="208"/>
    <cellStyle name="Normal 2 7 3 10" xfId="13727"/>
    <cellStyle name="Normal 2 7 3 11" xfId="14270"/>
    <cellStyle name="Normal 2 7 3 12" xfId="14449"/>
    <cellStyle name="Normal 2 7 3 13" xfId="15351"/>
    <cellStyle name="Normal 2 7 3 14" xfId="15892"/>
    <cellStyle name="Normal 2 7 3 15" xfId="16432"/>
    <cellStyle name="Normal 2 7 3 16" xfId="16973"/>
    <cellStyle name="Normal 2 7 3 17" xfId="17514"/>
    <cellStyle name="Normal 2 7 3 18" xfId="18055"/>
    <cellStyle name="Normal 2 7 3 19" xfId="18594"/>
    <cellStyle name="Normal 2 7 3 2" xfId="292"/>
    <cellStyle name="Normal 2 7 3 2 10" xfId="14172"/>
    <cellStyle name="Normal 2 7 3 2 11" xfId="14429"/>
    <cellStyle name="Normal 2 7 3 2 12" xfId="15253"/>
    <cellStyle name="Normal 2 7 3 2 13" xfId="15794"/>
    <cellStyle name="Normal 2 7 3 2 14" xfId="16334"/>
    <cellStyle name="Normal 2 7 3 2 15" xfId="16875"/>
    <cellStyle name="Normal 2 7 3 2 16" xfId="17416"/>
    <cellStyle name="Normal 2 7 3 2 17" xfId="17957"/>
    <cellStyle name="Normal 2 7 3 2 18" xfId="18497"/>
    <cellStyle name="Normal 2 7 3 2 19" xfId="19035"/>
    <cellStyle name="Normal 2 7 3 2 2" xfId="10104"/>
    <cellStyle name="Normal 2 7 3 2 2 2" xfId="38126"/>
    <cellStyle name="Normal 2 7 3 2 20" xfId="19574"/>
    <cellStyle name="Normal 2 7 3 2 21" xfId="20106"/>
    <cellStyle name="Normal 2 7 3 2 22" xfId="20354"/>
    <cellStyle name="Normal 2 7 3 2 23" xfId="21106"/>
    <cellStyle name="Normal 2 7 3 2 24" xfId="21951"/>
    <cellStyle name="Normal 2 7 3 2 25" xfId="22043"/>
    <cellStyle name="Normal 2 7 3 2 26" xfId="23339"/>
    <cellStyle name="Normal 2 7 3 2 27" xfId="23874"/>
    <cellStyle name="Normal 2 7 3 2 28" xfId="24408"/>
    <cellStyle name="Normal 2 7 3 2 29" xfId="24922"/>
    <cellStyle name="Normal 2 7 3 2 3" xfId="10723"/>
    <cellStyle name="Normal 2 7 3 2 3 2" xfId="37915"/>
    <cellStyle name="Normal 2 7 3 2 30" xfId="25399"/>
    <cellStyle name="Normal 2 7 3 2 31" xfId="25732"/>
    <cellStyle name="Normal 2 7 3 2 32" xfId="26584"/>
    <cellStyle name="Normal 2 7 3 2 33" xfId="27117"/>
    <cellStyle name="Normal 2 7 3 2 34" xfId="27553"/>
    <cellStyle name="Normal 2 7 3 2 35" xfId="28110"/>
    <cellStyle name="Normal 2 7 3 2 36" xfId="28510"/>
    <cellStyle name="Normal 2 7 3 2 37" xfId="28962"/>
    <cellStyle name="Normal 2 7 3 2 38" xfId="29975"/>
    <cellStyle name="Normal 2 7 3 2 39" xfId="31068"/>
    <cellStyle name="Normal 2 7 3 2 4" xfId="10963"/>
    <cellStyle name="Normal 2 7 3 2 40" xfId="30844"/>
    <cellStyle name="Normal 2 7 3 2 41" xfId="32615"/>
    <cellStyle name="Normal 2 7 3 2 5" xfId="11488"/>
    <cellStyle name="Normal 2 7 3 2 6" xfId="12017"/>
    <cellStyle name="Normal 2 7 3 2 7" xfId="12142"/>
    <cellStyle name="Normal 2 7 3 2 8" xfId="13089"/>
    <cellStyle name="Normal 2 7 3 2 9" xfId="13629"/>
    <cellStyle name="Normal 2 7 3 20" xfId="19133"/>
    <cellStyle name="Normal 2 7 3 21" xfId="19671"/>
    <cellStyle name="Normal 2 7 3 22" xfId="20201"/>
    <cellStyle name="Normal 2 7 3 23" xfId="20374"/>
    <cellStyle name="Normal 2 7 3 24" xfId="21186"/>
    <cellStyle name="Normal 2 7 3 25" xfId="21867"/>
    <cellStyle name="Normal 2 7 3 26" xfId="22596"/>
    <cellStyle name="Normal 2 7 3 27" xfId="23299"/>
    <cellStyle name="Normal 2 7 3 28" xfId="23834"/>
    <cellStyle name="Normal 2 7 3 29" xfId="24368"/>
    <cellStyle name="Normal 2 7 3 3" xfId="1368"/>
    <cellStyle name="Normal 2 7 3 3 2" xfId="29758"/>
    <cellStyle name="Normal 2 7 3 3 2 2" xfId="38203"/>
    <cellStyle name="Normal 2 7 3 3 3" xfId="30479"/>
    <cellStyle name="Normal 2 7 3 3 3 2" xfId="37916"/>
    <cellStyle name="Normal 2 7 3 3 4" xfId="31957"/>
    <cellStyle name="Normal 2 7 3 3 5" xfId="32825"/>
    <cellStyle name="Normal 2 7 3 3 6" xfId="33530"/>
    <cellStyle name="Normal 2 7 3 30" xfId="24883"/>
    <cellStyle name="Normal 2 7 3 31" xfId="25359"/>
    <cellStyle name="Normal 2 7 3 32" xfId="25661"/>
    <cellStyle name="Normal 2 7 3 33" xfId="26544"/>
    <cellStyle name="Normal 2 7 3 34" xfId="27077"/>
    <cellStyle name="Normal 2 7 3 35" xfId="27580"/>
    <cellStyle name="Normal 2 7 3 36" xfId="28071"/>
    <cellStyle name="Normal 2 7 3 37" xfId="28471"/>
    <cellStyle name="Normal 2 7 3 38" xfId="28878"/>
    <cellStyle name="Normal 2 7 3 39" xfId="28753"/>
    <cellStyle name="Normal 2 7 3 4" xfId="2147"/>
    <cellStyle name="Normal 2 7 3 4 2" xfId="10369"/>
    <cellStyle name="Normal 2 7 3 4 2 2" xfId="30133"/>
    <cellStyle name="Normal 2 7 3 4 3" xfId="30749"/>
    <cellStyle name="Normal 2 7 3 4 4" xfId="32598"/>
    <cellStyle name="Normal 2 7 3 4 5" xfId="33353"/>
    <cellStyle name="Normal 2 7 3 4 6" xfId="33826"/>
    <cellStyle name="Normal 2 7 3 4 7" xfId="34239"/>
    <cellStyle name="Normal 2 7 3 4 8" xfId="37720"/>
    <cellStyle name="Normal 2 7 3 40" xfId="30984"/>
    <cellStyle name="Normal 2 7 3 41" xfId="32242"/>
    <cellStyle name="Normal 2 7 3 42" xfId="33479"/>
    <cellStyle name="Normal 2 7 3 43" xfId="3186"/>
    <cellStyle name="Normal 2 7 3 44" xfId="34090"/>
    <cellStyle name="Normal 2 7 3 45" xfId="34593"/>
    <cellStyle name="Normal 2 7 3 46" xfId="34820"/>
    <cellStyle name="Normal 2 7 3 47" xfId="35047"/>
    <cellStyle name="Normal 2 7 3 48" xfId="35274"/>
    <cellStyle name="Normal 2 7 3 49" xfId="35501"/>
    <cellStyle name="Normal 2 7 3 5" xfId="2320"/>
    <cellStyle name="Normal 2 7 3 5 2" xfId="11061"/>
    <cellStyle name="Normal 2 7 3 5 2 2" xfId="30209"/>
    <cellStyle name="Normal 2 7 3 5 2 3" xfId="38255"/>
    <cellStyle name="Normal 2 7 3 5 3" xfId="30805"/>
    <cellStyle name="Normal 2 7 3 5 4" xfId="32745"/>
    <cellStyle name="Normal 2 7 3 5 5" xfId="33466"/>
    <cellStyle name="Normal 2 7 3 5 6" xfId="33883"/>
    <cellStyle name="Normal 2 7 3 5 7" xfId="37914"/>
    <cellStyle name="Normal 2 7 3 50" xfId="35728"/>
    <cellStyle name="Normal 2 7 3 51" xfId="35955"/>
    <cellStyle name="Normal 2 7 3 52" xfId="36182"/>
    <cellStyle name="Normal 2 7 3 53" xfId="36409"/>
    <cellStyle name="Normal 2 7 3 54" xfId="36635"/>
    <cellStyle name="Normal 2 7 3 55" xfId="36859"/>
    <cellStyle name="Normal 2 7 3 56" xfId="37061"/>
    <cellStyle name="Normal 2 7 3 57" xfId="37271"/>
    <cellStyle name="Normal 2 7 3 58" xfId="37618"/>
    <cellStyle name="Normal 2 7 3 59" xfId="38490"/>
    <cellStyle name="Normal 2 7 3 6" xfId="11586"/>
    <cellStyle name="Normal 2 7 3 7" xfId="12113"/>
    <cellStyle name="Normal 2 7 3 8" xfId="12168"/>
    <cellStyle name="Normal 2 7 3 9" xfId="13187"/>
    <cellStyle name="Normal 2 7 30" xfId="5251"/>
    <cellStyle name="Normal 2 7 31" xfId="5217"/>
    <cellStyle name="Normal 2 7 32" xfId="4510"/>
    <cellStyle name="Normal 2 7 33" xfId="5058"/>
    <cellStyle name="Normal 2 7 34" xfId="4160"/>
    <cellStyle name="Normal 2 7 35" xfId="4941"/>
    <cellStyle name="Normal 2 7 36" xfId="5329"/>
    <cellStyle name="Normal 2 7 37" xfId="4552"/>
    <cellStyle name="Normal 2 7 38" xfId="5393"/>
    <cellStyle name="Normal 2 7 39" xfId="7392"/>
    <cellStyle name="Normal 2 7 4" xfId="229"/>
    <cellStyle name="Normal 2 7 4 10" xfId="13773"/>
    <cellStyle name="Normal 2 7 4 11" xfId="14316"/>
    <cellStyle name="Normal 2 7 4 12" xfId="14739"/>
    <cellStyle name="Normal 2 7 4 13" xfId="15397"/>
    <cellStyle name="Normal 2 7 4 14" xfId="15938"/>
    <cellStyle name="Normal 2 7 4 15" xfId="16478"/>
    <cellStyle name="Normal 2 7 4 16" xfId="17019"/>
    <cellStyle name="Normal 2 7 4 17" xfId="17560"/>
    <cellStyle name="Normal 2 7 4 18" xfId="18101"/>
    <cellStyle name="Normal 2 7 4 19" xfId="18639"/>
    <cellStyle name="Normal 2 7 4 2" xfId="313"/>
    <cellStyle name="Normal 2 7 4 2 10" xfId="13333"/>
    <cellStyle name="Normal 2 7 4 2 11" xfId="15135"/>
    <cellStyle name="Normal 2 7 4 2 12" xfId="13918"/>
    <cellStyle name="Normal 2 7 4 2 13" xfId="14398"/>
    <cellStyle name="Normal 2 7 4 2 14" xfId="15497"/>
    <cellStyle name="Normal 2 7 4 2 15" xfId="16038"/>
    <cellStyle name="Normal 2 7 4 2 16" xfId="16578"/>
    <cellStyle name="Normal 2 7 4 2 17" xfId="17119"/>
    <cellStyle name="Normal 2 7 4 2 18" xfId="17660"/>
    <cellStyle name="Normal 2 7 4 2 19" xfId="18201"/>
    <cellStyle name="Normal 2 7 4 2 2" xfId="10125"/>
    <cellStyle name="Normal 2 7 4 2 2 2" xfId="38147"/>
    <cellStyle name="Normal 2 7 4 2 20" xfId="18739"/>
    <cellStyle name="Normal 2 7 4 2 21" xfId="19279"/>
    <cellStyle name="Normal 2 7 4 2 22" xfId="21002"/>
    <cellStyle name="Normal 2 7 4 2 23" xfId="19859"/>
    <cellStyle name="Normal 2 7 4 2 24" xfId="21972"/>
    <cellStyle name="Normal 2 7 4 2 25" xfId="22038"/>
    <cellStyle name="Normal 2 7 4 2 26" xfId="22811"/>
    <cellStyle name="Normal 2 7 4 2 27" xfId="23149"/>
    <cellStyle name="Normal 2 7 4 2 28" xfId="23685"/>
    <cellStyle name="Normal 2 7 4 2 29" xfId="24218"/>
    <cellStyle name="Normal 2 7 4 2 3" xfId="10007"/>
    <cellStyle name="Normal 2 7 4 2 3 2" xfId="37918"/>
    <cellStyle name="Normal 2 7 4 2 30" xfId="24741"/>
    <cellStyle name="Normal 2 7 4 2 31" xfId="25419"/>
    <cellStyle name="Normal 2 7 4 2 32" xfId="26062"/>
    <cellStyle name="Normal 2 7 4 2 33" xfId="26395"/>
    <cellStyle name="Normal 2 7 4 2 34" xfId="26715"/>
    <cellStyle name="Normal 2 7 4 2 35" xfId="27648"/>
    <cellStyle name="Normal 2 7 4 2 36" xfId="27939"/>
    <cellStyle name="Normal 2 7 4 2 37" xfId="28983"/>
    <cellStyle name="Normal 2 7 4 2 38" xfId="29465"/>
    <cellStyle name="Normal 2 7 4 2 39" xfId="31089"/>
    <cellStyle name="Normal 2 7 4 2 4" xfId="10534"/>
    <cellStyle name="Normal 2 7 4 2 40" xfId="32281"/>
    <cellStyle name="Normal 2 7 4 2 41" xfId="33117"/>
    <cellStyle name="Normal 2 7 4 2 5" xfId="10947"/>
    <cellStyle name="Normal 2 7 4 2 6" xfId="11198"/>
    <cellStyle name="Normal 2 7 4 2 7" xfId="12974"/>
    <cellStyle name="Normal 2 7 4 2 8" xfId="12522"/>
    <cellStyle name="Normal 2 7 4 2 9" xfId="12782"/>
    <cellStyle name="Normal 2 7 4 20" xfId="19179"/>
    <cellStyle name="Normal 2 7 4 21" xfId="19717"/>
    <cellStyle name="Normal 2 7 4 22" xfId="20245"/>
    <cellStyle name="Normal 2 7 4 23" xfId="20650"/>
    <cellStyle name="Normal 2 7 4 24" xfId="21223"/>
    <cellStyle name="Normal 2 7 4 25" xfId="21888"/>
    <cellStyle name="Normal 2 7 4 26" xfId="22401"/>
    <cellStyle name="Normal 2 7 4 27" xfId="22640"/>
    <cellStyle name="Normal 2 7 4 28" xfId="23256"/>
    <cellStyle name="Normal 2 7 4 29" xfId="23791"/>
    <cellStyle name="Normal 2 7 4 3" xfId="2148"/>
    <cellStyle name="Normal 2 7 4 3 2" xfId="10041"/>
    <cellStyle name="Normal 2 7 4 3 2 2" xfId="30134"/>
    <cellStyle name="Normal 2 7 4 3 3" xfId="30750"/>
    <cellStyle name="Normal 2 7 4 3 4" xfId="32599"/>
    <cellStyle name="Normal 2 7 4 3 5" xfId="33354"/>
    <cellStyle name="Normal 2 7 4 3 6" xfId="33827"/>
    <cellStyle name="Normal 2 7 4 3 7" xfId="34255"/>
    <cellStyle name="Normal 2 7 4 3 8" xfId="37735"/>
    <cellStyle name="Normal 2 7 4 30" xfId="24325"/>
    <cellStyle name="Normal 2 7 4 31" xfId="24842"/>
    <cellStyle name="Normal 2 7 4 32" xfId="25699"/>
    <cellStyle name="Normal 2 7 4 33" xfId="25934"/>
    <cellStyle name="Normal 2 7 4 34" xfId="26501"/>
    <cellStyle name="Normal 2 7 4 35" xfId="26351"/>
    <cellStyle name="Normal 2 7 4 36" xfId="27007"/>
    <cellStyle name="Normal 2 7 4 37" xfId="28033"/>
    <cellStyle name="Normal 2 7 4 38" xfId="28899"/>
    <cellStyle name="Normal 2 7 4 39" xfId="29509"/>
    <cellStyle name="Normal 2 7 4 4" xfId="2321"/>
    <cellStyle name="Normal 2 7 4 4 2" xfId="10732"/>
    <cellStyle name="Normal 2 7 4 4 2 2" xfId="30210"/>
    <cellStyle name="Normal 2 7 4 4 2 3" xfId="38256"/>
    <cellStyle name="Normal 2 7 4 4 3" xfId="30806"/>
    <cellStyle name="Normal 2 7 4 4 4" xfId="32746"/>
    <cellStyle name="Normal 2 7 4 4 5" xfId="33467"/>
    <cellStyle name="Normal 2 7 4 4 6" xfId="33884"/>
    <cellStyle name="Normal 2 7 4 4 7" xfId="37917"/>
    <cellStyle name="Normal 2 7 4 40" xfId="31005"/>
    <cellStyle name="Normal 2 7 4 41" xfId="32098"/>
    <cellStyle name="Normal 2 7 4 42" xfId="31578"/>
    <cellStyle name="Normal 2 7 4 43" xfId="3195"/>
    <cellStyle name="Normal 2 7 4 44" xfId="34091"/>
    <cellStyle name="Normal 2 7 4 45" xfId="34594"/>
    <cellStyle name="Normal 2 7 4 46" xfId="34821"/>
    <cellStyle name="Normal 2 7 4 47" xfId="35048"/>
    <cellStyle name="Normal 2 7 4 48" xfId="35275"/>
    <cellStyle name="Normal 2 7 4 49" xfId="35502"/>
    <cellStyle name="Normal 2 7 4 5" xfId="11105"/>
    <cellStyle name="Normal 2 7 4 50" xfId="35729"/>
    <cellStyle name="Normal 2 7 4 51" xfId="35956"/>
    <cellStyle name="Normal 2 7 4 52" xfId="36183"/>
    <cellStyle name="Normal 2 7 4 53" xfId="36410"/>
    <cellStyle name="Normal 2 7 4 54" xfId="36636"/>
    <cellStyle name="Normal 2 7 4 55" xfId="36860"/>
    <cellStyle name="Normal 2 7 4 56" xfId="37062"/>
    <cellStyle name="Normal 2 7 4 57" xfId="37272"/>
    <cellStyle name="Normal 2 7 4 58" xfId="37619"/>
    <cellStyle name="Normal 2 7 4 59" xfId="38491"/>
    <cellStyle name="Normal 2 7 4 6" xfId="11630"/>
    <cellStyle name="Normal 2 7 4 7" xfId="12159"/>
    <cellStyle name="Normal 2 7 4 8" xfId="12601"/>
    <cellStyle name="Normal 2 7 4 9" xfId="13233"/>
    <cellStyle name="Normal 2 7 40" xfId="7358"/>
    <cellStyle name="Normal 2 7 41" xfId="7937"/>
    <cellStyle name="Normal 2 7 42" xfId="8154"/>
    <cellStyle name="Normal 2 7 43" xfId="7575"/>
    <cellStyle name="Normal 2 7 44" xfId="6566"/>
    <cellStyle name="Normal 2 7 45" xfId="7614"/>
    <cellStyle name="Normal 2 7 46" xfId="7819"/>
    <cellStyle name="Normal 2 7 47" xfId="8044"/>
    <cellStyle name="Normal 2 7 48" xfId="7654"/>
    <cellStyle name="Normal 2 7 49" xfId="9528"/>
    <cellStyle name="Normal 2 7 5" xfId="250"/>
    <cellStyle name="Normal 2 7 5 10" xfId="13870"/>
    <cellStyle name="Normal 2 7 5 11" xfId="14437"/>
    <cellStyle name="Normal 2 7 5 12" xfId="14390"/>
    <cellStyle name="Normal 2 7 5 13" xfId="15493"/>
    <cellStyle name="Normal 2 7 5 14" xfId="16034"/>
    <cellStyle name="Normal 2 7 5 15" xfId="16574"/>
    <cellStyle name="Normal 2 7 5 16" xfId="17115"/>
    <cellStyle name="Normal 2 7 5 17" xfId="17656"/>
    <cellStyle name="Normal 2 7 5 18" xfId="18197"/>
    <cellStyle name="Normal 2 7 5 19" xfId="18735"/>
    <cellStyle name="Normal 2 7 5 2" xfId="10062"/>
    <cellStyle name="Normal 2 7 5 2 2" xfId="38084"/>
    <cellStyle name="Normal 2 7 5 20" xfId="19275"/>
    <cellStyle name="Normal 2 7 5 21" xfId="19812"/>
    <cellStyle name="Normal 2 7 5 22" xfId="20362"/>
    <cellStyle name="Normal 2 7 5 23" xfId="20318"/>
    <cellStyle name="Normal 2 7 5 24" xfId="21909"/>
    <cellStyle name="Normal 2 7 5 25" xfId="22122"/>
    <cellStyle name="Normal 2 7 5 26" xfId="22814"/>
    <cellStyle name="Normal 2 7 5 27" xfId="22535"/>
    <cellStyle name="Normal 2 7 5 28" xfId="23359"/>
    <cellStyle name="Normal 2 7 5 29" xfId="23893"/>
    <cellStyle name="Normal 2 7 5 3" xfId="10510"/>
    <cellStyle name="Normal 2 7 5 3 2" xfId="37919"/>
    <cellStyle name="Normal 2 7 5 30" xfId="24428"/>
    <cellStyle name="Normal 2 7 5 31" xfId="25704"/>
    <cellStyle name="Normal 2 7 5 32" xfId="26065"/>
    <cellStyle name="Normal 2 7 5 33" xfId="25684"/>
    <cellStyle name="Normal 2 7 5 34" xfId="26332"/>
    <cellStyle name="Normal 2 7 5 35" xfId="27424"/>
    <cellStyle name="Normal 2 7 5 36" xfId="27525"/>
    <cellStyle name="Normal 2 7 5 37" xfId="28920"/>
    <cellStyle name="Normal 2 7 5 38" xfId="29086"/>
    <cellStyle name="Normal 2 7 5 39" xfId="31026"/>
    <cellStyle name="Normal 2 7 5 4" xfId="10948"/>
    <cellStyle name="Normal 2 7 5 40" xfId="31606"/>
    <cellStyle name="Normal 2 7 5 41" xfId="32658"/>
    <cellStyle name="Normal 2 7 5 5" xfId="11196"/>
    <cellStyle name="Normal 2 7 5 6" xfId="11723"/>
    <cellStyle name="Normal 2 7 5 7" xfId="12349"/>
    <cellStyle name="Normal 2 7 5 8" xfId="12242"/>
    <cellStyle name="Normal 2 7 5 9" xfId="13329"/>
    <cellStyle name="Normal 2 7 50" xfId="9507"/>
    <cellStyle name="Normal 2 7 51" xfId="9910"/>
    <cellStyle name="Normal 2 7 52" xfId="10787"/>
    <cellStyle name="Normal 2 7 53" xfId="11446"/>
    <cellStyle name="Normal 2 7 54" xfId="11975"/>
    <cellStyle name="Normal 2 7 55" xfId="12504"/>
    <cellStyle name="Normal 2 7 56" xfId="13030"/>
    <cellStyle name="Normal 2 7 57" xfId="13587"/>
    <cellStyle name="Normal 2 7 58" xfId="14130"/>
    <cellStyle name="Normal 2 7 59" xfId="14670"/>
    <cellStyle name="Normal 2 7 6" xfId="347"/>
    <cellStyle name="Normal 2 7 6 10" xfId="13598"/>
    <cellStyle name="Normal 2 7 6 11" xfId="14376"/>
    <cellStyle name="Normal 2 7 6 12" xfId="14458"/>
    <cellStyle name="Normal 2 7 6 13" xfId="15026"/>
    <cellStyle name="Normal 2 7 6 14" xfId="15763"/>
    <cellStyle name="Normal 2 7 6 15" xfId="16303"/>
    <cellStyle name="Normal 2 7 6 16" xfId="16844"/>
    <cellStyle name="Normal 2 7 6 17" xfId="17385"/>
    <cellStyle name="Normal 2 7 6 18" xfId="17926"/>
    <cellStyle name="Normal 2 7 6 19" xfId="18466"/>
    <cellStyle name="Normal 2 7 6 2" xfId="10159"/>
    <cellStyle name="Normal 2 7 6 2 2" xfId="38161"/>
    <cellStyle name="Normal 2 7 6 20" xfId="19004"/>
    <cellStyle name="Normal 2 7 6 21" xfId="19543"/>
    <cellStyle name="Normal 2 7 6 22" xfId="20304"/>
    <cellStyle name="Normal 2 7 6 23" xfId="20382"/>
    <cellStyle name="Normal 2 7 6 24" xfId="22006"/>
    <cellStyle name="Normal 2 7 6 25" xfId="22754"/>
    <cellStyle name="Normal 2 7 6 26" xfId="22959"/>
    <cellStyle name="Normal 2 7 6 27" xfId="23499"/>
    <cellStyle name="Normal 2 7 6 28" xfId="24032"/>
    <cellStyle name="Normal 2 7 6 29" xfId="24565"/>
    <cellStyle name="Normal 2 7 6 3" xfId="10733"/>
    <cellStyle name="Normal 2 7 6 3 2" xfId="37920"/>
    <cellStyle name="Normal 2 7 6 30" xfId="25074"/>
    <cellStyle name="Normal 2 7 6 31" xfId="24626"/>
    <cellStyle name="Normal 2 7 6 32" xfId="26208"/>
    <cellStyle name="Normal 2 7 6 33" xfId="26745"/>
    <cellStyle name="Normal 2 7 6 34" xfId="26909"/>
    <cellStyle name="Normal 2 7 6 35" xfId="27783"/>
    <cellStyle name="Normal 2 7 6 36" xfId="28245"/>
    <cellStyle name="Normal 2 7 6 37" xfId="29011"/>
    <cellStyle name="Normal 2 7 6 38" xfId="29498"/>
    <cellStyle name="Normal 2 7 6 39" xfId="31122"/>
    <cellStyle name="Normal 2 7 6 4" xfId="10938"/>
    <cellStyle name="Normal 2 7 6 40" xfId="31702"/>
    <cellStyle name="Normal 2 7 6 41" xfId="31655"/>
    <cellStyle name="Normal 2 7 6 5" xfId="10361"/>
    <cellStyle name="Normal 2 7 6 6" xfId="11457"/>
    <cellStyle name="Normal 2 7 6 7" xfId="12502"/>
    <cellStyle name="Normal 2 7 6 8" xfId="12521"/>
    <cellStyle name="Normal 2 7 6 9" xfId="12936"/>
    <cellStyle name="Normal 2 7 60" xfId="15177"/>
    <cellStyle name="Normal 2 7 61" xfId="15752"/>
    <cellStyle name="Normal 2 7 62" xfId="16293"/>
    <cellStyle name="Normal 2 7 63" xfId="16833"/>
    <cellStyle name="Normal 2 7 64" xfId="17374"/>
    <cellStyle name="Normal 2 7 65" xfId="17915"/>
    <cellStyle name="Normal 2 7 66" xfId="18456"/>
    <cellStyle name="Normal 2 7 67" xfId="18993"/>
    <cellStyle name="Normal 2 7 68" xfId="19532"/>
    <cellStyle name="Normal 2 7 69" xfId="20066"/>
    <cellStyle name="Normal 2 7 7" xfId="404"/>
    <cellStyle name="Normal 2 7 7 10" xfId="14241"/>
    <cellStyle name="Normal 2 7 7 11" xfId="13138"/>
    <cellStyle name="Normal 2 7 7 12" xfId="15322"/>
    <cellStyle name="Normal 2 7 7 13" xfId="15863"/>
    <cellStyle name="Normal 2 7 7 14" xfId="16403"/>
    <cellStyle name="Normal 2 7 7 15" xfId="16944"/>
    <cellStyle name="Normal 2 7 7 16" xfId="17485"/>
    <cellStyle name="Normal 2 7 7 17" xfId="18026"/>
    <cellStyle name="Normal 2 7 7 18" xfId="18565"/>
    <cellStyle name="Normal 2 7 7 19" xfId="19104"/>
    <cellStyle name="Normal 2 7 7 2" xfId="10213"/>
    <cellStyle name="Normal 2 7 7 20" xfId="19642"/>
    <cellStyle name="Normal 2 7 7 21" xfId="20173"/>
    <cellStyle name="Normal 2 7 7 22" xfId="19084"/>
    <cellStyle name="Normal 2 7 7 23" xfId="21160"/>
    <cellStyle name="Normal 2 7 7 24" xfId="22059"/>
    <cellStyle name="Normal 2 7 7 25" xfId="21709"/>
    <cellStyle name="Normal 2 7 7 26" xfId="23246"/>
    <cellStyle name="Normal 2 7 7 27" xfId="23781"/>
    <cellStyle name="Normal 2 7 7 28" xfId="24315"/>
    <cellStyle name="Normal 2 7 7 29" xfId="24832"/>
    <cellStyle name="Normal 2 7 7 3" xfId="9885"/>
    <cellStyle name="Normal 2 7 7 30" xfId="25316"/>
    <cellStyle name="Normal 2 7 7 31" xfId="25872"/>
    <cellStyle name="Normal 2 7 7 32" xfId="26491"/>
    <cellStyle name="Normal 2 7 7 33" xfId="27026"/>
    <cellStyle name="Normal 2 7 7 34" xfId="27487"/>
    <cellStyle name="Normal 2 7 7 35" xfId="28023"/>
    <cellStyle name="Normal 2 7 7 36" xfId="28433"/>
    <cellStyle name="Normal 2 7 7 37" xfId="29053"/>
    <cellStyle name="Normal 2 7 7 38" xfId="29074"/>
    <cellStyle name="Normal 2 7 7 39" xfId="31169"/>
    <cellStyle name="Normal 2 7 7 4" xfId="11032"/>
    <cellStyle name="Normal 2 7 7 40" xfId="32354"/>
    <cellStyle name="Normal 2 7 7 41" xfId="33171"/>
    <cellStyle name="Normal 2 7 7 5" xfId="11557"/>
    <cellStyle name="Normal 2 7 7 6" xfId="12084"/>
    <cellStyle name="Normal 2 7 7 7" xfId="11312"/>
    <cellStyle name="Normal 2 7 7 8" xfId="13158"/>
    <cellStyle name="Normal 2 7 7 9" xfId="13698"/>
    <cellStyle name="Normal 2 7 70" xfId="20584"/>
    <cellStyle name="Normal 2 7 71" xfId="21041"/>
    <cellStyle name="Normal 2 7 72" xfId="21473"/>
    <cellStyle name="Normal 2 7 73" xfId="21740"/>
    <cellStyle name="Normal 2 7 74" xfId="22346"/>
    <cellStyle name="Normal 2 7 75" xfId="23240"/>
    <cellStyle name="Normal 2 7 76" xfId="23775"/>
    <cellStyle name="Normal 2 7 77" xfId="24309"/>
    <cellStyle name="Normal 2 7 78" xfId="24826"/>
    <cellStyle name="Normal 2 7 79" xfId="25311"/>
    <cellStyle name="Normal 2 7 8" xfId="485"/>
    <cellStyle name="Normal 2 7 8 10" xfId="12494"/>
    <cellStyle name="Normal 2 7 8 11" xfId="14463"/>
    <cellStyle name="Normal 2 7 8 12" xfId="14996"/>
    <cellStyle name="Normal 2 7 8 13" xfId="15062"/>
    <cellStyle name="Normal 2 7 8 14" xfId="14470"/>
    <cellStyle name="Normal 2 7 8 15" xfId="15280"/>
    <cellStyle name="Normal 2 7 8 16" xfId="15821"/>
    <cellStyle name="Normal 2 7 8 17" xfId="16361"/>
    <cellStyle name="Normal 2 7 8 18" xfId="16902"/>
    <cellStyle name="Normal 2 7 8 19" xfId="17443"/>
    <cellStyle name="Normal 2 7 8 2" xfId="10294"/>
    <cellStyle name="Normal 2 7 8 2 2" xfId="38253"/>
    <cellStyle name="Normal 2 7 8 20" xfId="17984"/>
    <cellStyle name="Normal 2 7 8 21" xfId="18523"/>
    <cellStyle name="Normal 2 7 8 22" xfId="20387"/>
    <cellStyle name="Normal 2 7 8 23" xfId="20884"/>
    <cellStyle name="Normal 2 7 8 24" xfId="22137"/>
    <cellStyle name="Normal 2 7 8 25" xfId="21988"/>
    <cellStyle name="Normal 2 7 8 26" xfId="23232"/>
    <cellStyle name="Normal 2 7 8 27" xfId="23767"/>
    <cellStyle name="Normal 2 7 8 28" xfId="24301"/>
    <cellStyle name="Normal 2 7 8 29" xfId="24819"/>
    <cellStyle name="Normal 2 7 8 3" xfId="10728"/>
    <cellStyle name="Normal 2 7 8 30" xfId="25304"/>
    <cellStyle name="Normal 2 7 8 31" xfId="25952"/>
    <cellStyle name="Normal 2 7 8 32" xfId="26478"/>
    <cellStyle name="Normal 2 7 8 33" xfId="27013"/>
    <cellStyle name="Normal 2 7 8 34" xfId="27436"/>
    <cellStyle name="Normal 2 7 8 35" xfId="28011"/>
    <cellStyle name="Normal 2 7 8 36" xfId="28423"/>
    <cellStyle name="Normal 2 7 8 37" xfId="29125"/>
    <cellStyle name="Normal 2 7 8 38" xfId="29481"/>
    <cellStyle name="Normal 2 7 8 39" xfId="31240"/>
    <cellStyle name="Normal 2 7 8 4" xfId="10603"/>
    <cellStyle name="Normal 2 7 8 40" xfId="32301"/>
    <cellStyle name="Normal 2 7 8 41" xfId="30888"/>
    <cellStyle name="Normal 2 7 8 42" xfId="37910"/>
    <cellStyle name="Normal 2 7 8 5" xfId="10812"/>
    <cellStyle name="Normal 2 7 8 6" xfId="10675"/>
    <cellStyle name="Normal 2 7 8 7" xfId="11252"/>
    <cellStyle name="Normal 2 7 8 8" xfId="12943"/>
    <cellStyle name="Normal 2 7 8 9" xfId="12870"/>
    <cellStyle name="Normal 2 7 80" xfId="25436"/>
    <cellStyle name="Normal 2 7 81" xfId="26485"/>
    <cellStyle name="Normal 2 7 82" xfId="27020"/>
    <cellStyle name="Normal 2 7 83" xfId="27459"/>
    <cellStyle name="Normal 2 7 84" xfId="28018"/>
    <cellStyle name="Normal 2 7 85" xfId="28428"/>
    <cellStyle name="Normal 2 7 86" xfId="28770"/>
    <cellStyle name="Normal 2 7 87" xfId="29320"/>
    <cellStyle name="Normal 2 7 88" xfId="30864"/>
    <cellStyle name="Normal 2 7 89" xfId="32250"/>
    <cellStyle name="Normal 2 7 9" xfId="540"/>
    <cellStyle name="Normal 2 7 9 10" xfId="14588"/>
    <cellStyle name="Normal 2 7 9 11" xfId="14221"/>
    <cellStyle name="Normal 2 7 9 12" xfId="15671"/>
    <cellStyle name="Normal 2 7 9 13" xfId="16212"/>
    <cellStyle name="Normal 2 7 9 14" xfId="16752"/>
    <cellStyle name="Normal 2 7 9 15" xfId="17293"/>
    <cellStyle name="Normal 2 7 9 16" xfId="17834"/>
    <cellStyle name="Normal 2 7 9 17" xfId="18375"/>
    <cellStyle name="Normal 2 7 9 18" xfId="18912"/>
    <cellStyle name="Normal 2 7 9 19" xfId="19452"/>
    <cellStyle name="Normal 2 7 9 2" xfId="10348"/>
    <cellStyle name="Normal 2 7 9 20" xfId="19985"/>
    <cellStyle name="Normal 2 7 9 21" xfId="20503"/>
    <cellStyle name="Normal 2 7 9 22" xfId="20153"/>
    <cellStyle name="Normal 2 7 9 23" xfId="21403"/>
    <cellStyle name="Normal 2 7 9 24" xfId="22191"/>
    <cellStyle name="Normal 2 7 9 25" xfId="22456"/>
    <cellStyle name="Normal 2 7 9 26" xfId="23116"/>
    <cellStyle name="Normal 2 7 9 27" xfId="23653"/>
    <cellStyle name="Normal 2 7 9 28" xfId="24185"/>
    <cellStyle name="Normal 2 7 9 29" xfId="24712"/>
    <cellStyle name="Normal 2 7 9 3" xfId="10925"/>
    <cellStyle name="Normal 2 7 9 30" xfId="25208"/>
    <cellStyle name="Normal 2 7 9 31" xfId="26005"/>
    <cellStyle name="Normal 2 7 9 32" xfId="26362"/>
    <cellStyle name="Normal 2 7 9 33" xfId="26898"/>
    <cellStyle name="Normal 2 7 9 34" xfId="27440"/>
    <cellStyle name="Normal 2 7 9 35" xfId="27915"/>
    <cellStyle name="Normal 2 7 9 36" xfId="28353"/>
    <cellStyle name="Normal 2 7 9 37" xfId="29168"/>
    <cellStyle name="Normal 2 7 9 38" xfId="28745"/>
    <cellStyle name="Normal 2 7 9 39" xfId="31280"/>
    <cellStyle name="Normal 2 7 9 4" xfId="11365"/>
    <cellStyle name="Normal 2 7 9 40" xfId="32112"/>
    <cellStyle name="Normal 2 7 9 41" xfId="33042"/>
    <cellStyle name="Normal 2 7 9 5" xfId="11894"/>
    <cellStyle name="Normal 2 7 9 6" xfId="12422"/>
    <cellStyle name="Normal 2 7 9 7" xfId="12803"/>
    <cellStyle name="Normal 2 7 9 8" xfId="13507"/>
    <cellStyle name="Normal 2 7 9 9" xfId="14048"/>
    <cellStyle name="Normal 2 7 90" xfId="33092"/>
    <cellStyle name="Normal 2 7 91" xfId="3177"/>
    <cellStyle name="Normal 2 7 92" xfId="2567"/>
    <cellStyle name="Normal 2 7 93" xfId="30091"/>
    <cellStyle name="Normal 2 7 94" xfId="34088"/>
    <cellStyle name="Normal 2 7 95" xfId="34162"/>
    <cellStyle name="Normal 2 7 96" xfId="34591"/>
    <cellStyle name="Normal 2 7 97" xfId="34818"/>
    <cellStyle name="Normal 2 7 98" xfId="35045"/>
    <cellStyle name="Normal 2 7 99" xfId="35272"/>
    <cellStyle name="Normal 2 70" xfId="9609"/>
    <cellStyle name="Normal 2 71" xfId="9692"/>
    <cellStyle name="Normal 2 72" xfId="9825"/>
    <cellStyle name="Normal 2 73" xfId="9886"/>
    <cellStyle name="Normal 2 74" xfId="9934"/>
    <cellStyle name="Normal 2 75" xfId="10651"/>
    <cellStyle name="Normal 2 76" xfId="10485"/>
    <cellStyle name="Normal 2 77" xfId="9915"/>
    <cellStyle name="Normal 2 78" xfId="10826"/>
    <cellStyle name="Normal 2 79" xfId="12304"/>
    <cellStyle name="Normal 2 8" xfId="77"/>
    <cellStyle name="Normal 2 8 10" xfId="488"/>
    <cellStyle name="Normal 2 8 10 10" xfId="13923"/>
    <cellStyle name="Normal 2 8 10 11" xfId="11088"/>
    <cellStyle name="Normal 2 8 10 12" xfId="13394"/>
    <cellStyle name="Normal 2 8 10 13" xfId="15546"/>
    <cellStyle name="Normal 2 8 10 14" xfId="16087"/>
    <cellStyle name="Normal 2 8 10 15" xfId="16627"/>
    <cellStyle name="Normal 2 8 10 16" xfId="17168"/>
    <cellStyle name="Normal 2 8 10 17" xfId="17709"/>
    <cellStyle name="Normal 2 8 10 18" xfId="18250"/>
    <cellStyle name="Normal 2 8 10 19" xfId="18788"/>
    <cellStyle name="Normal 2 8 10 2" xfId="10297"/>
    <cellStyle name="Normal 2 8 10 20" xfId="19327"/>
    <cellStyle name="Normal 2 8 10 21" xfId="19864"/>
    <cellStyle name="Normal 2 8 10 22" xfId="17920"/>
    <cellStyle name="Normal 2 8 10 23" xfId="19339"/>
    <cellStyle name="Normal 2 8 10 24" xfId="22140"/>
    <cellStyle name="Normal 2 8 10 25" xfId="22172"/>
    <cellStyle name="Normal 2 8 10 26" xfId="23259"/>
    <cellStyle name="Normal 2 8 10 27" xfId="23794"/>
    <cellStyle name="Normal 2 8 10 28" xfId="24328"/>
    <cellStyle name="Normal 2 8 10 29" xfId="24845"/>
    <cellStyle name="Normal 2 8 10 3" xfId="10708"/>
    <cellStyle name="Normal 2 8 10 30" xfId="25325"/>
    <cellStyle name="Normal 2 8 10 31" xfId="25955"/>
    <cellStyle name="Normal 2 8 10 32" xfId="26504"/>
    <cellStyle name="Normal 2 8 10 33" xfId="27039"/>
    <cellStyle name="Normal 2 8 10 34" xfId="27567"/>
    <cellStyle name="Normal 2 8 10 35" xfId="28035"/>
    <cellStyle name="Normal 2 8 10 36" xfId="28440"/>
    <cellStyle name="Normal 2 8 10 37" xfId="29127"/>
    <cellStyle name="Normal 2 8 10 38" xfId="29439"/>
    <cellStyle name="Normal 2 8 10 39" xfId="31242"/>
    <cellStyle name="Normal 2 8 10 4" xfId="10777"/>
    <cellStyle name="Normal 2 8 10 40" xfId="32259"/>
    <cellStyle name="Normal 2 8 10 41" xfId="33096"/>
    <cellStyle name="Normal 2 8 10 5" xfId="11240"/>
    <cellStyle name="Normal 2 8 10 6" xfId="11768"/>
    <cellStyle name="Normal 2 8 10 7" xfId="12033"/>
    <cellStyle name="Normal 2 8 10 8" xfId="12379"/>
    <cellStyle name="Normal 2 8 10 9" xfId="13382"/>
    <cellStyle name="Normal 2 8 100" xfId="35503"/>
    <cellStyle name="Normal 2 8 101" xfId="35730"/>
    <cellStyle name="Normal 2 8 102" xfId="35957"/>
    <cellStyle name="Normal 2 8 103" xfId="36184"/>
    <cellStyle name="Normal 2 8 104" xfId="36411"/>
    <cellStyle name="Normal 2 8 105" xfId="36637"/>
    <cellStyle name="Normal 2 8 106" xfId="36861"/>
    <cellStyle name="Normal 2 8 107" xfId="37063"/>
    <cellStyle name="Normal 2 8 108" xfId="37273"/>
    <cellStyle name="Normal 2 8 109" xfId="37620"/>
    <cellStyle name="Normal 2 8 11" xfId="339"/>
    <cellStyle name="Normal 2 8 11 10" xfId="12637"/>
    <cellStyle name="Normal 2 8 11 11" xfId="14535"/>
    <cellStyle name="Normal 2 8 11 12" xfId="14939"/>
    <cellStyle name="Normal 2 8 11 13" xfId="14002"/>
    <cellStyle name="Normal 2 8 11 14" xfId="14761"/>
    <cellStyle name="Normal 2 8 11 15" xfId="15287"/>
    <cellStyle name="Normal 2 8 11 16" xfId="15828"/>
    <cellStyle name="Normal 2 8 11 17" xfId="16368"/>
    <cellStyle name="Normal 2 8 11 18" xfId="16909"/>
    <cellStyle name="Normal 2 8 11 19" xfId="17450"/>
    <cellStyle name="Normal 2 8 11 2" xfId="10151"/>
    <cellStyle name="Normal 2 8 11 20" xfId="17991"/>
    <cellStyle name="Normal 2 8 11 21" xfId="18530"/>
    <cellStyle name="Normal 2 8 11 22" xfId="20452"/>
    <cellStyle name="Normal 2 8 11 23" xfId="20834"/>
    <cellStyle name="Normal 2 8 11 24" xfId="21998"/>
    <cellStyle name="Normal 2 8 11 25" xfId="22631"/>
    <cellStyle name="Normal 2 8 11 26" xfId="23264"/>
    <cellStyle name="Normal 2 8 11 27" xfId="23799"/>
    <cellStyle name="Normal 2 8 11 28" xfId="24333"/>
    <cellStyle name="Normal 2 8 11 29" xfId="24850"/>
    <cellStyle name="Normal 2 8 11 3" xfId="10184"/>
    <cellStyle name="Normal 2 8 11 30" xfId="25329"/>
    <cellStyle name="Normal 2 8 11 31" xfId="25671"/>
    <cellStyle name="Normal 2 8 11 32" xfId="26509"/>
    <cellStyle name="Normal 2 8 11 33" xfId="27044"/>
    <cellStyle name="Normal 2 8 11 34" xfId="27562"/>
    <cellStyle name="Normal 2 8 11 35" xfId="28040"/>
    <cellStyle name="Normal 2 8 11 36" xfId="28444"/>
    <cellStyle name="Normal 2 8 11 37" xfId="29004"/>
    <cellStyle name="Normal 2 8 11 38" xfId="29471"/>
    <cellStyle name="Normal 2 8 11 39" xfId="31114"/>
    <cellStyle name="Normal 2 8 11 4" xfId="10664"/>
    <cellStyle name="Normal 2 8 11 40" xfId="31758"/>
    <cellStyle name="Normal 2 8 11 41" xfId="31695"/>
    <cellStyle name="Normal 2 8 11 5" xfId="10804"/>
    <cellStyle name="Normal 2 8 11 6" xfId="10767"/>
    <cellStyle name="Normal 2 8 11 7" xfId="12285"/>
    <cellStyle name="Normal 2 8 11 8" xfId="11476"/>
    <cellStyle name="Normal 2 8 11 9" xfId="12099"/>
    <cellStyle name="Normal 2 8 110" xfId="37681"/>
    <cellStyle name="Normal 2 8 111" xfId="38492"/>
    <cellStyle name="Normal 2 8 12" xfId="426"/>
    <cellStyle name="Normal 2 8 12 10" xfId="13511"/>
    <cellStyle name="Normal 2 8 12 11" xfId="14938"/>
    <cellStyle name="Normal 2 8 12 12" xfId="14280"/>
    <cellStyle name="Normal 2 8 12 13" xfId="15214"/>
    <cellStyle name="Normal 2 8 12 14" xfId="15675"/>
    <cellStyle name="Normal 2 8 12 15" xfId="16216"/>
    <cellStyle name="Normal 2 8 12 16" xfId="16756"/>
    <cellStyle name="Normal 2 8 12 17" xfId="17297"/>
    <cellStyle name="Normal 2 8 12 18" xfId="17838"/>
    <cellStyle name="Normal 2 8 12 19" xfId="18379"/>
    <cellStyle name="Normal 2 8 12 2" xfId="10235"/>
    <cellStyle name="Normal 2 8 12 20" xfId="18916"/>
    <cellStyle name="Normal 2 8 12 21" xfId="19456"/>
    <cellStyle name="Normal 2 8 12 22" xfId="20833"/>
    <cellStyle name="Normal 2 8 12 23" xfId="20211"/>
    <cellStyle name="Normal 2 8 12 24" xfId="22079"/>
    <cellStyle name="Normal 2 8 12 25" xfId="22615"/>
    <cellStyle name="Normal 2 8 12 26" xfId="22863"/>
    <cellStyle name="Normal 2 8 12 27" xfId="23070"/>
    <cellStyle name="Normal 2 8 12 28" xfId="23607"/>
    <cellStyle name="Normal 2 8 12 29" xfId="24140"/>
    <cellStyle name="Normal 2 8 12 3" xfId="9878"/>
    <cellStyle name="Normal 2 8 12 30" xfId="24671"/>
    <cellStyle name="Normal 2 8 12 31" xfId="25894"/>
    <cellStyle name="Normal 2 8 12 32" xfId="26114"/>
    <cellStyle name="Normal 2 8 12 33" xfId="26316"/>
    <cellStyle name="Normal 2 8 12 34" xfId="27165"/>
    <cellStyle name="Normal 2 8 12 35" xfId="27376"/>
    <cellStyle name="Normal 2 8 12 36" xfId="27877"/>
    <cellStyle name="Normal 2 8 12 37" xfId="29072"/>
    <cellStyle name="Normal 2 8 12 38" xfId="29112"/>
    <cellStyle name="Normal 2 8 12 39" xfId="31187"/>
    <cellStyle name="Normal 2 8 12 4" xfId="10914"/>
    <cellStyle name="Normal 2 8 12 40" xfId="31798"/>
    <cellStyle name="Normal 2 8 12 41" xfId="32999"/>
    <cellStyle name="Normal 2 8 12 5" xfId="10146"/>
    <cellStyle name="Normal 2 8 12 6" xfId="11369"/>
    <cellStyle name="Normal 2 8 12 7" xfId="12771"/>
    <cellStyle name="Normal 2 8 12 8" xfId="12314"/>
    <cellStyle name="Normal 2 8 12 9" xfId="12806"/>
    <cellStyle name="Normal 2 8 13" xfId="450"/>
    <cellStyle name="Normal 2 8 13 10" xfId="14159"/>
    <cellStyle name="Normal 2 8 13 11" xfId="14567"/>
    <cellStyle name="Normal 2 8 13 12" xfId="15099"/>
    <cellStyle name="Normal 2 8 13 13" xfId="15781"/>
    <cellStyle name="Normal 2 8 13 14" xfId="16321"/>
    <cellStyle name="Normal 2 8 13 15" xfId="16862"/>
    <cellStyle name="Normal 2 8 13 16" xfId="17403"/>
    <cellStyle name="Normal 2 8 13 17" xfId="17944"/>
    <cellStyle name="Normal 2 8 13 18" xfId="18484"/>
    <cellStyle name="Normal 2 8 13 19" xfId="19022"/>
    <cellStyle name="Normal 2 8 13 2" xfId="10259"/>
    <cellStyle name="Normal 2 8 13 20" xfId="19561"/>
    <cellStyle name="Normal 2 8 13 21" xfId="20093"/>
    <cellStyle name="Normal 2 8 13 22" xfId="20482"/>
    <cellStyle name="Normal 2 8 13 23" xfId="20973"/>
    <cellStyle name="Normal 2 8 13 24" xfId="22103"/>
    <cellStyle name="Normal 2 8 13 25" xfId="22761"/>
    <cellStyle name="Normal 2 8 13 26" xfId="22654"/>
    <cellStyle name="Normal 2 8 13 27" xfId="22424"/>
    <cellStyle name="Normal 2 8 13 28" xfId="22054"/>
    <cellStyle name="Normal 2 8 13 29" xfId="23405"/>
    <cellStyle name="Normal 2 8 13 3" xfId="10711"/>
    <cellStyle name="Normal 2 8 13 30" xfId="23938"/>
    <cellStyle name="Normal 2 8 13 31" xfId="25918"/>
    <cellStyle name="Normal 2 8 13 32" xfId="25830"/>
    <cellStyle name="Normal 2 8 13 33" xfId="25948"/>
    <cellStyle name="Normal 2 8 13 34" xfId="26626"/>
    <cellStyle name="Normal 2 8 13 35" xfId="27276"/>
    <cellStyle name="Normal 2 8 13 36" xfId="27230"/>
    <cellStyle name="Normal 2 8 13 37" xfId="29094"/>
    <cellStyle name="Normal 2 8 13 38" xfId="29933"/>
    <cellStyle name="Normal 2 8 13 39" xfId="31208"/>
    <cellStyle name="Normal 2 8 13 4" xfId="10387"/>
    <cellStyle name="Normal 2 8 13 40" xfId="31465"/>
    <cellStyle name="Normal 2 8 13 41" xfId="32519"/>
    <cellStyle name="Normal 2 8 13 5" xfId="11475"/>
    <cellStyle name="Normal 2 8 13 6" xfId="12004"/>
    <cellStyle name="Normal 2 8 13 7" xfId="12291"/>
    <cellStyle name="Normal 2 8 13 8" xfId="12891"/>
    <cellStyle name="Normal 2 8 13 9" xfId="13616"/>
    <cellStyle name="Normal 2 8 14" xfId="340"/>
    <cellStyle name="Normal 2 8 14 10" xfId="13836"/>
    <cellStyle name="Normal 2 8 14 11" xfId="14858"/>
    <cellStyle name="Normal 2 8 14 12" xfId="14897"/>
    <cellStyle name="Normal 2 8 14 13" xfId="15459"/>
    <cellStyle name="Normal 2 8 14 14" xfId="16000"/>
    <cellStyle name="Normal 2 8 14 15" xfId="16540"/>
    <cellStyle name="Normal 2 8 14 16" xfId="17081"/>
    <cellStyle name="Normal 2 8 14 17" xfId="17622"/>
    <cellStyle name="Normal 2 8 14 18" xfId="18163"/>
    <cellStyle name="Normal 2 8 14 19" xfId="18701"/>
    <cellStyle name="Normal 2 8 14 2" xfId="10152"/>
    <cellStyle name="Normal 2 8 14 20" xfId="19241"/>
    <cellStyle name="Normal 2 8 14 21" xfId="19778"/>
    <cellStyle name="Normal 2 8 14 22" xfId="20759"/>
    <cellStyle name="Normal 2 8 14 23" xfId="20795"/>
    <cellStyle name="Normal 2 8 14 24" xfId="21999"/>
    <cellStyle name="Normal 2 8 14 25" xfId="22636"/>
    <cellStyle name="Normal 2 8 14 26" xfId="23262"/>
    <cellStyle name="Normal 2 8 14 27" xfId="23797"/>
    <cellStyle name="Normal 2 8 14 28" xfId="24331"/>
    <cellStyle name="Normal 2 8 14 29" xfId="24848"/>
    <cellStyle name="Normal 2 8 14 3" xfId="9888"/>
    <cellStyle name="Normal 2 8 14 30" xfId="25327"/>
    <cellStyle name="Normal 2 8 14 31" xfId="25677"/>
    <cellStyle name="Normal 2 8 14 32" xfId="26507"/>
    <cellStyle name="Normal 2 8 14 33" xfId="27042"/>
    <cellStyle name="Normal 2 8 14 34" xfId="27409"/>
    <cellStyle name="Normal 2 8 14 35" xfId="28038"/>
    <cellStyle name="Normal 2 8 14 36" xfId="28442"/>
    <cellStyle name="Normal 2 8 14 37" xfId="29005"/>
    <cellStyle name="Normal 2 8 14 38" xfId="29477"/>
    <cellStyle name="Normal 2 8 14 39" xfId="31115"/>
    <cellStyle name="Normal 2 8 14 4" xfId="10739"/>
    <cellStyle name="Normal 2 8 14 40" xfId="31583"/>
    <cellStyle name="Normal 2 8 14 41" xfId="31680"/>
    <cellStyle name="Normal 2 8 14 5" xfId="11166"/>
    <cellStyle name="Normal 2 8 14 6" xfId="11693"/>
    <cellStyle name="Normal 2 8 14 7" xfId="12369"/>
    <cellStyle name="Normal 2 8 14 8" xfId="12715"/>
    <cellStyle name="Normal 2 8 14 9" xfId="13295"/>
    <cellStyle name="Normal 2 8 15" xfId="467"/>
    <cellStyle name="Normal 2 8 15 10" xfId="14572"/>
    <cellStyle name="Normal 2 8 15 11" xfId="14452"/>
    <cellStyle name="Normal 2 8 15 12" xfId="15655"/>
    <cellStyle name="Normal 2 8 15 13" xfId="16196"/>
    <cellStyle name="Normal 2 8 15 14" xfId="16736"/>
    <cellStyle name="Normal 2 8 15 15" xfId="17277"/>
    <cellStyle name="Normal 2 8 15 16" xfId="17818"/>
    <cellStyle name="Normal 2 8 15 17" xfId="18359"/>
    <cellStyle name="Normal 2 8 15 18" xfId="18896"/>
    <cellStyle name="Normal 2 8 15 19" xfId="19436"/>
    <cellStyle name="Normal 2 8 15 2" xfId="10276"/>
    <cellStyle name="Normal 2 8 15 20" xfId="19969"/>
    <cellStyle name="Normal 2 8 15 21" xfId="20487"/>
    <cellStyle name="Normal 2 8 15 22" xfId="20377"/>
    <cellStyle name="Normal 2 8 15 23" xfId="21390"/>
    <cellStyle name="Normal 2 8 15 24" xfId="22120"/>
    <cellStyle name="Normal 2 8 15 25" xfId="21977"/>
    <cellStyle name="Normal 2 8 15 26" xfId="22544"/>
    <cellStyle name="Normal 2 8 15 27" xfId="23226"/>
    <cellStyle name="Normal 2 8 15 28" xfId="23761"/>
    <cellStyle name="Normal 2 8 15 29" xfId="24295"/>
    <cellStyle name="Normal 2 8 15 3" xfId="10769"/>
    <cellStyle name="Normal 2 8 15 30" xfId="24813"/>
    <cellStyle name="Normal 2 8 15 31" xfId="25935"/>
    <cellStyle name="Normal 2 8 15 32" xfId="24827"/>
    <cellStyle name="Normal 2 8 15 33" xfId="26472"/>
    <cellStyle name="Normal 2 8 15 34" xfId="26962"/>
    <cellStyle name="Normal 2 8 15 35" xfId="27454"/>
    <cellStyle name="Normal 2 8 15 36" xfId="28005"/>
    <cellStyle name="Normal 2 8 15 37" xfId="29110"/>
    <cellStyle name="Normal 2 8 15 38" xfId="29452"/>
    <cellStyle name="Normal 2 8 15 39" xfId="31224"/>
    <cellStyle name="Normal 2 8 15 4" xfId="11349"/>
    <cellStyle name="Normal 2 8 15 40" xfId="31209"/>
    <cellStyle name="Normal 2 8 15 41" xfId="31138"/>
    <cellStyle name="Normal 2 8 15 5" xfId="11878"/>
    <cellStyle name="Normal 2 8 15 6" xfId="12406"/>
    <cellStyle name="Normal 2 8 15 7" xfId="11808"/>
    <cellStyle name="Normal 2 8 15 8" xfId="13491"/>
    <cellStyle name="Normal 2 8 15 9" xfId="14032"/>
    <cellStyle name="Normal 2 8 16" xfId="330"/>
    <cellStyle name="Normal 2 8 16 10" xfId="13830"/>
    <cellStyle name="Normal 2 8 16 11" xfId="14857"/>
    <cellStyle name="Normal 2 8 16 12" xfId="14836"/>
    <cellStyle name="Normal 2 8 16 13" xfId="15453"/>
    <cellStyle name="Normal 2 8 16 14" xfId="15994"/>
    <cellStyle name="Normal 2 8 16 15" xfId="16534"/>
    <cellStyle name="Normal 2 8 16 16" xfId="17075"/>
    <cellStyle name="Normal 2 8 16 17" xfId="17616"/>
    <cellStyle name="Normal 2 8 16 18" xfId="18157"/>
    <cellStyle name="Normal 2 8 16 19" xfId="18695"/>
    <cellStyle name="Normal 2 8 16 2" xfId="10142"/>
    <cellStyle name="Normal 2 8 16 20" xfId="19235"/>
    <cellStyle name="Normal 2 8 16 21" xfId="19773"/>
    <cellStyle name="Normal 2 8 16 22" xfId="20758"/>
    <cellStyle name="Normal 2 8 16 23" xfId="20738"/>
    <cellStyle name="Normal 2 8 16 24" xfId="21989"/>
    <cellStyle name="Normal 2 8 16 25" xfId="22782"/>
    <cellStyle name="Normal 2 8 16 26" xfId="23141"/>
    <cellStyle name="Normal 2 8 16 27" xfId="23677"/>
    <cellStyle name="Normal 2 8 16 28" xfId="24210"/>
    <cellStyle name="Normal 2 8 16 29" xfId="24734"/>
    <cellStyle name="Normal 2 8 16 3" xfId="10573"/>
    <cellStyle name="Normal 2 8 16 30" xfId="25230"/>
    <cellStyle name="Normal 2 8 16 31" xfId="25473"/>
    <cellStyle name="Normal 2 8 16 32" xfId="26387"/>
    <cellStyle name="Normal 2 8 16 33" xfId="26923"/>
    <cellStyle name="Normal 2 8 16 34" xfId="27534"/>
    <cellStyle name="Normal 2 8 16 35" xfId="27933"/>
    <cellStyle name="Normal 2 8 16 36" xfId="28366"/>
    <cellStyle name="Normal 2 8 16 37" xfId="28996"/>
    <cellStyle name="Normal 2 8 16 38" xfId="29376"/>
    <cellStyle name="Normal 2 8 16 39" xfId="31105"/>
    <cellStyle name="Normal 2 8 16 4" xfId="10572"/>
    <cellStyle name="Normal 2 8 16 40" xfId="30935"/>
    <cellStyle name="Normal 2 8 16 41" xfId="32834"/>
    <cellStyle name="Normal 2 8 16 5" xfId="11161"/>
    <cellStyle name="Normal 2 8 16 6" xfId="11687"/>
    <cellStyle name="Normal 2 8 16 7" xfId="12680"/>
    <cellStyle name="Normal 2 8 16 8" xfId="12709"/>
    <cellStyle name="Normal 2 8 16 9" xfId="13289"/>
    <cellStyle name="Normal 2 8 17" xfId="96"/>
    <cellStyle name="Normal 2 8 17 10" xfId="14552"/>
    <cellStyle name="Normal 2 8 17 11" xfId="14215"/>
    <cellStyle name="Normal 2 8 17 12" xfId="15635"/>
    <cellStyle name="Normal 2 8 17 13" xfId="16176"/>
    <cellStyle name="Normal 2 8 17 14" xfId="16716"/>
    <cellStyle name="Normal 2 8 17 15" xfId="17257"/>
    <cellStyle name="Normal 2 8 17 16" xfId="17798"/>
    <cellStyle name="Normal 2 8 17 17" xfId="18339"/>
    <cellStyle name="Normal 2 8 17 18" xfId="18876"/>
    <cellStyle name="Normal 2 8 17 19" xfId="19416"/>
    <cellStyle name="Normal 2 8 17 2" xfId="9929"/>
    <cellStyle name="Normal 2 8 17 20" xfId="19949"/>
    <cellStyle name="Normal 2 8 17 21" xfId="20467"/>
    <cellStyle name="Normal 2 8 17 22" xfId="20147"/>
    <cellStyle name="Normal 2 8 17 23" xfId="21375"/>
    <cellStyle name="Normal 2 8 17 24" xfId="21760"/>
    <cellStyle name="Normal 2 8 17 25" xfId="22763"/>
    <cellStyle name="Normal 2 8 17 26" xfId="23216"/>
    <cellStyle name="Normal 2 8 17 27" xfId="23752"/>
    <cellStyle name="Normal 2 8 17 28" xfId="24285"/>
    <cellStyle name="Normal 2 8 17 29" xfId="24804"/>
    <cellStyle name="Normal 2 8 17 3" xfId="10517"/>
    <cellStyle name="Normal 2 8 17 30" xfId="25289"/>
    <cellStyle name="Normal 2 8 17 31" xfId="25829"/>
    <cellStyle name="Normal 2 8 17 32" xfId="26462"/>
    <cellStyle name="Normal 2 8 17 33" xfId="26998"/>
    <cellStyle name="Normal 2 8 17 34" xfId="27471"/>
    <cellStyle name="Normal 2 8 17 35" xfId="27997"/>
    <cellStyle name="Normal 2 8 17 36" xfId="28413"/>
    <cellStyle name="Normal 2 8 17 37" xfId="28787"/>
    <cellStyle name="Normal 2 8 17 38" xfId="29499"/>
    <cellStyle name="Normal 2 8 17 39" xfId="30885"/>
    <cellStyle name="Normal 2 8 17 4" xfId="11329"/>
    <cellStyle name="Normal 2 8 17 40" xfId="31632"/>
    <cellStyle name="Normal 2 8 17 41" xfId="31593"/>
    <cellStyle name="Normal 2 8 17 5" xfId="11858"/>
    <cellStyle name="Normal 2 8 17 6" xfId="12386"/>
    <cellStyle name="Normal 2 8 17 7" xfId="12255"/>
    <cellStyle name="Normal 2 8 17 8" xfId="13471"/>
    <cellStyle name="Normal 2 8 17 9" xfId="14012"/>
    <cellStyle name="Normal 2 8 18" xfId="714"/>
    <cellStyle name="Normal 2 8 18 10" xfId="14799"/>
    <cellStyle name="Normal 2 8 18 11" xfId="15343"/>
    <cellStyle name="Normal 2 8 18 12" xfId="15884"/>
    <cellStyle name="Normal 2 8 18 13" xfId="16424"/>
    <cellStyle name="Normal 2 8 18 14" xfId="16965"/>
    <cellStyle name="Normal 2 8 18 15" xfId="17506"/>
    <cellStyle name="Normal 2 8 18 16" xfId="18047"/>
    <cellStyle name="Normal 2 8 18 17" xfId="18586"/>
    <cellStyle name="Normal 2 8 18 18" xfId="19125"/>
    <cellStyle name="Normal 2 8 18 19" xfId="19663"/>
    <cellStyle name="Normal 2 8 18 2" xfId="10514"/>
    <cellStyle name="Normal 2 8 18 20" xfId="20193"/>
    <cellStyle name="Normal 2 8 18 21" xfId="20705"/>
    <cellStyle name="Normal 2 8 18 22" xfId="21179"/>
    <cellStyle name="Normal 2 8 18 23" xfId="21540"/>
    <cellStyle name="Normal 2 8 18 24" xfId="22360"/>
    <cellStyle name="Normal 2 8 18 25" xfId="22924"/>
    <cellStyle name="Normal 2 8 18 26" xfId="23464"/>
    <cellStyle name="Normal 2 8 18 27" xfId="23998"/>
    <cellStyle name="Normal 2 8 18 28" xfId="24532"/>
    <cellStyle name="Normal 2 8 18 29" xfId="25039"/>
    <cellStyle name="Normal 2 8 18 3" xfId="11053"/>
    <cellStyle name="Normal 2 8 18 30" xfId="25505"/>
    <cellStyle name="Normal 2 8 18 31" xfId="26173"/>
    <cellStyle name="Normal 2 8 18 32" xfId="26710"/>
    <cellStyle name="Normal 2 8 18 33" xfId="27240"/>
    <cellStyle name="Normal 2 8 18 34" xfId="27750"/>
    <cellStyle name="Normal 2 8 18 35" xfId="28213"/>
    <cellStyle name="Normal 2 8 18 36" xfId="28584"/>
    <cellStyle name="Normal 2 8 18 37" xfId="29304"/>
    <cellStyle name="Normal 2 8 18 38" xfId="28730"/>
    <cellStyle name="Normal 2 8 18 39" xfId="31425"/>
    <cellStyle name="Normal 2 8 18 4" xfId="11578"/>
    <cellStyle name="Normal 2 8 18 40" xfId="30915"/>
    <cellStyle name="Normal 2 8 18 41" xfId="33312"/>
    <cellStyle name="Normal 2 8 18 5" xfId="12105"/>
    <cellStyle name="Normal 2 8 18 6" xfId="12635"/>
    <cellStyle name="Normal 2 8 18 7" xfId="13179"/>
    <cellStyle name="Normal 2 8 18 8" xfId="13719"/>
    <cellStyle name="Normal 2 8 18 9" xfId="14262"/>
    <cellStyle name="Normal 2 8 19" xfId="456"/>
    <cellStyle name="Normal 2 8 19 10" xfId="14553"/>
    <cellStyle name="Normal 2 8 19 11" xfId="15139"/>
    <cellStyle name="Normal 2 8 19 12" xfId="15636"/>
    <cellStyle name="Normal 2 8 19 13" xfId="16177"/>
    <cellStyle name="Normal 2 8 19 14" xfId="16717"/>
    <cellStyle name="Normal 2 8 19 15" xfId="17258"/>
    <cellStyle name="Normal 2 8 19 16" xfId="17799"/>
    <cellStyle name="Normal 2 8 19 17" xfId="18340"/>
    <cellStyle name="Normal 2 8 19 18" xfId="18877"/>
    <cellStyle name="Normal 2 8 19 19" xfId="19417"/>
    <cellStyle name="Normal 2 8 19 2" xfId="10265"/>
    <cellStyle name="Normal 2 8 19 20" xfId="19950"/>
    <cellStyle name="Normal 2 8 19 21" xfId="20468"/>
    <cellStyle name="Normal 2 8 19 22" xfId="21006"/>
    <cellStyle name="Normal 2 8 19 23" xfId="21376"/>
    <cellStyle name="Normal 2 8 19 24" xfId="22109"/>
    <cellStyle name="Normal 2 8 19 25" xfId="21696"/>
    <cellStyle name="Normal 2 8 19 26" xfId="23058"/>
    <cellStyle name="Normal 2 8 19 27" xfId="23595"/>
    <cellStyle name="Normal 2 8 19 28" xfId="24129"/>
    <cellStyle name="Normal 2 8 19 29" xfId="24661"/>
    <cellStyle name="Normal 2 8 19 3" xfId="10010"/>
    <cellStyle name="Normal 2 8 19 30" xfId="25160"/>
    <cellStyle name="Normal 2 8 19 31" xfId="25924"/>
    <cellStyle name="Normal 2 8 19 32" xfId="26305"/>
    <cellStyle name="Normal 2 8 19 33" xfId="26841"/>
    <cellStyle name="Normal 2 8 19 34" xfId="27372"/>
    <cellStyle name="Normal 2 8 19 35" xfId="27869"/>
    <cellStyle name="Normal 2 8 19 36" xfId="28318"/>
    <cellStyle name="Normal 2 8 19 37" xfId="29100"/>
    <cellStyle name="Normal 2 8 19 38" xfId="29897"/>
    <cellStyle name="Normal 2 8 19 39" xfId="31214"/>
    <cellStyle name="Normal 2 8 19 4" xfId="11330"/>
    <cellStyle name="Normal 2 8 19 40" xfId="31585"/>
    <cellStyle name="Normal 2 8 19 41" xfId="32552"/>
    <cellStyle name="Normal 2 8 19 5" xfId="11859"/>
    <cellStyle name="Normal 2 8 19 6" xfId="12387"/>
    <cellStyle name="Normal 2 8 19 7" xfId="12843"/>
    <cellStyle name="Normal 2 8 19 8" xfId="13472"/>
    <cellStyle name="Normal 2 8 19 9" xfId="14013"/>
    <cellStyle name="Normal 2 8 2" xfId="142"/>
    <cellStyle name="Normal 2 8 2 10" xfId="3726"/>
    <cellStyle name="Normal 2 8 2 11" xfId="5659"/>
    <cellStyle name="Normal 2 8 2 12" xfId="5899"/>
    <cellStyle name="Normal 2 8 2 13" xfId="6141"/>
    <cellStyle name="Normal 2 8 2 14" xfId="6379"/>
    <cellStyle name="Normal 2 8 2 15" xfId="6618"/>
    <cellStyle name="Normal 2 8 2 16" xfId="6855"/>
    <cellStyle name="Normal 2 8 2 17" xfId="7095"/>
    <cellStyle name="Normal 2 8 2 18" xfId="7325"/>
    <cellStyle name="Normal 2 8 2 19" xfId="5708"/>
    <cellStyle name="Normal 2 8 2 2" xfId="272"/>
    <cellStyle name="Normal 2 8 2 2 10" xfId="14673"/>
    <cellStyle name="Normal 2 8 2 2 11" xfId="15095"/>
    <cellStyle name="Normal 2 8 2 2 12" xfId="15755"/>
    <cellStyle name="Normal 2 8 2 2 13" xfId="16296"/>
    <cellStyle name="Normal 2 8 2 2 14" xfId="16836"/>
    <cellStyle name="Normal 2 8 2 2 15" xfId="17377"/>
    <cellStyle name="Normal 2 8 2 2 16" xfId="17918"/>
    <cellStyle name="Normal 2 8 2 2 17" xfId="18459"/>
    <cellStyle name="Normal 2 8 2 2 18" xfId="18996"/>
    <cellStyle name="Normal 2 8 2 2 19" xfId="19535"/>
    <cellStyle name="Normal 2 8 2 2 2" xfId="10084"/>
    <cellStyle name="Normal 2 8 2 2 2 2" xfId="38106"/>
    <cellStyle name="Normal 2 8 2 2 20" xfId="20069"/>
    <cellStyle name="Normal 2 8 2 2 21" xfId="20587"/>
    <cellStyle name="Normal 2 8 2 2 22" xfId="20969"/>
    <cellStyle name="Normal 2 8 2 2 23" xfId="21476"/>
    <cellStyle name="Normal 2 8 2 2 24" xfId="21931"/>
    <cellStyle name="Normal 2 8 2 2 25" xfId="22597"/>
    <cellStyle name="Normal 2 8 2 2 26" xfId="22773"/>
    <cellStyle name="Normal 2 8 2 2 27" xfId="22732"/>
    <cellStyle name="Normal 2 8 2 2 28" xfId="23183"/>
    <cellStyle name="Normal 2 8 2 2 29" xfId="23719"/>
    <cellStyle name="Normal 2 8 2 2 3" xfId="9941"/>
    <cellStyle name="Normal 2 8 2 2 3 2" xfId="37923"/>
    <cellStyle name="Normal 2 8 2 2 30" xfId="24252"/>
    <cellStyle name="Normal 2 8 2 2 31" xfId="25108"/>
    <cellStyle name="Normal 2 8 2 2 32" xfId="26019"/>
    <cellStyle name="Normal 2 8 2 2 33" xfId="25875"/>
    <cellStyle name="Normal 2 8 2 2 34" xfId="25635"/>
    <cellStyle name="Normal 2 8 2 2 35" xfId="27038"/>
    <cellStyle name="Normal 2 8 2 2 36" xfId="27408"/>
    <cellStyle name="Normal 2 8 2 2 37" xfId="28942"/>
    <cellStyle name="Normal 2 8 2 2 38" xfId="29277"/>
    <cellStyle name="Normal 2 8 2 2 39" xfId="31048"/>
    <cellStyle name="Normal 2 8 2 2 4" xfId="11449"/>
    <cellStyle name="Normal 2 8 2 2 40" xfId="31487"/>
    <cellStyle name="Normal 2 8 2 2 41" xfId="32613"/>
    <cellStyle name="Normal 2 8 2 2 5" xfId="11978"/>
    <cellStyle name="Normal 2 8 2 2 6" xfId="12507"/>
    <cellStyle name="Normal 2 8 2 2 7" xfId="12934"/>
    <cellStyle name="Normal 2 8 2 2 8" xfId="13590"/>
    <cellStyle name="Normal 2 8 2 2 9" xfId="14133"/>
    <cellStyle name="Normal 2 8 2 20" xfId="7787"/>
    <cellStyle name="Normal 2 8 2 21" xfId="7786"/>
    <cellStyle name="Normal 2 8 2 22" xfId="8260"/>
    <cellStyle name="Normal 2 8 2 23" xfId="8490"/>
    <cellStyle name="Normal 2 8 2 24" xfId="8710"/>
    <cellStyle name="Normal 2 8 2 25" xfId="8919"/>
    <cellStyle name="Normal 2 8 2 26" xfId="9118"/>
    <cellStyle name="Normal 2 8 2 27" xfId="9315"/>
    <cellStyle name="Normal 2 8 2 28" xfId="9483"/>
    <cellStyle name="Normal 2 8 2 29" xfId="7641"/>
    <cellStyle name="Normal 2 8 2 3" xfId="1348"/>
    <cellStyle name="Normal 2 8 2 3 2" xfId="29738"/>
    <cellStyle name="Normal 2 8 2 3 2 2" xfId="38183"/>
    <cellStyle name="Normal 2 8 2 3 3" xfId="30459"/>
    <cellStyle name="Normal 2 8 2 3 3 2" xfId="37924"/>
    <cellStyle name="Normal 2 8 2 3 4" xfId="31937"/>
    <cellStyle name="Normal 2 8 2 3 5" xfId="32805"/>
    <cellStyle name="Normal 2 8 2 3 6" xfId="33510"/>
    <cellStyle name="Normal 2 8 2 30" xfId="9760"/>
    <cellStyle name="Normal 2 8 2 31" xfId="9974"/>
    <cellStyle name="Normal 2 8 2 32" xfId="10555"/>
    <cellStyle name="Normal 2 8 2 33" xfId="10973"/>
    <cellStyle name="Normal 2 8 2 34" xfId="11498"/>
    <cellStyle name="Normal 2 8 2 35" xfId="12027"/>
    <cellStyle name="Normal 2 8 2 36" xfId="12531"/>
    <cellStyle name="Normal 2 8 2 37" xfId="13099"/>
    <cellStyle name="Normal 2 8 2 38" xfId="13639"/>
    <cellStyle name="Normal 2 8 2 39" xfId="14182"/>
    <cellStyle name="Normal 2 8 2 4" xfId="2150"/>
    <cellStyle name="Normal 2 8 2 4 2" xfId="3166"/>
    <cellStyle name="Normal 2 8 2 4 2 2" xfId="30136"/>
    <cellStyle name="Normal 2 8 2 4 3" xfId="30752"/>
    <cellStyle name="Normal 2 8 2 4 4" xfId="32601"/>
    <cellStyle name="Normal 2 8 2 4 5" xfId="33356"/>
    <cellStyle name="Normal 2 8 2 4 6" xfId="33829"/>
    <cellStyle name="Normal 2 8 2 4 7" xfId="34223"/>
    <cellStyle name="Normal 2 8 2 4 8" xfId="37705"/>
    <cellStyle name="Normal 2 8 2 40" xfId="14687"/>
    <cellStyle name="Normal 2 8 2 41" xfId="15263"/>
    <cellStyle name="Normal 2 8 2 42" xfId="15804"/>
    <cellStyle name="Normal 2 8 2 43" xfId="16344"/>
    <cellStyle name="Normal 2 8 2 44" xfId="16885"/>
    <cellStyle name="Normal 2 8 2 45" xfId="17426"/>
    <cellStyle name="Normal 2 8 2 46" xfId="17967"/>
    <cellStyle name="Normal 2 8 2 47" xfId="18507"/>
    <cellStyle name="Normal 2 8 2 48" xfId="19045"/>
    <cellStyle name="Normal 2 8 2 49" xfId="19584"/>
    <cellStyle name="Normal 2 8 2 5" xfId="2323"/>
    <cellStyle name="Normal 2 8 2 5 2" xfId="4422"/>
    <cellStyle name="Normal 2 8 2 5 2 2" xfId="30212"/>
    <cellStyle name="Normal 2 8 2 5 2 3" xfId="38258"/>
    <cellStyle name="Normal 2 8 2 5 3" xfId="30808"/>
    <cellStyle name="Normal 2 8 2 5 4" xfId="32748"/>
    <cellStyle name="Normal 2 8 2 5 5" xfId="33469"/>
    <cellStyle name="Normal 2 8 2 5 6" xfId="33886"/>
    <cellStyle name="Normal 2 8 2 5 7" xfId="37922"/>
    <cellStyle name="Normal 2 8 2 50" xfId="20115"/>
    <cellStyle name="Normal 2 8 2 51" xfId="20601"/>
    <cellStyle name="Normal 2 8 2 52" xfId="21114"/>
    <cellStyle name="Normal 2 8 2 53" xfId="21806"/>
    <cellStyle name="Normal 2 8 2 54" xfId="21816"/>
    <cellStyle name="Normal 2 8 2 55" xfId="23335"/>
    <cellStyle name="Normal 2 8 2 56" xfId="23870"/>
    <cellStyle name="Normal 2 8 2 57" xfId="24404"/>
    <cellStyle name="Normal 2 8 2 58" xfId="24919"/>
    <cellStyle name="Normal 2 8 2 59" xfId="25395"/>
    <cellStyle name="Normal 2 8 2 6" xfId="2868"/>
    <cellStyle name="Normal 2 8 2 6 2" xfId="4465"/>
    <cellStyle name="Normal 2 8 2 6 3" xfId="38032"/>
    <cellStyle name="Normal 2 8 2 60" xfId="25253"/>
    <cellStyle name="Normal 2 8 2 61" xfId="26580"/>
    <cellStyle name="Normal 2 8 2 62" xfId="27113"/>
    <cellStyle name="Normal 2 8 2 63" xfId="25004"/>
    <cellStyle name="Normal 2 8 2 64" xfId="28107"/>
    <cellStyle name="Normal 2 8 2 65" xfId="28507"/>
    <cellStyle name="Normal 2 8 2 66" xfId="28822"/>
    <cellStyle name="Normal 2 8 2 67" xfId="29306"/>
    <cellStyle name="Normal 2 8 2 68" xfId="30928"/>
    <cellStyle name="Normal 2 8 2 69" xfId="31802"/>
    <cellStyle name="Normal 2 8 2 7" xfId="4701"/>
    <cellStyle name="Normal 2 8 2 70" xfId="31374"/>
    <cellStyle name="Normal 2 8 2 71" xfId="2899"/>
    <cellStyle name="Normal 2 8 2 72" xfId="34093"/>
    <cellStyle name="Normal 2 8 2 73" xfId="34596"/>
    <cellStyle name="Normal 2 8 2 74" xfId="34823"/>
    <cellStyle name="Normal 2 8 2 75" xfId="35050"/>
    <cellStyle name="Normal 2 8 2 76" xfId="35277"/>
    <cellStyle name="Normal 2 8 2 77" xfId="35504"/>
    <cellStyle name="Normal 2 8 2 78" xfId="35731"/>
    <cellStyle name="Normal 2 8 2 79" xfId="35958"/>
    <cellStyle name="Normal 2 8 2 8" xfId="4943"/>
    <cellStyle name="Normal 2 8 2 80" xfId="36185"/>
    <cellStyle name="Normal 2 8 2 81" xfId="36412"/>
    <cellStyle name="Normal 2 8 2 82" xfId="36638"/>
    <cellStyle name="Normal 2 8 2 83" xfId="36862"/>
    <cellStyle name="Normal 2 8 2 84" xfId="37064"/>
    <cellStyle name="Normal 2 8 2 85" xfId="37274"/>
    <cellStyle name="Normal 2 8 2 86" xfId="37621"/>
    <cellStyle name="Normal 2 8 2 87" xfId="38493"/>
    <cellStyle name="Normal 2 8 2 9" xfId="5180"/>
    <cellStyle name="Normal 2 8 20" xfId="776"/>
    <cellStyle name="Normal 2 8 20 10" xfId="14861"/>
    <cellStyle name="Normal 2 8 20 11" xfId="15403"/>
    <cellStyle name="Normal 2 8 20 12" xfId="15944"/>
    <cellStyle name="Normal 2 8 20 13" xfId="16484"/>
    <cellStyle name="Normal 2 8 20 14" xfId="17025"/>
    <cellStyle name="Normal 2 8 20 15" xfId="17566"/>
    <cellStyle name="Normal 2 8 20 16" xfId="18107"/>
    <cellStyle name="Normal 2 8 20 17" xfId="18645"/>
    <cellStyle name="Normal 2 8 20 18" xfId="19185"/>
    <cellStyle name="Normal 2 8 20 19" xfId="19723"/>
    <cellStyle name="Normal 2 8 20 2" xfId="10576"/>
    <cellStyle name="Normal 2 8 20 20" xfId="20251"/>
    <cellStyle name="Normal 2 8 20 21" xfId="20762"/>
    <cellStyle name="Normal 2 8 20 22" xfId="21229"/>
    <cellStyle name="Normal 2 8 20 23" xfId="21571"/>
    <cellStyle name="Normal 2 8 20 24" xfId="22421"/>
    <cellStyle name="Normal 2 8 20 25" xfId="22984"/>
    <cellStyle name="Normal 2 8 20 26" xfId="23523"/>
    <cellStyle name="Normal 2 8 20 27" xfId="24057"/>
    <cellStyle name="Normal 2 8 20 28" xfId="24589"/>
    <cellStyle name="Normal 2 8 20 29" xfId="25093"/>
    <cellStyle name="Normal 2 8 20 3" xfId="11111"/>
    <cellStyle name="Normal 2 8 20 30" xfId="25549"/>
    <cellStyle name="Normal 2 8 20 31" xfId="26233"/>
    <cellStyle name="Normal 2 8 20 32" xfId="26768"/>
    <cellStyle name="Normal 2 8 20 33" xfId="27299"/>
    <cellStyle name="Normal 2 8 20 34" xfId="27804"/>
    <cellStyle name="Normal 2 8 20 35" xfId="28262"/>
    <cellStyle name="Normal 2 8 20 36" xfId="28615"/>
    <cellStyle name="Normal 2 8 20 37" xfId="29355"/>
    <cellStyle name="Normal 2 8 20 38" xfId="30253"/>
    <cellStyle name="Normal 2 8 20 39" xfId="31482"/>
    <cellStyle name="Normal 2 8 20 4" xfId="11636"/>
    <cellStyle name="Normal 2 8 20 40" xfId="30830"/>
    <cellStyle name="Normal 2 8 20 41" xfId="32665"/>
    <cellStyle name="Normal 2 8 20 5" xfId="12165"/>
    <cellStyle name="Normal 2 8 20 6" xfId="12697"/>
    <cellStyle name="Normal 2 8 20 7" xfId="13239"/>
    <cellStyle name="Normal 2 8 20 8" xfId="13779"/>
    <cellStyle name="Normal 2 8 20 9" xfId="14322"/>
    <cellStyle name="Normal 2 8 21" xfId="791"/>
    <cellStyle name="Normal 2 8 21 10" xfId="14876"/>
    <cellStyle name="Normal 2 8 21 11" xfId="15417"/>
    <cellStyle name="Normal 2 8 21 12" xfId="15958"/>
    <cellStyle name="Normal 2 8 21 13" xfId="16498"/>
    <cellStyle name="Normal 2 8 21 14" xfId="17039"/>
    <cellStyle name="Normal 2 8 21 15" xfId="17580"/>
    <cellStyle name="Normal 2 8 21 16" xfId="18121"/>
    <cellStyle name="Normal 2 8 21 17" xfId="18659"/>
    <cellStyle name="Normal 2 8 21 18" xfId="19199"/>
    <cellStyle name="Normal 2 8 21 19" xfId="19737"/>
    <cellStyle name="Normal 2 8 21 2" xfId="10591"/>
    <cellStyle name="Normal 2 8 21 20" xfId="20265"/>
    <cellStyle name="Normal 2 8 21 21" xfId="20776"/>
    <cellStyle name="Normal 2 8 21 22" xfId="21240"/>
    <cellStyle name="Normal 2 8 21 23" xfId="21579"/>
    <cellStyle name="Normal 2 8 21 24" xfId="22436"/>
    <cellStyle name="Normal 2 8 21 25" xfId="22999"/>
    <cellStyle name="Normal 2 8 21 26" xfId="23537"/>
    <cellStyle name="Normal 2 8 21 27" xfId="24071"/>
    <cellStyle name="Normal 2 8 21 28" xfId="24604"/>
    <cellStyle name="Normal 2 8 21 29" xfId="25107"/>
    <cellStyle name="Normal 2 8 21 3" xfId="11125"/>
    <cellStyle name="Normal 2 8 21 30" xfId="25559"/>
    <cellStyle name="Normal 2 8 21 31" xfId="26248"/>
    <cellStyle name="Normal 2 8 21 32" xfId="26783"/>
    <cellStyle name="Normal 2 8 21 33" xfId="27313"/>
    <cellStyle name="Normal 2 8 21 34" xfId="27818"/>
    <cellStyle name="Normal 2 8 21 35" xfId="28275"/>
    <cellStyle name="Normal 2 8 21 36" xfId="28623"/>
    <cellStyle name="Normal 2 8 21 37" xfId="29368"/>
    <cellStyle name="Normal 2 8 21 38" xfId="30261"/>
    <cellStyle name="Normal 2 8 21 39" xfId="31494"/>
    <cellStyle name="Normal 2 8 21 4" xfId="11651"/>
    <cellStyle name="Normal 2 8 21 40" xfId="32691"/>
    <cellStyle name="Normal 2 8 21 41" xfId="32927"/>
    <cellStyle name="Normal 2 8 21 5" xfId="12180"/>
    <cellStyle name="Normal 2 8 21 6" xfId="12712"/>
    <cellStyle name="Normal 2 8 21 7" xfId="13253"/>
    <cellStyle name="Normal 2 8 21 8" xfId="13794"/>
    <cellStyle name="Normal 2 8 21 9" xfId="14337"/>
    <cellStyle name="Normal 2 8 22" xfId="831"/>
    <cellStyle name="Normal 2 8 22 10" xfId="14916"/>
    <cellStyle name="Normal 2 8 22 11" xfId="15457"/>
    <cellStyle name="Normal 2 8 22 12" xfId="15998"/>
    <cellStyle name="Normal 2 8 22 13" xfId="16538"/>
    <cellStyle name="Normal 2 8 22 14" xfId="17079"/>
    <cellStyle name="Normal 2 8 22 15" xfId="17620"/>
    <cellStyle name="Normal 2 8 22 16" xfId="18161"/>
    <cellStyle name="Normal 2 8 22 17" xfId="18699"/>
    <cellStyle name="Normal 2 8 22 18" xfId="19239"/>
    <cellStyle name="Normal 2 8 22 19" xfId="19776"/>
    <cellStyle name="Normal 2 8 22 2" xfId="10631"/>
    <cellStyle name="Normal 2 8 22 20" xfId="20305"/>
    <cellStyle name="Normal 2 8 22 21" xfId="20813"/>
    <cellStyle name="Normal 2 8 22 22" xfId="21268"/>
    <cellStyle name="Normal 2 8 22 23" xfId="21598"/>
    <cellStyle name="Normal 2 8 22 24" xfId="22473"/>
    <cellStyle name="Normal 2 8 22 25" xfId="23038"/>
    <cellStyle name="Normal 2 8 22 26" xfId="23575"/>
    <cellStyle name="Normal 2 8 22 27" xfId="24109"/>
    <cellStyle name="Normal 2 8 22 28" xfId="24642"/>
    <cellStyle name="Normal 2 8 22 29" xfId="25142"/>
    <cellStyle name="Normal 2 8 22 3" xfId="11164"/>
    <cellStyle name="Normal 2 8 22 30" xfId="25585"/>
    <cellStyle name="Normal 2 8 22 31" xfId="26286"/>
    <cellStyle name="Normal 2 8 22 32" xfId="26822"/>
    <cellStyle name="Normal 2 8 22 33" xfId="27348"/>
    <cellStyle name="Normal 2 8 22 34" xfId="27851"/>
    <cellStyle name="Normal 2 8 22 35" xfId="28304"/>
    <cellStyle name="Normal 2 8 22 36" xfId="28642"/>
    <cellStyle name="Normal 2 8 22 37" xfId="29399"/>
    <cellStyle name="Normal 2 8 22 38" xfId="30280"/>
    <cellStyle name="Normal 2 8 22 39" xfId="31527"/>
    <cellStyle name="Normal 2 8 22 4" xfId="11691"/>
    <cellStyle name="Normal 2 8 22 40" xfId="32513"/>
    <cellStyle name="Normal 2 8 22 41" xfId="33409"/>
    <cellStyle name="Normal 2 8 22 5" xfId="12220"/>
    <cellStyle name="Normal 2 8 22 6" xfId="12752"/>
    <cellStyle name="Normal 2 8 22 7" xfId="13293"/>
    <cellStyle name="Normal 2 8 22 8" xfId="13834"/>
    <cellStyle name="Normal 2 8 22 9" xfId="14377"/>
    <cellStyle name="Normal 2 8 23" xfId="1269"/>
    <cellStyle name="Normal 2 8 23 2" xfId="3207"/>
    <cellStyle name="Normal 2 8 23 2 2" xfId="29680"/>
    <cellStyle name="Normal 2 8 23 3" xfId="30406"/>
    <cellStyle name="Normal 2 8 23 4" xfId="31866"/>
    <cellStyle name="Normal 2 8 23 5" xfId="32508"/>
    <cellStyle name="Normal 2 8 23 6" xfId="33278"/>
    <cellStyle name="Normal 2 8 24" xfId="1327"/>
    <cellStyle name="Normal 2 8 24 2" xfId="4038"/>
    <cellStyle name="Normal 2 8 24 2 2" xfId="29717"/>
    <cellStyle name="Normal 2 8 24 3" xfId="30438"/>
    <cellStyle name="Normal 2 8 24 4" xfId="31916"/>
    <cellStyle name="Normal 2 8 24 5" xfId="32784"/>
    <cellStyle name="Normal 2 8 24 6" xfId="33489"/>
    <cellStyle name="Normal 2 8 25" xfId="1309"/>
    <cellStyle name="Normal 2 8 25 2" xfId="4287"/>
    <cellStyle name="Normal 2 8 25 2 2" xfId="29706"/>
    <cellStyle name="Normal 2 8 25 3" xfId="30427"/>
    <cellStyle name="Normal 2 8 25 4" xfId="31902"/>
    <cellStyle name="Normal 2 8 25 5" xfId="32630"/>
    <cellStyle name="Normal 2 8 25 6" xfId="33377"/>
    <cellStyle name="Normal 2 8 26" xfId="2149"/>
    <cellStyle name="Normal 2 8 26 2" xfId="3790"/>
    <cellStyle name="Normal 2 8 26 2 2" xfId="30135"/>
    <cellStyle name="Normal 2 8 26 3" xfId="30751"/>
    <cellStyle name="Normal 2 8 26 4" xfId="32600"/>
    <cellStyle name="Normal 2 8 26 5" xfId="33355"/>
    <cellStyle name="Normal 2 8 26 6" xfId="33828"/>
    <cellStyle name="Normal 2 8 27" xfId="2322"/>
    <cellStyle name="Normal 2 8 27 2" xfId="3376"/>
    <cellStyle name="Normal 2 8 27 2 2" xfId="30211"/>
    <cellStyle name="Normal 2 8 27 3" xfId="30807"/>
    <cellStyle name="Normal 2 8 27 4" xfId="32747"/>
    <cellStyle name="Normal 2 8 27 5" xfId="33468"/>
    <cellStyle name="Normal 2 8 27 6" xfId="33885"/>
    <cellStyle name="Normal 2 8 28" xfId="2462"/>
    <cellStyle name="Normal 2 8 28 2" xfId="3022"/>
    <cellStyle name="Normal 2 8 29" xfId="4346"/>
    <cellStyle name="Normal 2 8 3" xfId="209"/>
    <cellStyle name="Normal 2 8 3 10" xfId="13309"/>
    <cellStyle name="Normal 2 8 3 11" xfId="13850"/>
    <cellStyle name="Normal 2 8 3 12" xfId="13939"/>
    <cellStyle name="Normal 2 8 3 13" xfId="14933"/>
    <cellStyle name="Normal 2 8 3 14" xfId="15473"/>
    <cellStyle name="Normal 2 8 3 15" xfId="16014"/>
    <cellStyle name="Normal 2 8 3 16" xfId="16554"/>
    <cellStyle name="Normal 2 8 3 17" xfId="17095"/>
    <cellStyle name="Normal 2 8 3 18" xfId="17636"/>
    <cellStyle name="Normal 2 8 3 19" xfId="18177"/>
    <cellStyle name="Normal 2 8 3 2" xfId="293"/>
    <cellStyle name="Normal 2 8 3 2 10" xfId="13883"/>
    <cellStyle name="Normal 2 8 3 2 11" xfId="14528"/>
    <cellStyle name="Normal 2 8 3 2 12" xfId="14950"/>
    <cellStyle name="Normal 2 8 3 2 13" xfId="15506"/>
    <cellStyle name="Normal 2 8 3 2 14" xfId="16047"/>
    <cellStyle name="Normal 2 8 3 2 15" xfId="16587"/>
    <cellStyle name="Normal 2 8 3 2 16" xfId="17128"/>
    <cellStyle name="Normal 2 8 3 2 17" xfId="17669"/>
    <cellStyle name="Normal 2 8 3 2 18" xfId="18210"/>
    <cellStyle name="Normal 2 8 3 2 19" xfId="18748"/>
    <cellStyle name="Normal 2 8 3 2 2" xfId="10105"/>
    <cellStyle name="Normal 2 8 3 2 2 2" xfId="38127"/>
    <cellStyle name="Normal 2 8 3 2 20" xfId="19287"/>
    <cellStyle name="Normal 2 8 3 2 21" xfId="19825"/>
    <cellStyle name="Normal 2 8 3 2 22" xfId="20447"/>
    <cellStyle name="Normal 2 8 3 2 23" xfId="20843"/>
    <cellStyle name="Normal 2 8 3 2 24" xfId="21952"/>
    <cellStyle name="Normal 2 8 3 2 25" xfId="21747"/>
    <cellStyle name="Normal 2 8 3 2 26" xfId="23253"/>
    <cellStyle name="Normal 2 8 3 2 27" xfId="23788"/>
    <cellStyle name="Normal 2 8 3 2 28" xfId="24322"/>
    <cellStyle name="Normal 2 8 3 2 29" xfId="24839"/>
    <cellStyle name="Normal 2 8 3 2 3" xfId="10717"/>
    <cellStyle name="Normal 2 8 3 2 3 2" xfId="37926"/>
    <cellStyle name="Normal 2 8 3 2 30" xfId="25321"/>
    <cellStyle name="Normal 2 8 3 2 31" xfId="25746"/>
    <cellStyle name="Normal 2 8 3 2 32" xfId="26498"/>
    <cellStyle name="Normal 2 8 3 2 33" xfId="27033"/>
    <cellStyle name="Normal 2 8 3 2 34" xfId="27523"/>
    <cellStyle name="Normal 2 8 3 2 35" xfId="28030"/>
    <cellStyle name="Normal 2 8 3 2 36" xfId="28438"/>
    <cellStyle name="Normal 2 8 3 2 37" xfId="28963"/>
    <cellStyle name="Normal 2 8 3 2 38" xfId="29958"/>
    <cellStyle name="Normal 2 8 3 2 39" xfId="31069"/>
    <cellStyle name="Normal 2 8 3 2 4" xfId="9854"/>
    <cellStyle name="Normal 2 8 3 2 40" xfId="30859"/>
    <cellStyle name="Normal 2 8 3 2 41" xfId="32610"/>
    <cellStyle name="Normal 2 8 3 2 5" xfId="11203"/>
    <cellStyle name="Normal 2 8 3 2 6" xfId="11730"/>
    <cellStyle name="Normal 2 8 3 2 7" xfId="12261"/>
    <cellStyle name="Normal 2 8 3 2 8" xfId="12791"/>
    <cellStyle name="Normal 2 8 3 2 9" xfId="13342"/>
    <cellStyle name="Normal 2 8 3 20" xfId="18715"/>
    <cellStyle name="Normal 2 8 3 21" xfId="19255"/>
    <cellStyle name="Normal 2 8 3 22" xfId="19792"/>
    <cellStyle name="Normal 2 8 3 23" xfId="19879"/>
    <cellStyle name="Normal 2 8 3 24" xfId="20828"/>
    <cellStyle name="Normal 2 8 3 25" xfId="21868"/>
    <cellStyle name="Normal 2 8 3 26" xfId="22629"/>
    <cellStyle name="Normal 2 8 3 27" xfId="23281"/>
    <cellStyle name="Normal 2 8 3 28" xfId="23816"/>
    <cellStyle name="Normal 2 8 3 29" xfId="24350"/>
    <cellStyle name="Normal 2 8 3 3" xfId="1369"/>
    <cellStyle name="Normal 2 8 3 3 2" xfId="29759"/>
    <cellStyle name="Normal 2 8 3 3 2 2" xfId="38204"/>
    <cellStyle name="Normal 2 8 3 3 3" xfId="30480"/>
    <cellStyle name="Normal 2 8 3 3 3 2" xfId="37927"/>
    <cellStyle name="Normal 2 8 3 3 4" xfId="31958"/>
    <cellStyle name="Normal 2 8 3 3 5" xfId="32826"/>
    <cellStyle name="Normal 2 8 3 3 6" xfId="33531"/>
    <cellStyle name="Normal 2 8 3 30" xfId="24865"/>
    <cellStyle name="Normal 2 8 3 31" xfId="25341"/>
    <cellStyle name="Normal 2 8 3 32" xfId="25665"/>
    <cellStyle name="Normal 2 8 3 33" xfId="26526"/>
    <cellStyle name="Normal 2 8 3 34" xfId="27059"/>
    <cellStyle name="Normal 2 8 3 35" xfId="27497"/>
    <cellStyle name="Normal 2 8 3 36" xfId="28053"/>
    <cellStyle name="Normal 2 8 3 37" xfId="28453"/>
    <cellStyle name="Normal 2 8 3 38" xfId="28879"/>
    <cellStyle name="Normal 2 8 3 39" xfId="28767"/>
    <cellStyle name="Normal 2 8 3 4" xfId="2151"/>
    <cellStyle name="Normal 2 8 3 4 2" xfId="10447"/>
    <cellStyle name="Normal 2 8 3 4 2 2" xfId="30137"/>
    <cellStyle name="Normal 2 8 3 4 3" xfId="30753"/>
    <cellStyle name="Normal 2 8 3 4 4" xfId="32602"/>
    <cellStyle name="Normal 2 8 3 4 5" xfId="33357"/>
    <cellStyle name="Normal 2 8 3 4 6" xfId="33830"/>
    <cellStyle name="Normal 2 8 3 4 7" xfId="34240"/>
    <cellStyle name="Normal 2 8 3 4 8" xfId="37721"/>
    <cellStyle name="Normal 2 8 3 40" xfId="30985"/>
    <cellStyle name="Normal 2 8 3 41" xfId="32371"/>
    <cellStyle name="Normal 2 8 3 42" xfId="33375"/>
    <cellStyle name="Normal 2 8 3 43" xfId="3256"/>
    <cellStyle name="Normal 2 8 3 44" xfId="34094"/>
    <cellStyle name="Normal 2 8 3 45" xfId="34597"/>
    <cellStyle name="Normal 2 8 3 46" xfId="34824"/>
    <cellStyle name="Normal 2 8 3 47" xfId="35051"/>
    <cellStyle name="Normal 2 8 3 48" xfId="35278"/>
    <cellStyle name="Normal 2 8 3 49" xfId="35505"/>
    <cellStyle name="Normal 2 8 3 5" xfId="2324"/>
    <cellStyle name="Normal 2 8 3 5 2" xfId="10790"/>
    <cellStyle name="Normal 2 8 3 5 2 2" xfId="30213"/>
    <cellStyle name="Normal 2 8 3 5 2 3" xfId="38259"/>
    <cellStyle name="Normal 2 8 3 5 3" xfId="30809"/>
    <cellStyle name="Normal 2 8 3 5 4" xfId="32749"/>
    <cellStyle name="Normal 2 8 3 5 5" xfId="33470"/>
    <cellStyle name="Normal 2 8 3 5 6" xfId="33887"/>
    <cellStyle name="Normal 2 8 3 5 7" xfId="37925"/>
    <cellStyle name="Normal 2 8 3 50" xfId="35732"/>
    <cellStyle name="Normal 2 8 3 51" xfId="35959"/>
    <cellStyle name="Normal 2 8 3 52" xfId="36186"/>
    <cellStyle name="Normal 2 8 3 53" xfId="36413"/>
    <cellStyle name="Normal 2 8 3 54" xfId="36639"/>
    <cellStyle name="Normal 2 8 3 55" xfId="36863"/>
    <cellStyle name="Normal 2 8 3 56" xfId="37065"/>
    <cellStyle name="Normal 2 8 3 57" xfId="37275"/>
    <cellStyle name="Normal 2 8 3 58" xfId="37622"/>
    <cellStyle name="Normal 2 8 3 59" xfId="38494"/>
    <cellStyle name="Normal 2 8 3 6" xfId="11180"/>
    <cellStyle name="Normal 2 8 3 7" xfId="11707"/>
    <cellStyle name="Normal 2 8 3 8" xfId="12283"/>
    <cellStyle name="Normal 2 8 3 9" xfId="12765"/>
    <cellStyle name="Normal 2 8 30" xfId="4779"/>
    <cellStyle name="Normal 2 8 31" xfId="4997"/>
    <cellStyle name="Normal 2 8 32" xfId="4255"/>
    <cellStyle name="Normal 2 8 33" xfId="4467"/>
    <cellStyle name="Normal 2 8 34" xfId="5547"/>
    <cellStyle name="Normal 2 8 35" xfId="5657"/>
    <cellStyle name="Normal 2 8 36" xfId="5897"/>
    <cellStyle name="Normal 2 8 37" xfId="6139"/>
    <cellStyle name="Normal 2 8 38" xfId="6377"/>
    <cellStyle name="Normal 2 8 39" xfId="6936"/>
    <cellStyle name="Normal 2 8 4" xfId="230"/>
    <cellStyle name="Normal 2 8 4 10" xfId="13706"/>
    <cellStyle name="Normal 2 8 4 11" xfId="14249"/>
    <cellStyle name="Normal 2 8 4 12" xfId="14713"/>
    <cellStyle name="Normal 2 8 4 13" xfId="15330"/>
    <cellStyle name="Normal 2 8 4 14" xfId="15871"/>
    <cellStyle name="Normal 2 8 4 15" xfId="16411"/>
    <cellStyle name="Normal 2 8 4 16" xfId="16952"/>
    <cellStyle name="Normal 2 8 4 17" xfId="17493"/>
    <cellStyle name="Normal 2 8 4 18" xfId="18034"/>
    <cellStyle name="Normal 2 8 4 19" xfId="18573"/>
    <cellStyle name="Normal 2 8 4 2" xfId="314"/>
    <cellStyle name="Normal 2 8 4 2 10" xfId="14597"/>
    <cellStyle name="Normal 2 8 4 2 11" xfId="14976"/>
    <cellStyle name="Normal 2 8 4 2 12" xfId="15680"/>
    <cellStyle name="Normal 2 8 4 2 13" xfId="16221"/>
    <cellStyle name="Normal 2 8 4 2 14" xfId="16761"/>
    <cellStyle name="Normal 2 8 4 2 15" xfId="17302"/>
    <cellStyle name="Normal 2 8 4 2 16" xfId="17843"/>
    <cellStyle name="Normal 2 8 4 2 17" xfId="18384"/>
    <cellStyle name="Normal 2 8 4 2 18" xfId="18921"/>
    <cellStyle name="Normal 2 8 4 2 19" xfId="19461"/>
    <cellStyle name="Normal 2 8 4 2 2" xfId="10126"/>
    <cellStyle name="Normal 2 8 4 2 2 2" xfId="38148"/>
    <cellStyle name="Normal 2 8 4 2 20" xfId="19994"/>
    <cellStyle name="Normal 2 8 4 2 21" xfId="20512"/>
    <cellStyle name="Normal 2 8 4 2 22" xfId="20868"/>
    <cellStyle name="Normal 2 8 4 2 23" xfId="21408"/>
    <cellStyle name="Normal 2 8 4 2 24" xfId="21973"/>
    <cellStyle name="Normal 2 8 4 2 25" xfId="22032"/>
    <cellStyle name="Normal 2 8 4 2 26" xfId="22511"/>
    <cellStyle name="Normal 2 8 4 2 27" xfId="22929"/>
    <cellStyle name="Normal 2 8 4 2 28" xfId="23469"/>
    <cellStyle name="Normal 2 8 4 2 29" xfId="24003"/>
    <cellStyle name="Normal 2 8 4 2 3" xfId="10274"/>
    <cellStyle name="Normal 2 8 4 2 3 2" xfId="37929"/>
    <cellStyle name="Normal 2 8 4 2 30" xfId="24537"/>
    <cellStyle name="Normal 2 8 4 2 31" xfId="25651"/>
    <cellStyle name="Normal 2 8 4 2 32" xfId="26035"/>
    <cellStyle name="Normal 2 8 4 2 33" xfId="26178"/>
    <cellStyle name="Normal 2 8 4 2 34" xfId="26914"/>
    <cellStyle name="Normal 2 8 4 2 35" xfId="27224"/>
    <cellStyle name="Normal 2 8 4 2 36" xfId="27755"/>
    <cellStyle name="Normal 2 8 4 2 37" xfId="28984"/>
    <cellStyle name="Normal 2 8 4 2 38" xfId="29461"/>
    <cellStyle name="Normal 2 8 4 2 39" xfId="31090"/>
    <cellStyle name="Normal 2 8 4 2 4" xfId="11374"/>
    <cellStyle name="Normal 2 8 4 2 40" xfId="32271"/>
    <cellStyle name="Normal 2 8 4 2 41" xfId="33108"/>
    <cellStyle name="Normal 2 8 4 2 5" xfId="11903"/>
    <cellStyle name="Normal 2 8 4 2 6" xfId="12431"/>
    <cellStyle name="Normal 2 8 4 2 7" xfId="12972"/>
    <cellStyle name="Normal 2 8 4 2 8" xfId="13516"/>
    <cellStyle name="Normal 2 8 4 2 9" xfId="14057"/>
    <cellStyle name="Normal 2 8 4 20" xfId="19112"/>
    <cellStyle name="Normal 2 8 4 21" xfId="19650"/>
    <cellStyle name="Normal 2 8 4 22" xfId="20181"/>
    <cellStyle name="Normal 2 8 4 23" xfId="20625"/>
    <cellStyle name="Normal 2 8 4 24" xfId="21167"/>
    <cellStyle name="Normal 2 8 4 25" xfId="21889"/>
    <cellStyle name="Normal 2 8 4 26" xfId="22381"/>
    <cellStyle name="Normal 2 8 4 27" xfId="22136"/>
    <cellStyle name="Normal 2 8 4 28" xfId="22584"/>
    <cellStyle name="Normal 2 8 4 29" xfId="23105"/>
    <cellStyle name="Normal 2 8 4 3" xfId="2152"/>
    <cellStyle name="Normal 2 8 4 3 2" xfId="10042"/>
    <cellStyle name="Normal 2 8 4 3 2 2" xfId="30138"/>
    <cellStyle name="Normal 2 8 4 3 3" xfId="30754"/>
    <cellStyle name="Normal 2 8 4 3 4" xfId="32603"/>
    <cellStyle name="Normal 2 8 4 3 5" xfId="33358"/>
    <cellStyle name="Normal 2 8 4 3 6" xfId="33831"/>
    <cellStyle name="Normal 2 8 4 3 7" xfId="34256"/>
    <cellStyle name="Normal 2 8 4 3 8" xfId="37736"/>
    <cellStyle name="Normal 2 8 4 30" xfId="23642"/>
    <cellStyle name="Normal 2 8 4 31" xfId="24175"/>
    <cellStyle name="Normal 2 8 4 32" xfId="25685"/>
    <cellStyle name="Normal 2 8 4 33" xfId="25927"/>
    <cellStyle name="Normal 2 8 4 34" xfId="24731"/>
    <cellStyle name="Normal 2 8 4 35" xfId="25413"/>
    <cellStyle name="Normal 2 8 4 36" xfId="26924"/>
    <cellStyle name="Normal 2 8 4 37" xfId="27323"/>
    <cellStyle name="Normal 2 8 4 38" xfId="28900"/>
    <cellStyle name="Normal 2 8 4 39" xfId="29508"/>
    <cellStyle name="Normal 2 8 4 4" xfId="2325"/>
    <cellStyle name="Normal 2 8 4 4 2" xfId="10719"/>
    <cellStyle name="Normal 2 8 4 4 2 2" xfId="30214"/>
    <cellStyle name="Normal 2 8 4 4 2 3" xfId="38260"/>
    <cellStyle name="Normal 2 8 4 4 3" xfId="30810"/>
    <cellStyle name="Normal 2 8 4 4 4" xfId="32750"/>
    <cellStyle name="Normal 2 8 4 4 5" xfId="33471"/>
    <cellStyle name="Normal 2 8 4 4 6" xfId="33888"/>
    <cellStyle name="Normal 2 8 4 4 7" xfId="37928"/>
    <cellStyle name="Normal 2 8 4 40" xfId="31006"/>
    <cellStyle name="Normal 2 8 4 41" xfId="32181"/>
    <cellStyle name="Normal 2 8 4 42" xfId="33026"/>
    <cellStyle name="Normal 2 8 4 43" xfId="3215"/>
    <cellStyle name="Normal 2 8 4 44" xfId="34095"/>
    <cellStyle name="Normal 2 8 4 45" xfId="34598"/>
    <cellStyle name="Normal 2 8 4 46" xfId="34825"/>
    <cellStyle name="Normal 2 8 4 47" xfId="35052"/>
    <cellStyle name="Normal 2 8 4 48" xfId="35279"/>
    <cellStyle name="Normal 2 8 4 49" xfId="35506"/>
    <cellStyle name="Normal 2 8 4 5" xfId="11040"/>
    <cellStyle name="Normal 2 8 4 50" xfId="35733"/>
    <cellStyle name="Normal 2 8 4 51" xfId="35960"/>
    <cellStyle name="Normal 2 8 4 52" xfId="36187"/>
    <cellStyle name="Normal 2 8 4 53" xfId="36414"/>
    <cellStyle name="Normal 2 8 4 54" xfId="36640"/>
    <cellStyle name="Normal 2 8 4 55" xfId="36864"/>
    <cellStyle name="Normal 2 8 4 56" xfId="37066"/>
    <cellStyle name="Normal 2 8 4 57" xfId="37276"/>
    <cellStyle name="Normal 2 8 4 58" xfId="37623"/>
    <cellStyle name="Normal 2 8 4 59" xfId="38495"/>
    <cellStyle name="Normal 2 8 4 6" xfId="11565"/>
    <cellStyle name="Normal 2 8 4 7" xfId="12092"/>
    <cellStyle name="Normal 2 8 4 8" xfId="12575"/>
    <cellStyle name="Normal 2 8 4 9" xfId="13166"/>
    <cellStyle name="Normal 2 8 40" xfId="7144"/>
    <cellStyle name="Normal 2 8 41" xfId="7293"/>
    <cellStyle name="Normal 2 8 42" xfId="7103"/>
    <cellStyle name="Normal 2 8 43" xfId="7595"/>
    <cellStyle name="Normal 2 8 44" xfId="6192"/>
    <cellStyle name="Normal 2 8 45" xfId="7318"/>
    <cellStyle name="Normal 2 8 46" xfId="8258"/>
    <cellStyle name="Normal 2 8 47" xfId="8488"/>
    <cellStyle name="Normal 2 8 48" xfId="8708"/>
    <cellStyle name="Normal 2 8 49" xfId="9179"/>
    <cellStyle name="Normal 2 8 5" xfId="251"/>
    <cellStyle name="Normal 2 8 5 10" xfId="14014"/>
    <cellStyle name="Normal 2 8 5 11" xfId="13931"/>
    <cellStyle name="Normal 2 8 5 12" xfId="13757"/>
    <cellStyle name="Normal 2 8 5 13" xfId="15637"/>
    <cellStyle name="Normal 2 8 5 14" xfId="16178"/>
    <cellStyle name="Normal 2 8 5 15" xfId="16718"/>
    <cellStyle name="Normal 2 8 5 16" xfId="17259"/>
    <cellStyle name="Normal 2 8 5 17" xfId="17800"/>
    <cellStyle name="Normal 2 8 5 18" xfId="18341"/>
    <cellStyle name="Normal 2 8 5 19" xfId="18878"/>
    <cellStyle name="Normal 2 8 5 2" xfId="10063"/>
    <cellStyle name="Normal 2 8 5 2 2" xfId="38085"/>
    <cellStyle name="Normal 2 8 5 20" xfId="19418"/>
    <cellStyle name="Normal 2 8 5 21" xfId="19951"/>
    <cellStyle name="Normal 2 8 5 22" xfId="19872"/>
    <cellStyle name="Normal 2 8 5 23" xfId="19701"/>
    <cellStyle name="Normal 2 8 5 24" xfId="21910"/>
    <cellStyle name="Normal 2 8 5 25" xfId="22042"/>
    <cellStyle name="Normal 2 8 5 26" xfId="22499"/>
    <cellStyle name="Normal 2 8 5 27" xfId="22859"/>
    <cellStyle name="Normal 2 8 5 28" xfId="23086"/>
    <cellStyle name="Normal 2 8 5 29" xfId="23623"/>
    <cellStyle name="Normal 2 8 5 3" xfId="10487"/>
    <cellStyle name="Normal 2 8 5 3 2" xfId="37930"/>
    <cellStyle name="Normal 2 8 5 30" xfId="24156"/>
    <cellStyle name="Normal 2 8 5 31" xfId="25669"/>
    <cellStyle name="Normal 2 8 5 32" xfId="26038"/>
    <cellStyle name="Normal 2 8 5 33" xfId="26110"/>
    <cellStyle name="Normal 2 8 5 34" xfId="27051"/>
    <cellStyle name="Normal 2 8 5 35" xfId="26659"/>
    <cellStyle name="Normal 2 8 5 36" xfId="27392"/>
    <cellStyle name="Normal 2 8 5 37" xfId="28921"/>
    <cellStyle name="Normal 2 8 5 38" xfId="29140"/>
    <cellStyle name="Normal 2 8 5 39" xfId="31027"/>
    <cellStyle name="Normal 2 8 5 4" xfId="10649"/>
    <cellStyle name="Normal 2 8 5 40" xfId="31689"/>
    <cellStyle name="Normal 2 8 5 41" xfId="31617"/>
    <cellStyle name="Normal 2 8 5 5" xfId="11331"/>
    <cellStyle name="Normal 2 8 5 6" xfId="11860"/>
    <cellStyle name="Normal 2 8 5 7" xfId="12270"/>
    <cellStyle name="Normal 2 8 5 8" xfId="12880"/>
    <cellStyle name="Normal 2 8 5 9" xfId="13473"/>
    <cellStyle name="Normal 2 8 50" xfId="9351"/>
    <cellStyle name="Normal 2 8 51" xfId="9912"/>
    <cellStyle name="Normal 2 8 52" xfId="10820"/>
    <cellStyle name="Normal 2 8 53" xfId="11431"/>
    <cellStyle name="Normal 2 8 54" xfId="11960"/>
    <cellStyle name="Normal 2 8 55" xfId="12488"/>
    <cellStyle name="Normal 2 8 56" xfId="12837"/>
    <cellStyle name="Normal 2 8 57" xfId="13572"/>
    <cellStyle name="Normal 2 8 58" xfId="14114"/>
    <cellStyle name="Normal 2 8 59" xfId="14654"/>
    <cellStyle name="Normal 2 8 6" xfId="348"/>
    <cellStyle name="Normal 2 8 6 10" xfId="13591"/>
    <cellStyle name="Normal 2 8 6 11" xfId="13912"/>
    <cellStyle name="Normal 2 8 6 12" xfId="14471"/>
    <cellStyle name="Normal 2 8 6 13" xfId="15208"/>
    <cellStyle name="Normal 2 8 6 14" xfId="15756"/>
    <cellStyle name="Normal 2 8 6 15" xfId="16297"/>
    <cellStyle name="Normal 2 8 6 16" xfId="16837"/>
    <cellStyle name="Normal 2 8 6 17" xfId="17378"/>
    <cellStyle name="Normal 2 8 6 18" xfId="17919"/>
    <cellStyle name="Normal 2 8 6 19" xfId="18460"/>
    <cellStyle name="Normal 2 8 6 2" xfId="10160"/>
    <cellStyle name="Normal 2 8 6 2 2" xfId="38162"/>
    <cellStyle name="Normal 2 8 6 20" xfId="18997"/>
    <cellStyle name="Normal 2 8 6 21" xfId="19536"/>
    <cellStyle name="Normal 2 8 6 22" xfId="19854"/>
    <cellStyle name="Normal 2 8 6 23" xfId="20394"/>
    <cellStyle name="Normal 2 8 6 24" xfId="22007"/>
    <cellStyle name="Normal 2 8 6 25" xfId="22667"/>
    <cellStyle name="Normal 2 8 6 26" xfId="21792"/>
    <cellStyle name="Normal 2 8 6 27" xfId="23127"/>
    <cellStyle name="Normal 2 8 6 28" xfId="23664"/>
    <cellStyle name="Normal 2 8 6 29" xfId="24196"/>
    <cellStyle name="Normal 2 8 6 3" xfId="10761"/>
    <cellStyle name="Normal 2 8 6 3 2" xfId="37931"/>
    <cellStyle name="Normal 2 8 6 30" xfId="24721"/>
    <cellStyle name="Normal 2 8 6 31" xfId="24612"/>
    <cellStyle name="Normal 2 8 6 32" xfId="25855"/>
    <cellStyle name="Normal 2 8 6 33" xfId="26373"/>
    <cellStyle name="Normal 2 8 6 34" xfId="26915"/>
    <cellStyle name="Normal 2 8 6 35" xfId="27461"/>
    <cellStyle name="Normal 2 8 6 36" xfId="27923"/>
    <cellStyle name="Normal 2 8 6 37" xfId="29012"/>
    <cellStyle name="Normal 2 8 6 38" xfId="29441"/>
    <cellStyle name="Normal 2 8 6 39" xfId="31123"/>
    <cellStyle name="Normal 2 8 6 4" xfId="10653"/>
    <cellStyle name="Normal 2 8 6 40" xfId="31644"/>
    <cellStyle name="Normal 2 8 6 41" xfId="31677"/>
    <cellStyle name="Normal 2 8 6 5" xfId="10621"/>
    <cellStyle name="Normal 2 8 6 6" xfId="11450"/>
    <cellStyle name="Normal 2 8 6 7" xfId="12219"/>
    <cellStyle name="Normal 2 8 6 8" xfId="12267"/>
    <cellStyle name="Normal 2 8 6 9" xfId="12860"/>
    <cellStyle name="Normal 2 8 60" xfId="15047"/>
    <cellStyle name="Normal 2 8 61" xfId="15737"/>
    <cellStyle name="Normal 2 8 62" xfId="16278"/>
    <cellStyle name="Normal 2 8 63" xfId="16818"/>
    <cellStyle name="Normal 2 8 64" xfId="17359"/>
    <cellStyle name="Normal 2 8 65" xfId="17900"/>
    <cellStyle name="Normal 2 8 66" xfId="18441"/>
    <cellStyle name="Normal 2 8 67" xfId="18978"/>
    <cellStyle name="Normal 2 8 68" xfId="19517"/>
    <cellStyle name="Normal 2 8 69" xfId="20051"/>
    <cellStyle name="Normal 2 8 7" xfId="460"/>
    <cellStyle name="Normal 2 8 7 10" xfId="14593"/>
    <cellStyle name="Normal 2 8 7 11" xfId="15239"/>
    <cellStyle name="Normal 2 8 7 12" xfId="15676"/>
    <cellStyle name="Normal 2 8 7 13" xfId="16217"/>
    <cellStyle name="Normal 2 8 7 14" xfId="16757"/>
    <cellStyle name="Normal 2 8 7 15" xfId="17298"/>
    <cellStyle name="Normal 2 8 7 16" xfId="17839"/>
    <cellStyle name="Normal 2 8 7 17" xfId="18380"/>
    <cellStyle name="Normal 2 8 7 18" xfId="18917"/>
    <cellStyle name="Normal 2 8 7 19" xfId="19457"/>
    <cellStyle name="Normal 2 8 7 2" xfId="10269"/>
    <cellStyle name="Normal 2 8 7 20" xfId="19990"/>
    <cellStyle name="Normal 2 8 7 21" xfId="20508"/>
    <cellStyle name="Normal 2 8 7 22" xfId="21092"/>
    <cellStyle name="Normal 2 8 7 23" xfId="21405"/>
    <cellStyle name="Normal 2 8 7 24" xfId="22113"/>
    <cellStyle name="Normal 2 8 7 25" xfId="21839"/>
    <cellStyle name="Normal 2 8 7 26" xfId="22661"/>
    <cellStyle name="Normal 2 8 7 27" xfId="23142"/>
    <cellStyle name="Normal 2 8 7 28" xfId="23678"/>
    <cellStyle name="Normal 2 8 7 29" xfId="24211"/>
    <cellStyle name="Normal 2 8 7 3" xfId="10707"/>
    <cellStyle name="Normal 2 8 7 30" xfId="24735"/>
    <cellStyle name="Normal 2 8 7 31" xfId="25928"/>
    <cellStyle name="Normal 2 8 7 32" xfId="25029"/>
    <cellStyle name="Normal 2 8 7 33" xfId="26388"/>
    <cellStyle name="Normal 2 8 7 34" xfId="27016"/>
    <cellStyle name="Normal 2 8 7 35" xfId="27414"/>
    <cellStyle name="Normal 2 8 7 36" xfId="27934"/>
    <cellStyle name="Normal 2 8 7 37" xfId="29104"/>
    <cellStyle name="Normal 2 8 7 38" xfId="29762"/>
    <cellStyle name="Normal 2 8 7 39" xfId="31218"/>
    <cellStyle name="Normal 2 8 7 4" xfId="11370"/>
    <cellStyle name="Normal 2 8 7 40" xfId="31616"/>
    <cellStyle name="Normal 2 8 7 41" xfId="31645"/>
    <cellStyle name="Normal 2 8 7 5" xfId="11899"/>
    <cellStyle name="Normal 2 8 7 6" xfId="12427"/>
    <cellStyle name="Normal 2 8 7 7" xfId="12807"/>
    <cellStyle name="Normal 2 8 7 8" xfId="13512"/>
    <cellStyle name="Normal 2 8 7 9" xfId="14053"/>
    <cellStyle name="Normal 2 8 70" xfId="20568"/>
    <cellStyle name="Normal 2 8 71" xfId="20929"/>
    <cellStyle name="Normal 2 8 72" xfId="21460"/>
    <cellStyle name="Normal 2 8 73" xfId="21742"/>
    <cellStyle name="Normal 2 8 74" xfId="22298"/>
    <cellStyle name="Normal 2 8 75" xfId="23125"/>
    <cellStyle name="Normal 2 8 76" xfId="23662"/>
    <cellStyle name="Normal 2 8 77" xfId="24194"/>
    <cellStyle name="Normal 2 8 78" xfId="24719"/>
    <cellStyle name="Normal 2 8 79" xfId="25215"/>
    <cellStyle name="Normal 2 8 8" xfId="390"/>
    <cellStyle name="Normal 2 8 8 10" xfId="13649"/>
    <cellStyle name="Normal 2 8 8 11" xfId="14915"/>
    <cellStyle name="Normal 2 8 8 12" xfId="14379"/>
    <cellStyle name="Normal 2 8 8 13" xfId="15273"/>
    <cellStyle name="Normal 2 8 8 14" xfId="15814"/>
    <cellStyle name="Normal 2 8 8 15" xfId="16354"/>
    <cellStyle name="Normal 2 8 8 16" xfId="16895"/>
    <cellStyle name="Normal 2 8 8 17" xfId="17436"/>
    <cellStyle name="Normal 2 8 8 18" xfId="17977"/>
    <cellStyle name="Normal 2 8 8 19" xfId="18516"/>
    <cellStyle name="Normal 2 8 8 2" xfId="10199"/>
    <cellStyle name="Normal 2 8 8 2 2" xfId="38257"/>
    <cellStyle name="Normal 2 8 8 20" xfId="19055"/>
    <cellStyle name="Normal 2 8 8 21" xfId="19594"/>
    <cellStyle name="Normal 2 8 8 22" xfId="20812"/>
    <cellStyle name="Normal 2 8 8 23" xfId="20307"/>
    <cellStyle name="Normal 2 8 8 24" xfId="22046"/>
    <cellStyle name="Normal 2 8 8 25" xfId="21790"/>
    <cellStyle name="Normal 2 8 8 26" xfId="23177"/>
    <cellStyle name="Normal 2 8 8 27" xfId="23713"/>
    <cellStyle name="Normal 2 8 8 28" xfId="24246"/>
    <cellStyle name="Normal 2 8 8 29" xfId="24768"/>
    <cellStyle name="Normal 2 8 8 3" xfId="10491"/>
    <cellStyle name="Normal 2 8 8 30" xfId="25261"/>
    <cellStyle name="Normal 2 8 8 31" xfId="25858"/>
    <cellStyle name="Normal 2 8 8 32" xfId="26423"/>
    <cellStyle name="Normal 2 8 8 33" xfId="26959"/>
    <cellStyle name="Normal 2 8 8 34" xfId="27490"/>
    <cellStyle name="Normal 2 8 8 35" xfId="27965"/>
    <cellStyle name="Normal 2 8 8 36" xfId="28392"/>
    <cellStyle name="Normal 2 8 8 37" xfId="29041"/>
    <cellStyle name="Normal 2 8 8 38" xfId="29529"/>
    <cellStyle name="Normal 2 8 8 39" xfId="31157"/>
    <cellStyle name="Normal 2 8 8 4" xfId="10202"/>
    <cellStyle name="Normal 2 8 8 40" xfId="31395"/>
    <cellStyle name="Normal 2 8 8 41" xfId="31671"/>
    <cellStyle name="Normal 2 8 8 42" xfId="37921"/>
    <cellStyle name="Normal 2 8 8 5" xfId="10983"/>
    <cellStyle name="Normal 2 8 8 6" xfId="11508"/>
    <cellStyle name="Normal 2 8 8 7" xfId="12762"/>
    <cellStyle name="Normal 2 8 8 8" xfId="10997"/>
    <cellStyle name="Normal 2 8 8 9" xfId="13109"/>
    <cellStyle name="Normal 2 8 80" xfId="24204"/>
    <cellStyle name="Normal 2 8 81" xfId="26371"/>
    <cellStyle name="Normal 2 8 82" xfId="26907"/>
    <cellStyle name="Normal 2 8 83" xfId="27531"/>
    <cellStyle name="Normal 2 8 84" xfId="27921"/>
    <cellStyle name="Normal 2 8 85" xfId="28358"/>
    <cellStyle name="Normal 2 8 86" xfId="28772"/>
    <cellStyle name="Normal 2 8 87" xfId="29282"/>
    <cellStyle name="Normal 2 8 88" xfId="30866"/>
    <cellStyle name="Normal 2 8 89" xfId="32225"/>
    <cellStyle name="Normal 2 8 9" xfId="427"/>
    <cellStyle name="Normal 2 8 9 10" xfId="13337"/>
    <cellStyle name="Normal 2 8 9 11" xfId="14936"/>
    <cellStyle name="Normal 2 8 9 12" xfId="14287"/>
    <cellStyle name="Normal 2 8 9 13" xfId="14945"/>
    <cellStyle name="Normal 2 8 9 14" xfId="15501"/>
    <cellStyle name="Normal 2 8 9 15" xfId="16042"/>
    <cellStyle name="Normal 2 8 9 16" xfId="16582"/>
    <cellStyle name="Normal 2 8 9 17" xfId="17123"/>
    <cellStyle name="Normal 2 8 9 18" xfId="17664"/>
    <cellStyle name="Normal 2 8 9 19" xfId="18205"/>
    <cellStyle name="Normal 2 8 9 2" xfId="10236"/>
    <cellStyle name="Normal 2 8 9 20" xfId="18743"/>
    <cellStyle name="Normal 2 8 9 21" xfId="19282"/>
    <cellStyle name="Normal 2 8 9 22" xfId="20831"/>
    <cellStyle name="Normal 2 8 9 23" xfId="20218"/>
    <cellStyle name="Normal 2 8 9 24" xfId="22080"/>
    <cellStyle name="Normal 2 8 9 25" xfId="22644"/>
    <cellStyle name="Normal 2 8 9 26" xfId="22837"/>
    <cellStyle name="Normal 2 8 9 27" xfId="23387"/>
    <cellStyle name="Normal 2 8 9 28" xfId="23921"/>
    <cellStyle name="Normal 2 8 9 29" xfId="24454"/>
    <cellStyle name="Normal 2 8 9 3" xfId="9877"/>
    <cellStyle name="Normal 2 8 9 30" xfId="24966"/>
    <cellStyle name="Normal 2 8 9 31" xfId="25895"/>
    <cellStyle name="Normal 2 8 9 32" xfId="26088"/>
    <cellStyle name="Normal 2 8 9 33" xfId="26633"/>
    <cellStyle name="Normal 2 8 9 34" xfId="27132"/>
    <cellStyle name="Normal 2 8 9 35" xfId="27671"/>
    <cellStyle name="Normal 2 8 9 36" xfId="28152"/>
    <cellStyle name="Normal 2 8 9 37" xfId="29073"/>
    <cellStyle name="Normal 2 8 9 38" xfId="29028"/>
    <cellStyle name="Normal 2 8 9 39" xfId="31188"/>
    <cellStyle name="Normal 2 8 9 4" xfId="10533"/>
    <cellStyle name="Normal 2 8 9 40" xfId="31783"/>
    <cellStyle name="Normal 2 8 9 41" xfId="32941"/>
    <cellStyle name="Normal 2 8 9 5" xfId="10946"/>
    <cellStyle name="Normal 2 8 9 6" xfId="11200"/>
    <cellStyle name="Normal 2 8 9 7" xfId="12775"/>
    <cellStyle name="Normal 2 8 9 8" xfId="12319"/>
    <cellStyle name="Normal 2 8 9 9" xfId="12786"/>
    <cellStyle name="Normal 2 8 90" xfId="33076"/>
    <cellStyle name="Normal 2 8 91" xfId="3252"/>
    <cellStyle name="Normal 2 8 92" xfId="2580"/>
    <cellStyle name="Normal 2 8 93" xfId="3235"/>
    <cellStyle name="Normal 2 8 94" xfId="34092"/>
    <cellStyle name="Normal 2 8 95" xfId="34163"/>
    <cellStyle name="Normal 2 8 96" xfId="34595"/>
    <cellStyle name="Normal 2 8 97" xfId="34822"/>
    <cellStyle name="Normal 2 8 98" xfId="35049"/>
    <cellStyle name="Normal 2 8 99" xfId="35276"/>
    <cellStyle name="Normal 2 80" xfId="11263"/>
    <cellStyle name="Normal 2 81" xfId="12892"/>
    <cellStyle name="Normal 2 82" xfId="13888"/>
    <cellStyle name="Normal 2 83" xfId="14691"/>
    <cellStyle name="Normal 2 84" xfId="14522"/>
    <cellStyle name="Normal 2 85" xfId="12256"/>
    <cellStyle name="Normal 2 86" xfId="15569"/>
    <cellStyle name="Normal 2 87" xfId="16110"/>
    <cellStyle name="Normal 2 88" xfId="16650"/>
    <cellStyle name="Normal 2 89" xfId="17191"/>
    <cellStyle name="Normal 2 9" xfId="61"/>
    <cellStyle name="Normal 2 9 10" xfId="494"/>
    <cellStyle name="Normal 2 9 10 10" xfId="4799"/>
    <cellStyle name="Normal 2 9 10 11" xfId="3650"/>
    <cellStyle name="Normal 2 9 10 12" xfId="5227"/>
    <cellStyle name="Normal 2 9 10 13" xfId="4029"/>
    <cellStyle name="Normal 2 9 10 14" xfId="4635"/>
    <cellStyle name="Normal 2 9 10 15" xfId="3636"/>
    <cellStyle name="Normal 2 9 10 16" xfId="4666"/>
    <cellStyle name="Normal 2 9 10 17" xfId="5617"/>
    <cellStyle name="Normal 2 9 10 18" xfId="5710"/>
    <cellStyle name="Normal 2 9 10 19" xfId="6955"/>
    <cellStyle name="Normal 2 9 10 2" xfId="2533"/>
    <cellStyle name="Normal 2 9 10 2 2" xfId="3015"/>
    <cellStyle name="Normal 2 9 10 20" xfId="6507"/>
    <cellStyle name="Normal 2 9 10 21" xfId="7968"/>
    <cellStyle name="Normal 2 9 10 22" xfId="7680"/>
    <cellStyle name="Normal 2 9 10 23" xfId="7902"/>
    <cellStyle name="Normal 2 9 10 24" xfId="7938"/>
    <cellStyle name="Normal 2 9 10 25" xfId="5743"/>
    <cellStyle name="Normal 2 9 10 26" xfId="7216"/>
    <cellStyle name="Normal 2 9 10 27" xfId="4757"/>
    <cellStyle name="Normal 2 9 10 28" xfId="4069"/>
    <cellStyle name="Normal 2 9 10 29" xfId="9194"/>
    <cellStyle name="Normal 2 9 10 3" xfId="3573"/>
    <cellStyle name="Normal 2 9 10 30" xfId="8818"/>
    <cellStyle name="Normal 2 9 10 31" xfId="10303"/>
    <cellStyle name="Normal 2 9 10 32" xfId="10457"/>
    <cellStyle name="Normal 2 9 10 33" xfId="11354"/>
    <cellStyle name="Normal 2 9 10 34" xfId="11883"/>
    <cellStyle name="Normal 2 9 10 35" xfId="12411"/>
    <cellStyle name="Normal 2 9 10 36" xfId="12217"/>
    <cellStyle name="Normal 2 9 10 37" xfId="13496"/>
    <cellStyle name="Normal 2 9 10 38" xfId="14037"/>
    <cellStyle name="Normal 2 9 10 39" xfId="14577"/>
    <cellStyle name="Normal 2 9 10 4" xfId="3515"/>
    <cellStyle name="Normal 2 9 10 40" xfId="15061"/>
    <cellStyle name="Normal 2 9 10 41" xfId="15660"/>
    <cellStyle name="Normal 2 9 10 42" xfId="16201"/>
    <cellStyle name="Normal 2 9 10 43" xfId="16741"/>
    <cellStyle name="Normal 2 9 10 44" xfId="17282"/>
    <cellStyle name="Normal 2 9 10 45" xfId="17823"/>
    <cellStyle name="Normal 2 9 10 46" xfId="18364"/>
    <cellStyle name="Normal 2 9 10 47" xfId="18901"/>
    <cellStyle name="Normal 2 9 10 48" xfId="19441"/>
    <cellStyle name="Normal 2 9 10 49" xfId="19974"/>
    <cellStyle name="Normal 2 9 10 5" xfId="3428"/>
    <cellStyle name="Normal 2 9 10 50" xfId="20492"/>
    <cellStyle name="Normal 2 9 10 51" xfId="20939"/>
    <cellStyle name="Normal 2 9 10 52" xfId="21395"/>
    <cellStyle name="Normal 2 9 10 53" xfId="22145"/>
    <cellStyle name="Normal 2 9 10 54" xfId="22163"/>
    <cellStyle name="Normal 2 9 10 55" xfId="23370"/>
    <cellStyle name="Normal 2 9 10 56" xfId="23904"/>
    <cellStyle name="Normal 2 9 10 57" xfId="24439"/>
    <cellStyle name="Normal 2 9 10 58" xfId="24951"/>
    <cellStyle name="Normal 2 9 10 59" xfId="25427"/>
    <cellStyle name="Normal 2 9 10 6" xfId="3748"/>
    <cellStyle name="Normal 2 9 10 60" xfId="25961"/>
    <cellStyle name="Normal 2 9 10 61" xfId="26616"/>
    <cellStyle name="Normal 2 9 10 62" xfId="27149"/>
    <cellStyle name="Normal 2 9 10 63" xfId="27659"/>
    <cellStyle name="Normal 2 9 10 64" xfId="28138"/>
    <cellStyle name="Normal 2 9 10 65" xfId="28533"/>
    <cellStyle name="Normal 2 9 10 66" xfId="29130"/>
    <cellStyle name="Normal 2 9 10 67" xfId="29075"/>
    <cellStyle name="Normal 2 9 10 68" xfId="31247"/>
    <cellStyle name="Normal 2 9 10 69" xfId="32199"/>
    <cellStyle name="Normal 2 9 10 7" xfId="3723"/>
    <cellStyle name="Normal 2 9 10 70" xfId="33043"/>
    <cellStyle name="Normal 2 9 10 8" xfId="3350"/>
    <cellStyle name="Normal 2 9 10 9" xfId="4118"/>
    <cellStyle name="Normal 2 9 100" xfId="3194"/>
    <cellStyle name="Normal 2 9 101" xfId="3100"/>
    <cellStyle name="Normal 2 9 102" xfId="30092"/>
    <cellStyle name="Normal 2 9 103" xfId="34096"/>
    <cellStyle name="Normal 2 9 104" xfId="34156"/>
    <cellStyle name="Normal 2 9 105" xfId="34599"/>
    <cellStyle name="Normal 2 9 106" xfId="34826"/>
    <cellStyle name="Normal 2 9 107" xfId="35053"/>
    <cellStyle name="Normal 2 9 108" xfId="35280"/>
    <cellStyle name="Normal 2 9 109" xfId="35507"/>
    <cellStyle name="Normal 2 9 11" xfId="397"/>
    <cellStyle name="Normal 2 9 11 10" xfId="4683"/>
    <cellStyle name="Normal 2 9 11 11" xfId="5516"/>
    <cellStyle name="Normal 2 9 11 12" xfId="5665"/>
    <cellStyle name="Normal 2 9 11 13" xfId="5905"/>
    <cellStyle name="Normal 2 9 11 14" xfId="6147"/>
    <cellStyle name="Normal 2 9 11 15" xfId="6383"/>
    <cellStyle name="Normal 2 9 11 16" xfId="6624"/>
    <cellStyle name="Normal 2 9 11 17" xfId="6861"/>
    <cellStyle name="Normal 2 9 11 18" xfId="7101"/>
    <cellStyle name="Normal 2 9 11 19" xfId="6837"/>
    <cellStyle name="Normal 2 9 11 2" xfId="2547"/>
    <cellStyle name="Normal 2 9 11 2 2" xfId="2977"/>
    <cellStyle name="Normal 2 9 11 20" xfId="7646"/>
    <cellStyle name="Normal 2 9 11 21" xfId="7514"/>
    <cellStyle name="Normal 2 9 11 22" xfId="5397"/>
    <cellStyle name="Normal 2 9 11 23" xfId="8266"/>
    <cellStyle name="Normal 2 9 11 24" xfId="8495"/>
    <cellStyle name="Normal 2 9 11 25" xfId="8713"/>
    <cellStyle name="Normal 2 9 11 26" xfId="8924"/>
    <cellStyle name="Normal 2 9 11 27" xfId="9122"/>
    <cellStyle name="Normal 2 9 11 28" xfId="9317"/>
    <cellStyle name="Normal 2 9 11 29" xfId="9103"/>
    <cellStyle name="Normal 2 9 11 3" xfId="3478"/>
    <cellStyle name="Normal 2 9 11 30" xfId="9680"/>
    <cellStyle name="Normal 2 9 11 31" xfId="10206"/>
    <cellStyle name="Normal 2 9 11 32" xfId="10318"/>
    <cellStyle name="Normal 2 9 11 33" xfId="11016"/>
    <cellStyle name="Normal 2 9 11 34" xfId="11541"/>
    <cellStyle name="Normal 2 9 11 35" xfId="12068"/>
    <cellStyle name="Normal 2 9 11 36" xfId="12547"/>
    <cellStyle name="Normal 2 9 11 37" xfId="13142"/>
    <cellStyle name="Normal 2 9 11 38" xfId="13682"/>
    <cellStyle name="Normal 2 9 11 39" xfId="14225"/>
    <cellStyle name="Normal 2 9 11 4" xfId="3567"/>
    <cellStyle name="Normal 2 9 11 40" xfId="14421"/>
    <cellStyle name="Normal 2 9 11 41" xfId="15306"/>
    <cellStyle name="Normal 2 9 11 42" xfId="15847"/>
    <cellStyle name="Normal 2 9 11 43" xfId="16387"/>
    <cellStyle name="Normal 2 9 11 44" xfId="16928"/>
    <cellStyle name="Normal 2 9 11 45" xfId="17469"/>
    <cellStyle name="Normal 2 9 11 46" xfId="18010"/>
    <cellStyle name="Normal 2 9 11 47" xfId="18549"/>
    <cellStyle name="Normal 2 9 11 48" xfId="19088"/>
    <cellStyle name="Normal 2 9 11 49" xfId="19626"/>
    <cellStyle name="Normal 2 9 11 5" xfId="3855"/>
    <cellStyle name="Normal 2 9 11 50" xfId="20157"/>
    <cellStyle name="Normal 2 9 11 51" xfId="20346"/>
    <cellStyle name="Normal 2 9 11 52" xfId="21146"/>
    <cellStyle name="Normal 2 9 11 53" xfId="22052"/>
    <cellStyle name="Normal 2 9 11 54" xfId="21784"/>
    <cellStyle name="Normal 2 9 11 55" xfId="23202"/>
    <cellStyle name="Normal 2 9 11 56" xfId="23738"/>
    <cellStyle name="Normal 2 9 11 57" xfId="24271"/>
    <cellStyle name="Normal 2 9 11 58" xfId="24791"/>
    <cellStyle name="Normal 2 9 11 59" xfId="25276"/>
    <cellStyle name="Normal 2 9 11 6" xfId="4416"/>
    <cellStyle name="Normal 2 9 11 60" xfId="25865"/>
    <cellStyle name="Normal 2 9 11 61" xfId="26448"/>
    <cellStyle name="Normal 2 9 11 62" xfId="26984"/>
    <cellStyle name="Normal 2 9 11 63" xfId="27470"/>
    <cellStyle name="Normal 2 9 11 64" xfId="27984"/>
    <cellStyle name="Normal 2 9 11 65" xfId="28402"/>
    <cellStyle name="Normal 2 9 11 66" xfId="29046"/>
    <cellStyle name="Normal 2 9 11 67" xfId="29365"/>
    <cellStyle name="Normal 2 9 11 68" xfId="31162"/>
    <cellStyle name="Normal 2 9 11 69" xfId="30843"/>
    <cellStyle name="Normal 2 9 11 7" xfId="4471"/>
    <cellStyle name="Normal 2 9 11 70" xfId="31150"/>
    <cellStyle name="Normal 2 9 11 8" xfId="4705"/>
    <cellStyle name="Normal 2 9 11 9" xfId="4949"/>
    <cellStyle name="Normal 2 9 110" xfId="35734"/>
    <cellStyle name="Normal 2 9 111" xfId="35961"/>
    <cellStyle name="Normal 2 9 112" xfId="36188"/>
    <cellStyle name="Normal 2 9 113" xfId="36415"/>
    <cellStyle name="Normal 2 9 114" xfId="36641"/>
    <cellStyle name="Normal 2 9 115" xfId="36865"/>
    <cellStyle name="Normal 2 9 116" xfId="37067"/>
    <cellStyle name="Normal 2 9 117" xfId="37277"/>
    <cellStyle name="Normal 2 9 118" xfId="37624"/>
    <cellStyle name="Normal 2 9 119" xfId="37674"/>
    <cellStyle name="Normal 2 9 12" xfId="454"/>
    <cellStyle name="Normal 2 9 12 10" xfId="5069"/>
    <cellStyle name="Normal 2 9 12 11" xfId="5369"/>
    <cellStyle name="Normal 2 9 12 12" xfId="5603"/>
    <cellStyle name="Normal 2 9 12 13" xfId="5806"/>
    <cellStyle name="Normal 2 9 12 14" xfId="6048"/>
    <cellStyle name="Normal 2 9 12 15" xfId="6288"/>
    <cellStyle name="Normal 2 9 12 16" xfId="6524"/>
    <cellStyle name="Normal 2 9 12 17" xfId="6762"/>
    <cellStyle name="Normal 2 9 12 18" xfId="7001"/>
    <cellStyle name="Normal 2 9 12 19" xfId="7215"/>
    <cellStyle name="Normal 2 9 12 2" xfId="2560"/>
    <cellStyle name="Normal 2 9 12 2 2" xfId="3001"/>
    <cellStyle name="Normal 2 9 12 20" xfId="7503"/>
    <cellStyle name="Normal 2 9 12 21" xfId="7973"/>
    <cellStyle name="Normal 2 9 12 22" xfId="8041"/>
    <cellStyle name="Normal 2 9 12 23" xfId="6733"/>
    <cellStyle name="Normal 2 9 12 24" xfId="8400"/>
    <cellStyle name="Normal 2 9 12 25" xfId="8625"/>
    <cellStyle name="Normal 2 9 12 26" xfId="8834"/>
    <cellStyle name="Normal 2 9 12 27" xfId="9040"/>
    <cellStyle name="Normal 2 9 12 28" xfId="9236"/>
    <cellStyle name="Normal 2 9 12 29" xfId="9400"/>
    <cellStyle name="Normal 2 9 12 3" xfId="3534"/>
    <cellStyle name="Normal 2 9 12 30" xfId="9605"/>
    <cellStyle name="Normal 2 9 12 31" xfId="10263"/>
    <cellStyle name="Normal 2 9 12 32" xfId="10781"/>
    <cellStyle name="Normal 2 9 12 33" xfId="11042"/>
    <cellStyle name="Normal 2 9 12 34" xfId="11567"/>
    <cellStyle name="Normal 2 9 12 35" xfId="12094"/>
    <cellStyle name="Normal 2 9 12 36" xfId="12930"/>
    <cellStyle name="Normal 2 9 12 37" xfId="13168"/>
    <cellStyle name="Normal 2 9 12 38" xfId="13708"/>
    <cellStyle name="Normal 2 9 12 39" xfId="14251"/>
    <cellStyle name="Normal 2 9 12 4" xfId="3767"/>
    <cellStyle name="Normal 2 9 12 40" xfId="15105"/>
    <cellStyle name="Normal 2 9 12 41" xfId="15332"/>
    <cellStyle name="Normal 2 9 12 42" xfId="15873"/>
    <cellStyle name="Normal 2 9 12 43" xfId="16413"/>
    <cellStyle name="Normal 2 9 12 44" xfId="16954"/>
    <cellStyle name="Normal 2 9 12 45" xfId="17495"/>
    <cellStyle name="Normal 2 9 12 46" xfId="18036"/>
    <cellStyle name="Normal 2 9 12 47" xfId="18575"/>
    <cellStyle name="Normal 2 9 12 48" xfId="19114"/>
    <cellStyle name="Normal 2 9 12 49" xfId="19652"/>
    <cellStyle name="Normal 2 9 12 5" xfId="3438"/>
    <cellStyle name="Normal 2 9 12 50" xfId="20183"/>
    <cellStyle name="Normal 2 9 12 51" xfId="20977"/>
    <cellStyle name="Normal 2 9 12 52" xfId="21169"/>
    <cellStyle name="Normal 2 9 12 53" xfId="22107"/>
    <cellStyle name="Normal 2 9 12 54" xfId="22651"/>
    <cellStyle name="Normal 2 9 12 55" xfId="22400"/>
    <cellStyle name="Normal 2 9 12 56" xfId="22911"/>
    <cellStyle name="Normal 2 9 12 57" xfId="23451"/>
    <cellStyle name="Normal 2 9 12 58" xfId="23985"/>
    <cellStyle name="Normal 2 9 12 59" xfId="24519"/>
    <cellStyle name="Normal 2 9 12 6" xfId="2824"/>
    <cellStyle name="Normal 2 9 12 60" xfId="25922"/>
    <cellStyle name="Normal 2 9 12 61" xfId="25689"/>
    <cellStyle name="Normal 2 9 12 62" xfId="26160"/>
    <cellStyle name="Normal 2 9 12 63" xfId="26795"/>
    <cellStyle name="Normal 2 9 12 64" xfId="27206"/>
    <cellStyle name="Normal 2 9 12 65" xfId="27738"/>
    <cellStyle name="Normal 2 9 12 66" xfId="29098"/>
    <cellStyle name="Normal 2 9 12 67" xfId="29904"/>
    <cellStyle name="Normal 2 9 12 68" xfId="31212"/>
    <cellStyle name="Normal 2 9 12 69" xfId="31379"/>
    <cellStyle name="Normal 2 9 12 7" xfId="4403"/>
    <cellStyle name="Normal 2 9 12 70" xfId="32534"/>
    <cellStyle name="Normal 2 9 12 8" xfId="4611"/>
    <cellStyle name="Normal 2 9 12 9" xfId="4848"/>
    <cellStyle name="Normal 2 9 120" xfId="38496"/>
    <cellStyle name="Normal 2 9 13" xfId="103"/>
    <cellStyle name="Normal 2 9 13 10" xfId="5636"/>
    <cellStyle name="Normal 2 9 13 11" xfId="5804"/>
    <cellStyle name="Normal 2 9 13 12" xfId="6046"/>
    <cellStyle name="Normal 2 9 13 13" xfId="6286"/>
    <cellStyle name="Normal 2 9 13 14" xfId="6522"/>
    <cellStyle name="Normal 2 9 13 15" xfId="6760"/>
    <cellStyle name="Normal 2 9 13 16" xfId="6999"/>
    <cellStyle name="Normal 2 9 13 17" xfId="7231"/>
    <cellStyle name="Normal 2 9 13 18" xfId="7464"/>
    <cellStyle name="Normal 2 9 13 19" xfId="7764"/>
    <cellStyle name="Normal 2 9 13 2" xfId="2573"/>
    <cellStyle name="Normal 2 9 13 2 2" xfId="2881"/>
    <cellStyle name="Normal 2 9 13 20" xfId="7929"/>
    <cellStyle name="Normal 2 9 13 21" xfId="8188"/>
    <cellStyle name="Normal 2 9 13 22" xfId="8398"/>
    <cellStyle name="Normal 2 9 13 23" xfId="8623"/>
    <cellStyle name="Normal 2 9 13 24" xfId="8832"/>
    <cellStyle name="Normal 2 9 13 25" xfId="9038"/>
    <cellStyle name="Normal 2 9 13 26" xfId="9234"/>
    <cellStyle name="Normal 2 9 13 27" xfId="9413"/>
    <cellStyle name="Normal 2 9 13 28" xfId="9576"/>
    <cellStyle name="Normal 2 9 13 29" xfId="9755"/>
    <cellStyle name="Normal 2 9 13 3" xfId="2838"/>
    <cellStyle name="Normal 2 9 13 30" xfId="9802"/>
    <cellStyle name="Normal 2 9 13 31" xfId="9936"/>
    <cellStyle name="Normal 2 9 13 32" xfId="9909"/>
    <cellStyle name="Normal 2 9 13 33" xfId="10541"/>
    <cellStyle name="Normal 2 9 13 34" xfId="11005"/>
    <cellStyle name="Normal 2 9 13 35" xfId="11530"/>
    <cellStyle name="Normal 2 9 13 36" xfId="12620"/>
    <cellStyle name="Normal 2 9 13 37" xfId="12351"/>
    <cellStyle name="Normal 2 9 13 38" xfId="13131"/>
    <cellStyle name="Normal 2 9 13 39" xfId="13671"/>
    <cellStyle name="Normal 2 9 13 4" xfId="4203"/>
    <cellStyle name="Normal 2 9 13 40" xfId="14872"/>
    <cellStyle name="Normal 2 9 13 41" xfId="14400"/>
    <cellStyle name="Normal 2 9 13 42" xfId="15295"/>
    <cellStyle name="Normal 2 9 13 43" xfId="15836"/>
    <cellStyle name="Normal 2 9 13 44" xfId="16376"/>
    <cellStyle name="Normal 2 9 13 45" xfId="16917"/>
    <cellStyle name="Normal 2 9 13 46" xfId="17458"/>
    <cellStyle name="Normal 2 9 13 47" xfId="17999"/>
    <cellStyle name="Normal 2 9 13 48" xfId="18538"/>
    <cellStyle name="Normal 2 9 13 49" xfId="19077"/>
    <cellStyle name="Normal 2 9 13 5" xfId="4307"/>
    <cellStyle name="Normal 2 9 13 50" xfId="19615"/>
    <cellStyle name="Normal 2 9 13 51" xfId="20772"/>
    <cellStyle name="Normal 2 9 13 52" xfId="20326"/>
    <cellStyle name="Normal 2 9 13 53" xfId="21767"/>
    <cellStyle name="Normal 2 9 13 54" xfId="22414"/>
    <cellStyle name="Normal 2 9 13 55" xfId="23225"/>
    <cellStyle name="Normal 2 9 13 56" xfId="23760"/>
    <cellStyle name="Normal 2 9 13 57" xfId="24294"/>
    <cellStyle name="Normal 2 9 13 58" xfId="24812"/>
    <cellStyle name="Normal 2 9 13 59" xfId="25298"/>
    <cellStyle name="Normal 2 9 13 6" xfId="4609"/>
    <cellStyle name="Normal 2 9 13 60" xfId="25694"/>
    <cellStyle name="Normal 2 9 13 61" xfId="26471"/>
    <cellStyle name="Normal 2 9 13 62" xfId="27006"/>
    <cellStyle name="Normal 2 9 13 63" xfId="27518"/>
    <cellStyle name="Normal 2 9 13 64" xfId="28004"/>
    <cellStyle name="Normal 2 9 13 65" xfId="28418"/>
    <cellStyle name="Normal 2 9 13 66" xfId="28793"/>
    <cellStyle name="Normal 2 9 13 67" xfId="29510"/>
    <cellStyle name="Normal 2 9 13 68" xfId="30892"/>
    <cellStyle name="Normal 2 9 13 69" xfId="31237"/>
    <cellStyle name="Normal 2 9 13 7" xfId="4846"/>
    <cellStyle name="Normal 2 9 13 70" xfId="31584"/>
    <cellStyle name="Normal 2 9 13 8" xfId="5086"/>
    <cellStyle name="Normal 2 9 13 9" xfId="5327"/>
    <cellStyle name="Normal 2 9 14" xfId="421"/>
    <cellStyle name="Normal 2 9 14 10" xfId="3452"/>
    <cellStyle name="Normal 2 9 14 11" xfId="5600"/>
    <cellStyle name="Normal 2 9 14 12" xfId="5845"/>
    <cellStyle name="Normal 2 9 14 13" xfId="6087"/>
    <cellStyle name="Normal 2 9 14 14" xfId="6327"/>
    <cellStyle name="Normal 2 9 14 15" xfId="6564"/>
    <cellStyle name="Normal 2 9 14 16" xfId="6801"/>
    <cellStyle name="Normal 2 9 14 17" xfId="7041"/>
    <cellStyle name="Normal 2 9 14 18" xfId="7273"/>
    <cellStyle name="Normal 2 9 14 19" xfId="5716"/>
    <cellStyle name="Normal 2 9 14 2" xfId="2585"/>
    <cellStyle name="Normal 2 9 14 2 2" xfId="2990"/>
    <cellStyle name="Normal 2 9 14 20" xfId="7728"/>
    <cellStyle name="Normal 2 9 14 21" xfId="7784"/>
    <cellStyle name="Normal 2 9 14 22" xfId="8126"/>
    <cellStyle name="Normal 2 9 14 23" xfId="8437"/>
    <cellStyle name="Normal 2 9 14 24" xfId="8661"/>
    <cellStyle name="Normal 2 9 14 25" xfId="8871"/>
    <cellStyle name="Normal 2 9 14 26" xfId="9073"/>
    <cellStyle name="Normal 2 9 14 27" xfId="9273"/>
    <cellStyle name="Normal 2 9 14 28" xfId="9447"/>
    <cellStyle name="Normal 2 9 14 29" xfId="7851"/>
    <cellStyle name="Normal 2 9 14 3" xfId="3502"/>
    <cellStyle name="Normal 2 9 14 30" xfId="9738"/>
    <cellStyle name="Normal 2 9 14 31" xfId="10230"/>
    <cellStyle name="Normal 2 9 14 32" xfId="9879"/>
    <cellStyle name="Normal 2 9 14 33" xfId="10836"/>
    <cellStyle name="Normal 2 9 14 34" xfId="10326"/>
    <cellStyle name="Normal 2 9 14 35" xfId="11091"/>
    <cellStyle name="Normal 2 9 14 36" xfId="11596"/>
    <cellStyle name="Normal 2 9 14 37" xfId="12847"/>
    <cellStyle name="Normal 2 9 14 38" xfId="12630"/>
    <cellStyle name="Normal 2 9 14 39" xfId="13218"/>
    <cellStyle name="Normal 2 9 14 4" xfId="3486"/>
    <cellStyle name="Normal 2 9 14 40" xfId="13941"/>
    <cellStyle name="Normal 2 9 14 41" xfId="14972"/>
    <cellStyle name="Normal 2 9 14 42" xfId="14771"/>
    <cellStyle name="Normal 2 9 14 43" xfId="15382"/>
    <cellStyle name="Normal 2 9 14 44" xfId="15923"/>
    <cellStyle name="Normal 2 9 14 45" xfId="16463"/>
    <cellStyle name="Normal 2 9 14 46" xfId="17004"/>
    <cellStyle name="Normal 2 9 14 47" xfId="17545"/>
    <cellStyle name="Normal 2 9 14 48" xfId="18086"/>
    <cellStyle name="Normal 2 9 14 49" xfId="18624"/>
    <cellStyle name="Normal 2 9 14 5" xfId="3588"/>
    <cellStyle name="Normal 2 9 14 50" xfId="19164"/>
    <cellStyle name="Normal 2 9 14 51" xfId="19881"/>
    <cellStyle name="Normal 2 9 14 52" xfId="20864"/>
    <cellStyle name="Normal 2 9 14 53" xfId="22074"/>
    <cellStyle name="Normal 2 9 14 54" xfId="21701"/>
    <cellStyle name="Normal 2 9 14 55" xfId="23037"/>
    <cellStyle name="Normal 2 9 14 56" xfId="23574"/>
    <cellStyle name="Normal 2 9 14 57" xfId="24108"/>
    <cellStyle name="Normal 2 9 14 58" xfId="24641"/>
    <cellStyle name="Normal 2 9 14 59" xfId="25141"/>
    <cellStyle name="Normal 2 9 14 6" xfId="4391"/>
    <cellStyle name="Normal 2 9 14 60" xfId="25889"/>
    <cellStyle name="Normal 2 9 14 61" xfId="26285"/>
    <cellStyle name="Normal 2 9 14 62" xfId="26821"/>
    <cellStyle name="Normal 2 9 14 63" xfId="27223"/>
    <cellStyle name="Normal 2 9 14 64" xfId="27850"/>
    <cellStyle name="Normal 2 9 14 65" xfId="28303"/>
    <cellStyle name="Normal 2 9 14 66" xfId="29068"/>
    <cellStyle name="Normal 2 9 14 67" xfId="29030"/>
    <cellStyle name="Normal 2 9 14 68" xfId="31182"/>
    <cellStyle name="Normal 2 9 14 69" xfId="32086"/>
    <cellStyle name="Normal 2 9 14 7" xfId="4650"/>
    <cellStyle name="Normal 2 9 14 70" xfId="33023"/>
    <cellStyle name="Normal 2 9 14 8" xfId="4888"/>
    <cellStyle name="Normal 2 9 14 9" xfId="5127"/>
    <cellStyle name="Normal 2 9 15" xfId="395"/>
    <cellStyle name="Normal 2 9 15 10" xfId="5170"/>
    <cellStyle name="Normal 2 9 15 11" xfId="5234"/>
    <cellStyle name="Normal 2 9 15 12" xfId="5465"/>
    <cellStyle name="Normal 2 9 15 13" xfId="5866"/>
    <cellStyle name="Normal 2 9 15 14" xfId="6108"/>
    <cellStyle name="Normal 2 9 15 15" xfId="6348"/>
    <cellStyle name="Normal 2 9 15 16" xfId="6585"/>
    <cellStyle name="Normal 2 9 15 17" xfId="6822"/>
    <cellStyle name="Normal 2 9 15 18" xfId="7061"/>
    <cellStyle name="Normal 2 9 15 19" xfId="7316"/>
    <cellStyle name="Normal 2 9 15 2" xfId="2595"/>
    <cellStyle name="Normal 2 9 15 2 2" xfId="2976"/>
    <cellStyle name="Normal 2 9 15 20" xfId="7374"/>
    <cellStyle name="Normal 2 9 15 21" xfId="6962"/>
    <cellStyle name="Normal 2 9 15 22" xfId="8127"/>
    <cellStyle name="Normal 2 9 15 23" xfId="7858"/>
    <cellStyle name="Normal 2 9 15 24" xfId="8458"/>
    <cellStyle name="Normal 2 9 15 25" xfId="8680"/>
    <cellStyle name="Normal 2 9 15 26" xfId="8890"/>
    <cellStyle name="Normal 2 9 15 27" xfId="9091"/>
    <cellStyle name="Normal 2 9 15 28" xfId="9289"/>
    <cellStyle name="Normal 2 9 15 29" xfId="9478"/>
    <cellStyle name="Normal 2 9 15 3" xfId="3476"/>
    <cellStyle name="Normal 2 9 15 30" xfId="9518"/>
    <cellStyle name="Normal 2 9 15 31" xfId="10204"/>
    <cellStyle name="Normal 2 9 15 32" xfId="10154"/>
    <cellStyle name="Normal 2 9 15 33" xfId="11021"/>
    <cellStyle name="Normal 2 9 15 34" xfId="11546"/>
    <cellStyle name="Normal 2 9 15 35" xfId="12073"/>
    <cellStyle name="Normal 2 9 15 36" xfId="12599"/>
    <cellStyle name="Normal 2 9 15 37" xfId="13147"/>
    <cellStyle name="Normal 2 9 15 38" xfId="13687"/>
    <cellStyle name="Normal 2 9 15 39" xfId="14230"/>
    <cellStyle name="Normal 2 9 15 4" xfId="3507"/>
    <cellStyle name="Normal 2 9 15 40" xfId="14737"/>
    <cellStyle name="Normal 2 9 15 41" xfId="15311"/>
    <cellStyle name="Normal 2 9 15 42" xfId="15852"/>
    <cellStyle name="Normal 2 9 15 43" xfId="16392"/>
    <cellStyle name="Normal 2 9 15 44" xfId="16933"/>
    <cellStyle name="Normal 2 9 15 45" xfId="17474"/>
    <cellStyle name="Normal 2 9 15 46" xfId="18015"/>
    <cellStyle name="Normal 2 9 15 47" xfId="18554"/>
    <cellStyle name="Normal 2 9 15 48" xfId="19093"/>
    <cellStyle name="Normal 2 9 15 49" xfId="19631"/>
    <cellStyle name="Normal 2 9 15 5" xfId="4083"/>
    <cellStyle name="Normal 2 9 15 50" xfId="20162"/>
    <cellStyle name="Normal 2 9 15 51" xfId="20648"/>
    <cellStyle name="Normal 2 9 15 52" xfId="21150"/>
    <cellStyle name="Normal 2 9 15 53" xfId="22051"/>
    <cellStyle name="Normal 2 9 15 54" xfId="21786"/>
    <cellStyle name="Normal 2 9 15 55" xfId="23206"/>
    <cellStyle name="Normal 2 9 15 56" xfId="23742"/>
    <cellStyle name="Normal 2 9 15 57" xfId="24275"/>
    <cellStyle name="Normal 2 9 15 58" xfId="24795"/>
    <cellStyle name="Normal 2 9 15 59" xfId="25280"/>
    <cellStyle name="Normal 2 9 15 6" xfId="4185"/>
    <cellStyle name="Normal 2 9 15 60" xfId="25863"/>
    <cellStyle name="Normal 2 9 15 61" xfId="26452"/>
    <cellStyle name="Normal 2 9 15 62" xfId="26988"/>
    <cellStyle name="Normal 2 9 15 63" xfId="27511"/>
    <cellStyle name="Normal 2 9 15 64" xfId="27988"/>
    <cellStyle name="Normal 2 9 15 65" xfId="28406"/>
    <cellStyle name="Normal 2 9 15 66" xfId="29044"/>
    <cellStyle name="Normal 2 9 15 67" xfId="29396"/>
    <cellStyle name="Normal 2 9 15 68" xfId="31160"/>
    <cellStyle name="Normal 2 9 15 69" xfId="31284"/>
    <cellStyle name="Normal 2 9 15 7" xfId="4223"/>
    <cellStyle name="Normal 2 9 15 70" xfId="31637"/>
    <cellStyle name="Normal 2 9 15 8" xfId="4671"/>
    <cellStyle name="Normal 2 9 15 9" xfId="4909"/>
    <cellStyle name="Normal 2 9 16" xfId="541"/>
    <cellStyle name="Normal 2 9 16 10" xfId="4707"/>
    <cellStyle name="Normal 2 9 16 11" xfId="5503"/>
    <cellStyle name="Normal 2 9 16 12" xfId="5744"/>
    <cellStyle name="Normal 2 9 16 13" xfId="5985"/>
    <cellStyle name="Normal 2 9 16 14" xfId="6225"/>
    <cellStyle name="Normal 2 9 16 15" xfId="6462"/>
    <cellStyle name="Normal 2 9 16 16" xfId="6701"/>
    <cellStyle name="Normal 2 9 16 17" xfId="6941"/>
    <cellStyle name="Normal 2 9 16 18" xfId="7173"/>
    <cellStyle name="Normal 2 9 16 19" xfId="6863"/>
    <cellStyle name="Normal 2 9 16 2" xfId="2617"/>
    <cellStyle name="Normal 2 9 16 2 2" xfId="3030"/>
    <cellStyle name="Normal 2 9 16 20" xfId="7633"/>
    <cellStyle name="Normal 2 9 16 21" xfId="7845"/>
    <cellStyle name="Normal 2 9 16 22" xfId="8124"/>
    <cellStyle name="Normal 2 9 16 23" xfId="8340"/>
    <cellStyle name="Normal 2 9 16 24" xfId="8567"/>
    <cellStyle name="Normal 2 9 16 25" xfId="8779"/>
    <cellStyle name="Normal 2 9 16 26" xfId="8987"/>
    <cellStyle name="Normal 2 9 16 27" xfId="9183"/>
    <cellStyle name="Normal 2 9 16 28" xfId="9369"/>
    <cellStyle name="Normal 2 9 16 29" xfId="9124"/>
    <cellStyle name="Normal 2 9 16 3" xfId="3619"/>
    <cellStyle name="Normal 2 9 16 30" xfId="9671"/>
    <cellStyle name="Normal 2 9 16 31" xfId="10349"/>
    <cellStyle name="Normal 2 9 16 32" xfId="10755"/>
    <cellStyle name="Normal 2 9 16 33" xfId="11384"/>
    <cellStyle name="Normal 2 9 16 34" xfId="11913"/>
    <cellStyle name="Normal 2 9 16 35" xfId="12441"/>
    <cellStyle name="Normal 2 9 16 36" xfId="12064"/>
    <cellStyle name="Normal 2 9 16 37" xfId="13526"/>
    <cellStyle name="Normal 2 9 16 38" xfId="14067"/>
    <cellStyle name="Normal 2 9 16 39" xfId="14607"/>
    <cellStyle name="Normal 2 9 16 4" xfId="3368"/>
    <cellStyle name="Normal 2 9 16 40" xfId="14674"/>
    <cellStyle name="Normal 2 9 16 41" xfId="15690"/>
    <cellStyle name="Normal 2 9 16 42" xfId="16231"/>
    <cellStyle name="Normal 2 9 16 43" xfId="16771"/>
    <cellStyle name="Normal 2 9 16 44" xfId="17312"/>
    <cellStyle name="Normal 2 9 16 45" xfId="17853"/>
    <cellStyle name="Normal 2 9 16 46" xfId="18394"/>
    <cellStyle name="Normal 2 9 16 47" xfId="18931"/>
    <cellStyle name="Normal 2 9 16 48" xfId="19471"/>
    <cellStyle name="Normal 2 9 16 49" xfId="20004"/>
    <cellStyle name="Normal 2 9 16 5" xfId="3339"/>
    <cellStyle name="Normal 2 9 16 50" xfId="20522"/>
    <cellStyle name="Normal 2 9 16 51" xfId="20588"/>
    <cellStyle name="Normal 2 9 16 52" xfId="21416"/>
    <cellStyle name="Normal 2 9 16 53" xfId="22192"/>
    <cellStyle name="Normal 2 9 16 54" xfId="22375"/>
    <cellStyle name="Normal 2 9 16 55" xfId="23136"/>
    <cellStyle name="Normal 2 9 16 56" xfId="23673"/>
    <cellStyle name="Normal 2 9 16 57" xfId="24205"/>
    <cellStyle name="Normal 2 9 16 58" xfId="24729"/>
    <cellStyle name="Normal 2 9 16 59" xfId="25226"/>
    <cellStyle name="Normal 2 9 16 6" xfId="4302"/>
    <cellStyle name="Normal 2 9 16 60" xfId="26006"/>
    <cellStyle name="Normal 2 9 16 61" xfId="26382"/>
    <cellStyle name="Normal 2 9 16 62" xfId="26918"/>
    <cellStyle name="Normal 2 9 16 63" xfId="27438"/>
    <cellStyle name="Normal 2 9 16 64" xfId="27929"/>
    <cellStyle name="Normal 2 9 16 65" xfId="28363"/>
    <cellStyle name="Normal 2 9 16 66" xfId="29169"/>
    <cellStyle name="Normal 2 9 16 67" xfId="28744"/>
    <cellStyle name="Normal 2 9 16 68" xfId="31281"/>
    <cellStyle name="Normal 2 9 16 69" xfId="32186"/>
    <cellStyle name="Normal 2 9 16 7" xfId="4549"/>
    <cellStyle name="Normal 2 9 16 70" xfId="33032"/>
    <cellStyle name="Normal 2 9 16 8" xfId="4785"/>
    <cellStyle name="Normal 2 9 16 9" xfId="5027"/>
    <cellStyle name="Normal 2 9 17" xfId="570"/>
    <cellStyle name="Normal 2 9 17 10" xfId="3981"/>
    <cellStyle name="Normal 2 9 17 11" xfId="5518"/>
    <cellStyle name="Normal 2 9 17 12" xfId="5654"/>
    <cellStyle name="Normal 2 9 17 13" xfId="5894"/>
    <cellStyle name="Normal 2 9 17 14" xfId="6136"/>
    <cellStyle name="Normal 2 9 17 15" xfId="6374"/>
    <cellStyle name="Normal 2 9 17 16" xfId="6613"/>
    <cellStyle name="Normal 2 9 17 17" xfId="6849"/>
    <cellStyle name="Normal 2 9 17 18" xfId="7090"/>
    <cellStyle name="Normal 2 9 17 19" xfId="6134"/>
    <cellStyle name="Normal 2 9 17 2" xfId="2631"/>
    <cellStyle name="Normal 2 9 17 2 2" xfId="3042"/>
    <cellStyle name="Normal 2 9 17 20" xfId="7648"/>
    <cellStyle name="Normal 2 9 17 21" xfId="8106"/>
    <cellStyle name="Normal 2 9 17 22" xfId="7785"/>
    <cellStyle name="Normal 2 9 17 23" xfId="8255"/>
    <cellStyle name="Normal 2 9 17 24" xfId="8485"/>
    <cellStyle name="Normal 2 9 17 25" xfId="8705"/>
    <cellStyle name="Normal 2 9 17 26" xfId="8914"/>
    <cellStyle name="Normal 2 9 17 27" xfId="9114"/>
    <cellStyle name="Normal 2 9 17 28" xfId="9313"/>
    <cellStyle name="Normal 2 9 17 29" xfId="8483"/>
    <cellStyle name="Normal 2 9 17 3" xfId="3647"/>
    <cellStyle name="Normal 2 9 17 30" xfId="9682"/>
    <cellStyle name="Normal 2 9 17 31" xfId="10377"/>
    <cellStyle name="Normal 2 9 17 32" xfId="10926"/>
    <cellStyle name="Normal 2 9 17 33" xfId="11067"/>
    <cellStyle name="Normal 2 9 17 34" xfId="11592"/>
    <cellStyle name="Normal 2 9 17 35" xfId="12119"/>
    <cellStyle name="Normal 2 9 17 36" xfId="10880"/>
    <cellStyle name="Normal 2 9 17 37" xfId="13193"/>
    <cellStyle name="Normal 2 9 17 38" xfId="13733"/>
    <cellStyle name="Normal 2 9 17 39" xfId="14276"/>
    <cellStyle name="Normal 2 9 17 4" xfId="3527"/>
    <cellStyle name="Normal 2 9 17 40" xfId="14753"/>
    <cellStyle name="Normal 2 9 17 41" xfId="15357"/>
    <cellStyle name="Normal 2 9 17 42" xfId="15898"/>
    <cellStyle name="Normal 2 9 17 43" xfId="16438"/>
    <cellStyle name="Normal 2 9 17 44" xfId="16979"/>
    <cellStyle name="Normal 2 9 17 45" xfId="17520"/>
    <cellStyle name="Normal 2 9 17 46" xfId="18061"/>
    <cellStyle name="Normal 2 9 17 47" xfId="18600"/>
    <cellStyle name="Normal 2 9 17 48" xfId="19139"/>
    <cellStyle name="Normal 2 9 17 49" xfId="19677"/>
    <cellStyle name="Normal 2 9 17 5" xfId="3739"/>
    <cellStyle name="Normal 2 9 17 50" xfId="20207"/>
    <cellStyle name="Normal 2 9 17 51" xfId="20663"/>
    <cellStyle name="Normal 2 9 17 52" xfId="21191"/>
    <cellStyle name="Normal 2 9 17 53" xfId="22220"/>
    <cellStyle name="Normal 2 9 17 54" xfId="22515"/>
    <cellStyle name="Normal 2 9 17 55" xfId="22817"/>
    <cellStyle name="Normal 2 9 17 56" xfId="23111"/>
    <cellStyle name="Normal 2 9 17 57" xfId="23648"/>
    <cellStyle name="Normal 2 9 17 58" xfId="24180"/>
    <cellStyle name="Normal 2 9 17 59" xfId="24708"/>
    <cellStyle name="Normal 2 9 17 6" xfId="4231"/>
    <cellStyle name="Normal 2 9 17 60" xfId="26034"/>
    <cellStyle name="Normal 2 9 17 61" xfId="26068"/>
    <cellStyle name="Normal 2 9 17 62" xfId="26357"/>
    <cellStyle name="Normal 2 9 17 63" xfId="27246"/>
    <cellStyle name="Normal 2 9 17 64" xfId="27573"/>
    <cellStyle name="Normal 2 9 17 65" xfId="27912"/>
    <cellStyle name="Normal 2 9 17 66" xfId="29193"/>
    <cellStyle name="Normal 2 9 17 67" xfId="29612"/>
    <cellStyle name="Normal 2 9 17 68" xfId="31307"/>
    <cellStyle name="Normal 2 9 17 69" xfId="31288"/>
    <cellStyle name="Normal 2 9 17 7" xfId="4460"/>
    <cellStyle name="Normal 2 9 17 70" xfId="31658"/>
    <cellStyle name="Normal 2 9 17 8" xfId="4695"/>
    <cellStyle name="Normal 2 9 17 9" xfId="4937"/>
    <cellStyle name="Normal 2 9 18" xfId="738"/>
    <cellStyle name="Normal 2 9 18 10" xfId="5501"/>
    <cellStyle name="Normal 2 9 18 11" xfId="5711"/>
    <cellStyle name="Normal 2 9 18 12" xfId="5952"/>
    <cellStyle name="Normal 2 9 18 13" xfId="6193"/>
    <cellStyle name="Normal 2 9 18 14" xfId="6430"/>
    <cellStyle name="Normal 2 9 18 15" xfId="6671"/>
    <cellStyle name="Normal 2 9 18 16" xfId="6909"/>
    <cellStyle name="Normal 2 9 18 17" xfId="7142"/>
    <cellStyle name="Normal 2 9 18 18" xfId="7372"/>
    <cellStyle name="Normal 2 9 18 19" xfId="7631"/>
    <cellStyle name="Normal 2 9 18 2" xfId="2646"/>
    <cellStyle name="Normal 2 9 18 2 2" xfId="3108"/>
    <cellStyle name="Normal 2 9 18 20" xfId="7840"/>
    <cellStyle name="Normal 2 9 18 21" xfId="8034"/>
    <cellStyle name="Normal 2 9 18 22" xfId="8310"/>
    <cellStyle name="Normal 2 9 18 23" xfId="8536"/>
    <cellStyle name="Normal 2 9 18 24" xfId="8752"/>
    <cellStyle name="Normal 2 9 18 25" xfId="8962"/>
    <cellStyle name="Normal 2 9 18 26" xfId="9158"/>
    <cellStyle name="Normal 2 9 18 27" xfId="9350"/>
    <cellStyle name="Normal 2 9 18 28" xfId="9517"/>
    <cellStyle name="Normal 2 9 18 29" xfId="9670"/>
    <cellStyle name="Normal 2 9 18 3" xfId="3808"/>
    <cellStyle name="Normal 2 9 18 30" xfId="9771"/>
    <cellStyle name="Normal 2 9 18 31" xfId="10538"/>
    <cellStyle name="Normal 2 9 18 32" xfId="11075"/>
    <cellStyle name="Normal 2 9 18 33" xfId="11600"/>
    <cellStyle name="Normal 2 9 18 34" xfId="12127"/>
    <cellStyle name="Normal 2 9 18 35" xfId="12659"/>
    <cellStyle name="Normal 2 9 18 36" xfId="13201"/>
    <cellStyle name="Normal 2 9 18 37" xfId="13741"/>
    <cellStyle name="Normal 2 9 18 38" xfId="14284"/>
    <cellStyle name="Normal 2 9 18 39" xfId="14823"/>
    <cellStyle name="Normal 2 9 18 4" xfId="4108"/>
    <cellStyle name="Normal 2 9 18 40" xfId="15365"/>
    <cellStyle name="Normal 2 9 18 41" xfId="15906"/>
    <cellStyle name="Normal 2 9 18 42" xfId="16446"/>
    <cellStyle name="Normal 2 9 18 43" xfId="16987"/>
    <cellStyle name="Normal 2 9 18 44" xfId="17528"/>
    <cellStyle name="Normal 2 9 18 45" xfId="18069"/>
    <cellStyle name="Normal 2 9 18 46" xfId="18608"/>
    <cellStyle name="Normal 2 9 18 47" xfId="19147"/>
    <cellStyle name="Normal 2 9 18 48" xfId="19685"/>
    <cellStyle name="Normal 2 9 18 49" xfId="20215"/>
    <cellStyle name="Normal 2 9 18 5" xfId="4322"/>
    <cellStyle name="Normal 2 9 18 50" xfId="20727"/>
    <cellStyle name="Normal 2 9 18 51" xfId="21198"/>
    <cellStyle name="Normal 2 9 18 52" xfId="21553"/>
    <cellStyle name="Normal 2 9 18 53" xfId="22384"/>
    <cellStyle name="Normal 2 9 18 54" xfId="22946"/>
    <cellStyle name="Normal 2 9 18 55" xfId="23486"/>
    <cellStyle name="Normal 2 9 18 56" xfId="24019"/>
    <cellStyle name="Normal 2 9 18 57" xfId="24553"/>
    <cellStyle name="Normal 2 9 18 58" xfId="25061"/>
    <cellStyle name="Normal 2 9 18 59" xfId="25520"/>
    <cellStyle name="Normal 2 9 18 6" xfId="4517"/>
    <cellStyle name="Normal 2 9 18 60" xfId="26195"/>
    <cellStyle name="Normal 2 9 18 61" xfId="26732"/>
    <cellStyle name="Normal 2 9 18 62" xfId="27263"/>
    <cellStyle name="Normal 2 9 18 63" xfId="27771"/>
    <cellStyle name="Normal 2 9 18 64" xfId="28233"/>
    <cellStyle name="Normal 2 9 18 65" xfId="28597"/>
    <cellStyle name="Normal 2 9 18 66" xfId="29325"/>
    <cellStyle name="Normal 2 9 18 67" xfId="28724"/>
    <cellStyle name="Normal 2 9 18 68" xfId="31448"/>
    <cellStyle name="Normal 2 9 18 69" xfId="32700"/>
    <cellStyle name="Normal 2 9 18 7" xfId="4752"/>
    <cellStyle name="Normal 2 9 18 70" xfId="32935"/>
    <cellStyle name="Normal 2 9 18 8" xfId="4995"/>
    <cellStyle name="Normal 2 9 18 9" xfId="5232"/>
    <cellStyle name="Normal 2 9 19" xfId="88"/>
    <cellStyle name="Normal 2 9 19 10" xfId="5482"/>
    <cellStyle name="Normal 2 9 19 11" xfId="5682"/>
    <cellStyle name="Normal 2 9 19 12" xfId="5922"/>
    <cellStyle name="Normal 2 9 19 13" xfId="6164"/>
    <cellStyle name="Normal 2 9 19 14" xfId="6401"/>
    <cellStyle name="Normal 2 9 19 15" xfId="6642"/>
    <cellStyle name="Normal 2 9 19 16" xfId="6879"/>
    <cellStyle name="Normal 2 9 19 17" xfId="7119"/>
    <cellStyle name="Normal 2 9 19 18" xfId="7348"/>
    <cellStyle name="Normal 2 9 19 19" xfId="7613"/>
    <cellStyle name="Normal 2 9 19 2" xfId="2660"/>
    <cellStyle name="Normal 2 9 19 2 2" xfId="2874"/>
    <cellStyle name="Normal 2 9 19 20" xfId="7812"/>
    <cellStyle name="Normal 2 9 19 21" xfId="6322"/>
    <cellStyle name="Normal 2 9 19 22" xfId="8283"/>
    <cellStyle name="Normal 2 9 19 23" xfId="8511"/>
    <cellStyle name="Normal 2 9 19 24" xfId="8728"/>
    <cellStyle name="Normal 2 9 19 25" xfId="8940"/>
    <cellStyle name="Normal 2 9 19 26" xfId="9136"/>
    <cellStyle name="Normal 2 9 19 27" xfId="9332"/>
    <cellStyle name="Normal 2 9 19 28" xfId="9499"/>
    <cellStyle name="Normal 2 9 19 29" xfId="9661"/>
    <cellStyle name="Normal 2 9 19 3" xfId="3011"/>
    <cellStyle name="Normal 2 9 19 30" xfId="9766"/>
    <cellStyle name="Normal 2 9 19 31" xfId="9922"/>
    <cellStyle name="Normal 2 9 19 32" xfId="10134"/>
    <cellStyle name="Normal 2 9 19 33" xfId="11327"/>
    <cellStyle name="Normal 2 9 19 34" xfId="11856"/>
    <cellStyle name="Normal 2 9 19 35" xfId="12384"/>
    <cellStyle name="Normal 2 9 19 36" xfId="12959"/>
    <cellStyle name="Normal 2 9 19 37" xfId="13469"/>
    <cellStyle name="Normal 2 9 19 38" xfId="14010"/>
    <cellStyle name="Normal 2 9 19 39" xfId="14550"/>
    <cellStyle name="Normal 2 9 19 4" xfId="4159"/>
    <cellStyle name="Normal 2 9 19 40" xfId="15103"/>
    <cellStyle name="Normal 2 9 19 41" xfId="15633"/>
    <cellStyle name="Normal 2 9 19 42" xfId="16174"/>
    <cellStyle name="Normal 2 9 19 43" xfId="16714"/>
    <cellStyle name="Normal 2 9 19 44" xfId="17255"/>
    <cellStyle name="Normal 2 9 19 45" xfId="17796"/>
    <cellStyle name="Normal 2 9 19 46" xfId="18337"/>
    <cellStyle name="Normal 2 9 19 47" xfId="18874"/>
    <cellStyle name="Normal 2 9 19 48" xfId="19414"/>
    <cellStyle name="Normal 2 9 19 49" xfId="19947"/>
    <cellStyle name="Normal 2 9 19 5" xfId="3156"/>
    <cellStyle name="Normal 2 9 19 50" xfId="20465"/>
    <cellStyle name="Normal 2 9 19 51" xfId="20975"/>
    <cellStyle name="Normal 2 9 19 52" xfId="21374"/>
    <cellStyle name="Normal 2 9 19 53" xfId="21753"/>
    <cellStyle name="Normal 2 9 19 54" xfId="22776"/>
    <cellStyle name="Normal 2 9 19 55" xfId="23172"/>
    <cellStyle name="Normal 2 9 19 56" xfId="23708"/>
    <cellStyle name="Normal 2 9 19 57" xfId="24241"/>
    <cellStyle name="Normal 2 9 19 58" xfId="24763"/>
    <cellStyle name="Normal 2 9 19 59" xfId="25256"/>
    <cellStyle name="Normal 2 9 19 6" xfId="4489"/>
    <cellStyle name="Normal 2 9 19 60" xfId="24788"/>
    <cellStyle name="Normal 2 9 19 61" xfId="26418"/>
    <cellStyle name="Normal 2 9 19 62" xfId="26954"/>
    <cellStyle name="Normal 2 9 19 63" xfId="27447"/>
    <cellStyle name="Normal 2 9 19 64" xfId="27960"/>
    <cellStyle name="Normal 2 9 19 65" xfId="28387"/>
    <cellStyle name="Normal 2 9 19 66" xfId="28780"/>
    <cellStyle name="Normal 2 9 19 67" xfId="29147"/>
    <cellStyle name="Normal 2 9 19 68" xfId="30877"/>
    <cellStyle name="Normal 2 9 19 69" xfId="31796"/>
    <cellStyle name="Normal 2 9 19 7" xfId="4723"/>
    <cellStyle name="Normal 2 9 19 70" xfId="32633"/>
    <cellStyle name="Normal 2 9 19 8" xfId="4966"/>
    <cellStyle name="Normal 2 9 19 9" xfId="5204"/>
    <cellStyle name="Normal 2 9 2" xfId="117"/>
    <cellStyle name="Normal 2 9 2 10" xfId="4843"/>
    <cellStyle name="Normal 2 9 2 11" xfId="3651"/>
    <cellStyle name="Normal 2 9 2 12" xfId="5010"/>
    <cellStyle name="Normal 2 9 2 13" xfId="5470"/>
    <cellStyle name="Normal 2 9 2 14" xfId="5766"/>
    <cellStyle name="Normal 2 9 2 15" xfId="6007"/>
    <cellStyle name="Normal 2 9 2 16" xfId="6247"/>
    <cellStyle name="Normal 2 9 2 17" xfId="6484"/>
    <cellStyle name="Normal 2 9 2 18" xfId="6722"/>
    <cellStyle name="Normal 2 9 2 19" xfId="6996"/>
    <cellStyle name="Normal 2 9 2 2" xfId="264"/>
    <cellStyle name="Normal 2 9 2 2 10" xfId="14235"/>
    <cellStyle name="Normal 2 9 2 2 11" xfId="14993"/>
    <cellStyle name="Normal 2 9 2 2 12" xfId="15316"/>
    <cellStyle name="Normal 2 9 2 2 13" xfId="15857"/>
    <cellStyle name="Normal 2 9 2 2 14" xfId="16397"/>
    <cellStyle name="Normal 2 9 2 2 15" xfId="16938"/>
    <cellStyle name="Normal 2 9 2 2 16" xfId="17479"/>
    <cellStyle name="Normal 2 9 2 2 17" xfId="18020"/>
    <cellStyle name="Normal 2 9 2 2 18" xfId="18559"/>
    <cellStyle name="Normal 2 9 2 2 19" xfId="19098"/>
    <cellStyle name="Normal 2 9 2 2 2" xfId="10076"/>
    <cellStyle name="Normal 2 9 2 2 2 2" xfId="38098"/>
    <cellStyle name="Normal 2 9 2 2 20" xfId="19636"/>
    <cellStyle name="Normal 2 9 2 2 21" xfId="20167"/>
    <cellStyle name="Normal 2 9 2 2 22" xfId="20882"/>
    <cellStyle name="Normal 2 9 2 2 23" xfId="21154"/>
    <cellStyle name="Normal 2 9 2 2 24" xfId="21923"/>
    <cellStyle name="Normal 2 9 2 2 25" xfId="21727"/>
    <cellStyle name="Normal 2 9 2 2 26" xfId="23213"/>
    <cellStyle name="Normal 2 9 2 2 27" xfId="23749"/>
    <cellStyle name="Normal 2 9 2 2 28" xfId="24282"/>
    <cellStyle name="Normal 2 9 2 2 29" xfId="24801"/>
    <cellStyle name="Normal 2 9 2 2 3" xfId="10680"/>
    <cellStyle name="Normal 2 9 2 2 3 2" xfId="37934"/>
    <cellStyle name="Normal 2 9 2 2 30" xfId="25286"/>
    <cellStyle name="Normal 2 9 2 2 31" xfId="25529"/>
    <cellStyle name="Normal 2 9 2 2 32" xfId="26459"/>
    <cellStyle name="Normal 2 9 2 2 33" xfId="26995"/>
    <cellStyle name="Normal 2 9 2 2 34" xfId="27434"/>
    <cellStyle name="Normal 2 9 2 2 35" xfId="27994"/>
    <cellStyle name="Normal 2 9 2 2 36" xfId="28410"/>
    <cellStyle name="Normal 2 9 2 2 37" xfId="28934"/>
    <cellStyle name="Normal 2 9 2 2 38" xfId="29228"/>
    <cellStyle name="Normal 2 9 2 2 39" xfId="31040"/>
    <cellStyle name="Normal 2 9 2 2 4" xfId="11026"/>
    <cellStyle name="Normal 2 9 2 2 40" xfId="31128"/>
    <cellStyle name="Normal 2 9 2 2 41" xfId="32756"/>
    <cellStyle name="Normal 2 9 2 2 5" xfId="11551"/>
    <cellStyle name="Normal 2 9 2 2 6" xfId="12078"/>
    <cellStyle name="Normal 2 9 2 2 7" xfId="12886"/>
    <cellStyle name="Normal 2 9 2 2 8" xfId="13152"/>
    <cellStyle name="Normal 2 9 2 2 9" xfId="13692"/>
    <cellStyle name="Normal 2 9 2 20" xfId="4561"/>
    <cellStyle name="Normal 2 9 2 21" xfId="7592"/>
    <cellStyle name="Normal 2 9 2 22" xfId="7580"/>
    <cellStyle name="Normal 2 9 2 23" xfId="7710"/>
    <cellStyle name="Normal 2 9 2 24" xfId="7465"/>
    <cellStyle name="Normal 2 9 2 25" xfId="8362"/>
    <cellStyle name="Normal 2 9 2 26" xfId="8587"/>
    <cellStyle name="Normal 2 9 2 27" xfId="8798"/>
    <cellStyle name="Normal 2 9 2 28" xfId="9005"/>
    <cellStyle name="Normal 2 9 2 29" xfId="9231"/>
    <cellStyle name="Normal 2 9 2 3" xfId="1340"/>
    <cellStyle name="Normal 2 9 2 3 2" xfId="29730"/>
    <cellStyle name="Normal 2 9 2 3 2 2" xfId="38175"/>
    <cellStyle name="Normal 2 9 2 3 3" xfId="30451"/>
    <cellStyle name="Normal 2 9 2 3 3 2" xfId="37935"/>
    <cellStyle name="Normal 2 9 2 3 4" xfId="31929"/>
    <cellStyle name="Normal 2 9 2 3 5" xfId="32797"/>
    <cellStyle name="Normal 2 9 2 3 6" xfId="33502"/>
    <cellStyle name="Normal 2 9 2 30" xfId="7166"/>
    <cellStyle name="Normal 2 9 2 31" xfId="9950"/>
    <cellStyle name="Normal 2 9 2 32" xfId="10906"/>
    <cellStyle name="Normal 2 9 2 33" xfId="10919"/>
    <cellStyle name="Normal 2 9 2 34" xfId="11310"/>
    <cellStyle name="Normal 2 9 2 35" xfId="11839"/>
    <cellStyle name="Normal 2 9 2 36" xfId="12426"/>
    <cellStyle name="Normal 2 9 2 37" xfId="12846"/>
    <cellStyle name="Normal 2 9 2 38" xfId="13452"/>
    <cellStyle name="Normal 2 9 2 39" xfId="13993"/>
    <cellStyle name="Normal 2 9 2 4" xfId="2154"/>
    <cellStyle name="Normal 2 9 2 4 2" xfId="3854"/>
    <cellStyle name="Normal 2 9 2 4 2 2" xfId="30140"/>
    <cellStyle name="Normal 2 9 2 4 3" xfId="30756"/>
    <cellStyle name="Normal 2 9 2 4 4" xfId="32605"/>
    <cellStyle name="Normal 2 9 2 4 5" xfId="33360"/>
    <cellStyle name="Normal 2 9 2 4 6" xfId="33833"/>
    <cellStyle name="Normal 2 9 2 4 7" xfId="34215"/>
    <cellStyle name="Normal 2 9 2 4 8" xfId="37697"/>
    <cellStyle name="Normal 2 9 2 40" xfId="14464"/>
    <cellStyle name="Normal 2 9 2 41" xfId="15209"/>
    <cellStyle name="Normal 2 9 2 42" xfId="15616"/>
    <cellStyle name="Normal 2 9 2 43" xfId="16157"/>
    <cellStyle name="Normal 2 9 2 44" xfId="16697"/>
    <cellStyle name="Normal 2 9 2 45" xfId="17238"/>
    <cellStyle name="Normal 2 9 2 46" xfId="17779"/>
    <cellStyle name="Normal 2 9 2 47" xfId="18320"/>
    <cellStyle name="Normal 2 9 2 48" xfId="18858"/>
    <cellStyle name="Normal 2 9 2 49" xfId="19397"/>
    <cellStyle name="Normal 2 9 2 5" xfId="2327"/>
    <cellStyle name="Normal 2 9 2 5 2" xfId="3341"/>
    <cellStyle name="Normal 2 9 2 5 2 2" xfId="30216"/>
    <cellStyle name="Normal 2 9 2 5 2 3" xfId="38262"/>
    <cellStyle name="Normal 2 9 2 5 3" xfId="30812"/>
    <cellStyle name="Normal 2 9 2 5 4" xfId="32752"/>
    <cellStyle name="Normal 2 9 2 5 5" xfId="33473"/>
    <cellStyle name="Normal 2 9 2 5 6" xfId="33890"/>
    <cellStyle name="Normal 2 9 2 5 7" xfId="37933"/>
    <cellStyle name="Normal 2 9 2 50" xfId="19931"/>
    <cellStyle name="Normal 2 9 2 51" xfId="20388"/>
    <cellStyle name="Normal 2 9 2 52" xfId="21070"/>
    <cellStyle name="Normal 2 9 2 53" xfId="21781"/>
    <cellStyle name="Normal 2 9 2 54" xfId="22444"/>
    <cellStyle name="Normal 2 9 2 55" xfId="22926"/>
    <cellStyle name="Normal 2 9 2 56" xfId="23466"/>
    <cellStyle name="Normal 2 9 2 57" xfId="24000"/>
    <cellStyle name="Normal 2 9 2 58" xfId="24534"/>
    <cellStyle name="Normal 2 9 2 59" xfId="25041"/>
    <cellStyle name="Normal 2 9 2 6" xfId="2412"/>
    <cellStyle name="Normal 2 9 2 6 2" xfId="3793"/>
    <cellStyle name="Normal 2 9 2 6 3" xfId="38026"/>
    <cellStyle name="Normal 2 9 2 60" xfId="25691"/>
    <cellStyle name="Normal 2 9 2 61" xfId="26175"/>
    <cellStyle name="Normal 2 9 2 62" xfId="26712"/>
    <cellStyle name="Normal 2 9 2 63" xfId="27250"/>
    <cellStyle name="Normal 2 9 2 64" xfId="27752"/>
    <cellStyle name="Normal 2 9 2 65" xfId="28215"/>
    <cellStyle name="Normal 2 9 2 66" xfId="28804"/>
    <cellStyle name="Normal 2 9 2 67" xfId="29586"/>
    <cellStyle name="Normal 2 9 2 68" xfId="30905"/>
    <cellStyle name="Normal 2 9 2 69" xfId="30943"/>
    <cellStyle name="Normal 2 9 2 7" xfId="3367"/>
    <cellStyle name="Normal 2 9 2 70" xfId="33381"/>
    <cellStyle name="Normal 2 9 2 71" xfId="3227"/>
    <cellStyle name="Normal 2 9 2 72" xfId="34097"/>
    <cellStyle name="Normal 2 9 2 73" xfId="34600"/>
    <cellStyle name="Normal 2 9 2 74" xfId="34827"/>
    <cellStyle name="Normal 2 9 2 75" xfId="35054"/>
    <cellStyle name="Normal 2 9 2 76" xfId="35281"/>
    <cellStyle name="Normal 2 9 2 77" xfId="35508"/>
    <cellStyle name="Normal 2 9 2 78" xfId="35735"/>
    <cellStyle name="Normal 2 9 2 79" xfId="35962"/>
    <cellStyle name="Normal 2 9 2 8" xfId="4256"/>
    <cellStyle name="Normal 2 9 2 80" xfId="36189"/>
    <cellStyle name="Normal 2 9 2 81" xfId="36416"/>
    <cellStyle name="Normal 2 9 2 82" xfId="36642"/>
    <cellStyle name="Normal 2 9 2 83" xfId="36866"/>
    <cellStyle name="Normal 2 9 2 84" xfId="37068"/>
    <cellStyle name="Normal 2 9 2 85" xfId="37278"/>
    <cellStyle name="Normal 2 9 2 86" xfId="37625"/>
    <cellStyle name="Normal 2 9 2 87" xfId="38497"/>
    <cellStyle name="Normal 2 9 2 9" xfId="4570"/>
    <cellStyle name="Normal 2 9 20" xfId="578"/>
    <cellStyle name="Normal 2 9 20 10" xfId="4356"/>
    <cellStyle name="Normal 2 9 20 11" xfId="3423"/>
    <cellStyle name="Normal 2 9 20 12" xfId="4373"/>
    <cellStyle name="Normal 2 9 20 13" xfId="5441"/>
    <cellStyle name="Normal 2 9 20 14" xfId="3682"/>
    <cellStyle name="Normal 2 9 20 15" xfId="4486"/>
    <cellStyle name="Normal 2 9 20 16" xfId="5712"/>
    <cellStyle name="Normal 2 9 20 17" xfId="5953"/>
    <cellStyle name="Normal 2 9 20 18" xfId="6194"/>
    <cellStyle name="Normal 2 9 20 19" xfId="6505"/>
    <cellStyle name="Normal 2 9 20 2" xfId="2674"/>
    <cellStyle name="Normal 2 9 20 2 2" xfId="3046"/>
    <cellStyle name="Normal 2 9 20 20" xfId="4157"/>
    <cellStyle name="Normal 2 9 20 21" xfId="8061"/>
    <cellStyle name="Normal 2 9 20 22" xfId="6652"/>
    <cellStyle name="Normal 2 9 20 23" xfId="8230"/>
    <cellStyle name="Normal 2 9 20 24" xfId="6476"/>
    <cellStyle name="Normal 2 9 20 25" xfId="5663"/>
    <cellStyle name="Normal 2 9 20 26" xfId="8043"/>
    <cellStyle name="Normal 2 9 20 27" xfId="8311"/>
    <cellStyle name="Normal 2 9 20 28" xfId="8537"/>
    <cellStyle name="Normal 2 9 20 29" xfId="8816"/>
    <cellStyle name="Normal 2 9 20 3" xfId="3655"/>
    <cellStyle name="Normal 2 9 20 30" xfId="8232"/>
    <cellStyle name="Normal 2 9 20 31" xfId="10385"/>
    <cellStyle name="Normal 2 9 20 32" xfId="9858"/>
    <cellStyle name="Normal 2 9 20 33" xfId="10806"/>
    <cellStyle name="Normal 2 9 20 34" xfId="11157"/>
    <cellStyle name="Normal 2 9 20 35" xfId="11683"/>
    <cellStyle name="Normal 2 9 20 36" xfId="12876"/>
    <cellStyle name="Normal 2 9 20 37" xfId="11504"/>
    <cellStyle name="Normal 2 9 20 38" xfId="13285"/>
    <cellStyle name="Normal 2 9 20 39" xfId="13826"/>
    <cellStyle name="Normal 2 9 20 4" xfId="3897"/>
    <cellStyle name="Normal 2 9 20 40" xfId="15036"/>
    <cellStyle name="Normal 2 9 20 41" xfId="13656"/>
    <cellStyle name="Normal 2 9 20 42" xfId="15449"/>
    <cellStyle name="Normal 2 9 20 43" xfId="15990"/>
    <cellStyle name="Normal 2 9 20 44" xfId="16530"/>
    <cellStyle name="Normal 2 9 20 45" xfId="17071"/>
    <cellStyle name="Normal 2 9 20 46" xfId="17612"/>
    <cellStyle name="Normal 2 9 20 47" xfId="18153"/>
    <cellStyle name="Normal 2 9 20 48" xfId="18691"/>
    <cellStyle name="Normal 2 9 20 49" xfId="19231"/>
    <cellStyle name="Normal 2 9 20 5" xfId="3699"/>
    <cellStyle name="Normal 2 9 20 50" xfId="19769"/>
    <cellStyle name="Normal 2 9 20 51" xfId="20919"/>
    <cellStyle name="Normal 2 9 20 52" xfId="19601"/>
    <cellStyle name="Normal 2 9 20 53" xfId="22228"/>
    <cellStyle name="Normal 2 9 20 54" xfId="22510"/>
    <cellStyle name="Normal 2 9 20 55" xfId="23106"/>
    <cellStyle name="Normal 2 9 20 56" xfId="23643"/>
    <cellStyle name="Normal 2 9 20 57" xfId="24176"/>
    <cellStyle name="Normal 2 9 20 58" xfId="24703"/>
    <cellStyle name="Normal 2 9 20 59" xfId="25200"/>
    <cellStyle name="Normal 2 9 20 6" xfId="3292"/>
    <cellStyle name="Normal 2 9 20 60" xfId="26042"/>
    <cellStyle name="Normal 2 9 20 61" xfId="26352"/>
    <cellStyle name="Normal 2 9 20 62" xfId="26889"/>
    <cellStyle name="Normal 2 9 20 63" xfId="27574"/>
    <cellStyle name="Normal 2 9 20 64" xfId="27908"/>
    <cellStyle name="Normal 2 9 20 65" xfId="28347"/>
    <cellStyle name="Normal 2 9 20 66" xfId="29200"/>
    <cellStyle name="Normal 2 9 20 67" xfId="29513"/>
    <cellStyle name="Normal 2 9 20 68" xfId="31313"/>
    <cellStyle name="Normal 2 9 20 69" xfId="31223"/>
    <cellStyle name="Normal 2 9 20 7" xfId="3936"/>
    <cellStyle name="Normal 2 9 20 70" xfId="32698"/>
    <cellStyle name="Normal 2 9 20 8" xfId="4258"/>
    <cellStyle name="Normal 2 9 20 9" xfId="3734"/>
    <cellStyle name="Normal 2 9 21" xfId="826"/>
    <cellStyle name="Normal 2 9 21 10" xfId="5552"/>
    <cellStyle name="Normal 2 9 21 11" xfId="5773"/>
    <cellStyle name="Normal 2 9 21 12" xfId="6015"/>
    <cellStyle name="Normal 2 9 21 13" xfId="6255"/>
    <cellStyle name="Normal 2 9 21 14" xfId="6492"/>
    <cellStyle name="Normal 2 9 21 15" xfId="6730"/>
    <cellStyle name="Normal 2 9 21 16" xfId="6969"/>
    <cellStyle name="Normal 2 9 21 17" xfId="7202"/>
    <cellStyle name="Normal 2 9 21 18" xfId="7435"/>
    <cellStyle name="Normal 2 9 21 19" xfId="7681"/>
    <cellStyle name="Normal 2 9 21 2" xfId="2689"/>
    <cellStyle name="Normal 2 9 21 2 2" xfId="3144"/>
    <cellStyle name="Normal 2 9 21 20" xfId="7900"/>
    <cellStyle name="Normal 2 9 21 21" xfId="8200"/>
    <cellStyle name="Normal 2 9 21 22" xfId="8370"/>
    <cellStyle name="Normal 2 9 21 23" xfId="8594"/>
    <cellStyle name="Normal 2 9 21 24" xfId="8805"/>
    <cellStyle name="Normal 2 9 21 25" xfId="9011"/>
    <cellStyle name="Normal 2 9 21 26" xfId="9207"/>
    <cellStyle name="Normal 2 9 21 27" xfId="9391"/>
    <cellStyle name="Normal 2 9 21 28" xfId="9558"/>
    <cellStyle name="Normal 2 9 21 29" xfId="9703"/>
    <cellStyle name="Normal 2 9 21 3" xfId="3891"/>
    <cellStyle name="Normal 2 9 21 30" xfId="9790"/>
    <cellStyle name="Normal 2 9 21 31" xfId="10626"/>
    <cellStyle name="Normal 2 9 21 32" xfId="11160"/>
    <cellStyle name="Normal 2 9 21 33" xfId="11686"/>
    <cellStyle name="Normal 2 9 21 34" xfId="12215"/>
    <cellStyle name="Normal 2 9 21 35" xfId="12747"/>
    <cellStyle name="Normal 2 9 21 36" xfId="13288"/>
    <cellStyle name="Normal 2 9 21 37" xfId="13829"/>
    <cellStyle name="Normal 2 9 21 38" xfId="14372"/>
    <cellStyle name="Normal 2 9 21 39" xfId="14911"/>
    <cellStyle name="Normal 2 9 21 4" xfId="3576"/>
    <cellStyle name="Normal 2 9 21 40" xfId="15452"/>
    <cellStyle name="Normal 2 9 21 41" xfId="15993"/>
    <cellStyle name="Normal 2 9 21 42" xfId="16533"/>
    <cellStyle name="Normal 2 9 21 43" xfId="17074"/>
    <cellStyle name="Normal 2 9 21 44" xfId="17615"/>
    <cellStyle name="Normal 2 9 21 45" xfId="18156"/>
    <cellStyle name="Normal 2 9 21 46" xfId="18694"/>
    <cellStyle name="Normal 2 9 21 47" xfId="19234"/>
    <cellStyle name="Normal 2 9 21 48" xfId="19772"/>
    <cellStyle name="Normal 2 9 21 49" xfId="20300"/>
    <cellStyle name="Normal 2 9 21 5" xfId="3939"/>
    <cellStyle name="Normal 2 9 21 50" xfId="20808"/>
    <cellStyle name="Normal 2 9 21 51" xfId="21266"/>
    <cellStyle name="Normal 2 9 21 52" xfId="21596"/>
    <cellStyle name="Normal 2 9 21 53" xfId="22468"/>
    <cellStyle name="Normal 2 9 21 54" xfId="23033"/>
    <cellStyle name="Normal 2 9 21 55" xfId="23570"/>
    <cellStyle name="Normal 2 9 21 56" xfId="24104"/>
    <cellStyle name="Normal 2 9 21 57" xfId="24638"/>
    <cellStyle name="Normal 2 9 21 58" xfId="25137"/>
    <cellStyle name="Normal 2 9 21 59" xfId="25581"/>
    <cellStyle name="Normal 2 9 21 6" xfId="4578"/>
    <cellStyle name="Normal 2 9 21 60" xfId="26281"/>
    <cellStyle name="Normal 2 9 21 61" xfId="26817"/>
    <cellStyle name="Normal 2 9 21 62" xfId="27343"/>
    <cellStyle name="Normal 2 9 21 63" xfId="27847"/>
    <cellStyle name="Normal 2 9 21 64" xfId="28300"/>
    <cellStyle name="Normal 2 9 21 65" xfId="28640"/>
    <cellStyle name="Normal 2 9 21 66" xfId="29395"/>
    <cellStyle name="Normal 2 9 21 67" xfId="30278"/>
    <cellStyle name="Normal 2 9 21 68" xfId="31523"/>
    <cellStyle name="Normal 2 9 21 69" xfId="32682"/>
    <cellStyle name="Normal 2 9 21 7" xfId="4815"/>
    <cellStyle name="Normal 2 9 21 70" xfId="33289"/>
    <cellStyle name="Normal 2 9 21 8" xfId="5056"/>
    <cellStyle name="Normal 2 9 21 9" xfId="5295"/>
    <cellStyle name="Normal 2 9 22" xfId="712"/>
    <cellStyle name="Normal 2 9 22 10" xfId="4551"/>
    <cellStyle name="Normal 2 9 22 11" xfId="4884"/>
    <cellStyle name="Normal 2 9 22 12" xfId="3609"/>
    <cellStyle name="Normal 2 9 22 13" xfId="4237"/>
    <cellStyle name="Normal 2 9 22 14" xfId="4135"/>
    <cellStyle name="Normal 2 9 22 15" xfId="5604"/>
    <cellStyle name="Normal 2 9 22 16" xfId="5853"/>
    <cellStyle name="Normal 2 9 22 17" xfId="6095"/>
    <cellStyle name="Normal 2 9 22 18" xfId="6335"/>
    <cellStyle name="Normal 2 9 22 19" xfId="6703"/>
    <cellStyle name="Normal 2 9 22 2" xfId="2704"/>
    <cellStyle name="Normal 2 9 22 2 2" xfId="3097"/>
    <cellStyle name="Normal 2 9 22 20" xfId="7037"/>
    <cellStyle name="Normal 2 9 22 21" xfId="8079"/>
    <cellStyle name="Normal 2 9 22 22" xfId="7821"/>
    <cellStyle name="Normal 2 9 22 23" xfId="4985"/>
    <cellStyle name="Normal 2 9 22 24" xfId="7563"/>
    <cellStyle name="Normal 2 9 22 25" xfId="7882"/>
    <cellStyle name="Normal 2 9 22 26" xfId="7933"/>
    <cellStyle name="Normal 2 9 22 27" xfId="8445"/>
    <cellStyle name="Normal 2 9 22 28" xfId="8668"/>
    <cellStyle name="Normal 2 9 22 29" xfId="8989"/>
    <cellStyle name="Normal 2 9 22 3" xfId="3782"/>
    <cellStyle name="Normal 2 9 22 30" xfId="9270"/>
    <cellStyle name="Normal 2 9 22 31" xfId="10512"/>
    <cellStyle name="Normal 2 9 22 32" xfId="11051"/>
    <cellStyle name="Normal 2 9 22 33" xfId="11576"/>
    <cellStyle name="Normal 2 9 22 34" xfId="12103"/>
    <cellStyle name="Normal 2 9 22 35" xfId="12633"/>
    <cellStyle name="Normal 2 9 22 36" xfId="13177"/>
    <cellStyle name="Normal 2 9 22 37" xfId="13717"/>
    <cellStyle name="Normal 2 9 22 38" xfId="14260"/>
    <cellStyle name="Normal 2 9 22 39" xfId="14797"/>
    <cellStyle name="Normal 2 9 22 4" xfId="4152"/>
    <cellStyle name="Normal 2 9 22 40" xfId="15341"/>
    <cellStyle name="Normal 2 9 22 41" xfId="15882"/>
    <cellStyle name="Normal 2 9 22 42" xfId="16422"/>
    <cellStyle name="Normal 2 9 22 43" xfId="16963"/>
    <cellStyle name="Normal 2 9 22 44" xfId="17504"/>
    <cellStyle name="Normal 2 9 22 45" xfId="18045"/>
    <cellStyle name="Normal 2 9 22 46" xfId="18584"/>
    <cellStyle name="Normal 2 9 22 47" xfId="19123"/>
    <cellStyle name="Normal 2 9 22 48" xfId="19661"/>
    <cellStyle name="Normal 2 9 22 49" xfId="20191"/>
    <cellStyle name="Normal 2 9 22 5" xfId="4090"/>
    <cellStyle name="Normal 2 9 22 50" xfId="20703"/>
    <cellStyle name="Normal 2 9 22 51" xfId="21177"/>
    <cellStyle name="Normal 2 9 22 52" xfId="21538"/>
    <cellStyle name="Normal 2 9 22 53" xfId="22358"/>
    <cellStyle name="Normal 2 9 22 54" xfId="22922"/>
    <cellStyle name="Normal 2 9 22 55" xfId="23462"/>
    <cellStyle name="Normal 2 9 22 56" xfId="23996"/>
    <cellStyle name="Normal 2 9 22 57" xfId="24530"/>
    <cellStyle name="Normal 2 9 22 58" xfId="25037"/>
    <cellStyle name="Normal 2 9 22 59" xfId="25503"/>
    <cellStyle name="Normal 2 9 22 6" xfId="4098"/>
    <cellStyle name="Normal 2 9 22 60" xfId="26171"/>
    <cellStyle name="Normal 2 9 22 61" xfId="26708"/>
    <cellStyle name="Normal 2 9 22 62" xfId="27238"/>
    <cellStyle name="Normal 2 9 22 63" xfId="27748"/>
    <cellStyle name="Normal 2 9 22 64" xfId="28211"/>
    <cellStyle name="Normal 2 9 22 65" xfId="28582"/>
    <cellStyle name="Normal 2 9 22 66" xfId="29302"/>
    <cellStyle name="Normal 2 9 22 67" xfId="29473"/>
    <cellStyle name="Normal 2 9 22 68" xfId="31423"/>
    <cellStyle name="Normal 2 9 22 69" xfId="31811"/>
    <cellStyle name="Normal 2 9 22 7" xfId="3488"/>
    <cellStyle name="Normal 2 9 22 70" xfId="31278"/>
    <cellStyle name="Normal 2 9 22 8" xfId="3621"/>
    <cellStyle name="Normal 2 9 22 9" xfId="3401"/>
    <cellStyle name="Normal 2 9 23" xfId="1260"/>
    <cellStyle name="Normal 2 9 23 2" xfId="2720"/>
    <cellStyle name="Normal 2 9 23 2 2" xfId="29672"/>
    <cellStyle name="Normal 2 9 23 3" xfId="30398"/>
    <cellStyle name="Normal 2 9 23 4" xfId="31857"/>
    <cellStyle name="Normal 2 9 23 5" xfId="32502"/>
    <cellStyle name="Normal 2 9 23 6" xfId="33275"/>
    <cellStyle name="Normal 2 9 24" xfId="1295"/>
    <cellStyle name="Normal 2 9 24 2" xfId="2734"/>
    <cellStyle name="Normal 2 9 24 2 2" xfId="29697"/>
    <cellStyle name="Normal 2 9 24 3" xfId="30419"/>
    <cellStyle name="Normal 2 9 24 4" xfId="31890"/>
    <cellStyle name="Normal 2 9 24 5" xfId="32569"/>
    <cellStyle name="Normal 2 9 24 6" xfId="33310"/>
    <cellStyle name="Normal 2 9 25" xfId="1261"/>
    <cellStyle name="Normal 2 9 25 2" xfId="2749"/>
    <cellStyle name="Normal 2 9 25 2 2" xfId="29673"/>
    <cellStyle name="Normal 2 9 25 3" xfId="30399"/>
    <cellStyle name="Normal 2 9 25 4" xfId="31858"/>
    <cellStyle name="Normal 2 9 25 5" xfId="32443"/>
    <cellStyle name="Normal 2 9 25 6" xfId="33232"/>
    <cellStyle name="Normal 2 9 26" xfId="2153"/>
    <cellStyle name="Normal 2 9 26 2" xfId="2761"/>
    <cellStyle name="Normal 2 9 26 2 2" xfId="30139"/>
    <cellStyle name="Normal 2 9 26 3" xfId="30755"/>
    <cellStyle name="Normal 2 9 26 4" xfId="32604"/>
    <cellStyle name="Normal 2 9 26 5" xfId="33359"/>
    <cellStyle name="Normal 2 9 26 6" xfId="33832"/>
    <cellStyle name="Normal 2 9 27" xfId="2326"/>
    <cellStyle name="Normal 2 9 27 2" xfId="2773"/>
    <cellStyle name="Normal 2 9 27 2 2" xfId="30215"/>
    <cellStyle name="Normal 2 9 27 3" xfId="30811"/>
    <cellStyle name="Normal 2 9 27 4" xfId="32751"/>
    <cellStyle name="Normal 2 9 27 5" xfId="33472"/>
    <cellStyle name="Normal 2 9 27 6" xfId="33889"/>
    <cellStyle name="Normal 2 9 28" xfId="2783"/>
    <cellStyle name="Normal 2 9 29" xfId="2793"/>
    <cellStyle name="Normal 2 9 3" xfId="201"/>
    <cellStyle name="Normal 2 9 3 10" xfId="5473"/>
    <cellStyle name="Normal 2 9 3 11" xfId="5745"/>
    <cellStyle name="Normal 2 9 3 12" xfId="5986"/>
    <cellStyle name="Normal 2 9 3 13" xfId="6226"/>
    <cellStyle name="Normal 2 9 3 14" xfId="6463"/>
    <cellStyle name="Normal 2 9 3 15" xfId="6702"/>
    <cellStyle name="Normal 2 9 3 16" xfId="6942"/>
    <cellStyle name="Normal 2 9 3 17" xfId="7174"/>
    <cellStyle name="Normal 2 9 3 18" xfId="7406"/>
    <cellStyle name="Normal 2 9 3 19" xfId="7603"/>
    <cellStyle name="Normal 2 9 3 2" xfId="285"/>
    <cellStyle name="Normal 2 9 3 2 10" xfId="13281"/>
    <cellStyle name="Normal 2 9 3 2 11" xfId="14751"/>
    <cellStyle name="Normal 2 9 3 2 12" xfId="14785"/>
    <cellStyle name="Normal 2 9 3 2 13" xfId="14833"/>
    <cellStyle name="Normal 2 9 3 2 14" xfId="15445"/>
    <cellStyle name="Normal 2 9 3 2 15" xfId="15986"/>
    <cellStyle name="Normal 2 9 3 2 16" xfId="16526"/>
    <cellStyle name="Normal 2 9 3 2 17" xfId="17067"/>
    <cellStyle name="Normal 2 9 3 2 18" xfId="17608"/>
    <cellStyle name="Normal 2 9 3 2 19" xfId="18149"/>
    <cellStyle name="Normal 2 9 3 2 2" xfId="10097"/>
    <cellStyle name="Normal 2 9 3 2 2 2" xfId="38119"/>
    <cellStyle name="Normal 2 9 3 2 20" xfId="18687"/>
    <cellStyle name="Normal 2 9 3 2 21" xfId="19227"/>
    <cellStyle name="Normal 2 9 3 2 22" xfId="20661"/>
    <cellStyle name="Normal 2 9 3 2 23" xfId="20692"/>
    <cellStyle name="Normal 2 9 3 2 24" xfId="21944"/>
    <cellStyle name="Normal 2 9 3 2 25" xfId="22532"/>
    <cellStyle name="Normal 2 9 3 2 26" xfId="22872"/>
    <cellStyle name="Normal 2 9 3 2 27" xfId="22227"/>
    <cellStyle name="Normal 2 9 3 2 28" xfId="23065"/>
    <cellStyle name="Normal 2 9 3 2 29" xfId="23602"/>
    <cellStyle name="Normal 2 9 3 2 3" xfId="10305"/>
    <cellStyle name="Normal 2 9 3 2 3 2" xfId="37937"/>
    <cellStyle name="Normal 2 9 3 2 30" xfId="24136"/>
    <cellStyle name="Normal 2 9 3 2 31" xfId="25478"/>
    <cellStyle name="Normal 2 9 3 2 32" xfId="26123"/>
    <cellStyle name="Normal 2 9 3 2 33" xfId="25678"/>
    <cellStyle name="Normal 2 9 3 2 34" xfId="27478"/>
    <cellStyle name="Normal 2 9 3 2 35" xfId="27702"/>
    <cellStyle name="Normal 2 9 3 2 36" xfId="27361"/>
    <cellStyle name="Normal 2 9 3 2 37" xfId="28955"/>
    <cellStyle name="Normal 2 9 3 2 38" xfId="30017"/>
    <cellStyle name="Normal 2 9 3 2 39" xfId="31061"/>
    <cellStyle name="Normal 2 9 3 2 4" xfId="9916"/>
    <cellStyle name="Normal 2 9 3 2 40" xfId="30887"/>
    <cellStyle name="Normal 2 9 3 2 41" xfId="31605"/>
    <cellStyle name="Normal 2 9 3 2 5" xfId="10825"/>
    <cellStyle name="Normal 2 9 3 2 6" xfId="11153"/>
    <cellStyle name="Normal 2 9 3 2 7" xfId="12385"/>
    <cellStyle name="Normal 2 9 3 2 8" xfId="12645"/>
    <cellStyle name="Normal 2 9 3 2 9" xfId="12713"/>
    <cellStyle name="Normal 2 9 3 20" xfId="7872"/>
    <cellStyle name="Normal 2 9 3 21" xfId="5949"/>
    <cellStyle name="Normal 2 9 3 22" xfId="8341"/>
    <cellStyle name="Normal 2 9 3 23" xfId="8568"/>
    <cellStyle name="Normal 2 9 3 24" xfId="8780"/>
    <cellStyle name="Normal 2 9 3 25" xfId="8988"/>
    <cellStyle name="Normal 2 9 3 26" xfId="9184"/>
    <cellStyle name="Normal 2 9 3 27" xfId="9370"/>
    <cellStyle name="Normal 2 9 3 28" xfId="9538"/>
    <cellStyle name="Normal 2 9 3 29" xfId="9654"/>
    <cellStyle name="Normal 2 9 3 3" xfId="1361"/>
    <cellStyle name="Normal 2 9 3 3 2" xfId="29751"/>
    <cellStyle name="Normal 2 9 3 3 2 2" xfId="38196"/>
    <cellStyle name="Normal 2 9 3 3 3" xfId="30472"/>
    <cellStyle name="Normal 2 9 3 3 3 2" xfId="37938"/>
    <cellStyle name="Normal 2 9 3 3 4" xfId="31950"/>
    <cellStyle name="Normal 2 9 3 3 5" xfId="32818"/>
    <cellStyle name="Normal 2 9 3 3 6" xfId="33523"/>
    <cellStyle name="Normal 2 9 3 30" xfId="9780"/>
    <cellStyle name="Normal 2 9 3 31" xfId="10021"/>
    <cellStyle name="Normal 2 9 3 32" xfId="10268"/>
    <cellStyle name="Normal 2 9 3 33" xfId="11362"/>
    <cellStyle name="Normal 2 9 3 34" xfId="11891"/>
    <cellStyle name="Normal 2 9 3 35" xfId="12419"/>
    <cellStyle name="Normal 2 9 3 36" xfId="12858"/>
    <cellStyle name="Normal 2 9 3 37" xfId="13504"/>
    <cellStyle name="Normal 2 9 3 38" xfId="14045"/>
    <cellStyle name="Normal 2 9 3 39" xfId="14585"/>
    <cellStyle name="Normal 2 9 3 4" xfId="2155"/>
    <cellStyle name="Normal 2 9 3 4 2" xfId="4070"/>
    <cellStyle name="Normal 2 9 3 4 2 2" xfId="30141"/>
    <cellStyle name="Normal 2 9 3 4 3" xfId="30757"/>
    <cellStyle name="Normal 2 9 3 4 4" xfId="32606"/>
    <cellStyle name="Normal 2 9 3 4 5" xfId="33361"/>
    <cellStyle name="Normal 2 9 3 4 6" xfId="33834"/>
    <cellStyle name="Normal 2 9 3 4 7" xfId="34232"/>
    <cellStyle name="Normal 2 9 3 4 8" xfId="37713"/>
    <cellStyle name="Normal 2 9 3 40" xfId="15222"/>
    <cellStyle name="Normal 2 9 3 41" xfId="15668"/>
    <cellStyle name="Normal 2 9 3 42" xfId="16209"/>
    <cellStyle name="Normal 2 9 3 43" xfId="16749"/>
    <cellStyle name="Normal 2 9 3 44" xfId="17290"/>
    <cellStyle name="Normal 2 9 3 45" xfId="17831"/>
    <cellStyle name="Normal 2 9 3 46" xfId="18372"/>
    <cellStyle name="Normal 2 9 3 47" xfId="18909"/>
    <cellStyle name="Normal 2 9 3 48" xfId="19449"/>
    <cellStyle name="Normal 2 9 3 49" xfId="19982"/>
    <cellStyle name="Normal 2 9 3 5" xfId="2328"/>
    <cellStyle name="Normal 2 9 3 5 2" xfId="4423"/>
    <cellStyle name="Normal 2 9 3 5 2 2" xfId="30217"/>
    <cellStyle name="Normal 2 9 3 5 2 3" xfId="38263"/>
    <cellStyle name="Normal 2 9 3 5 3" xfId="30813"/>
    <cellStyle name="Normal 2 9 3 5 4" xfId="32753"/>
    <cellStyle name="Normal 2 9 3 5 5" xfId="33474"/>
    <cellStyle name="Normal 2 9 3 5 6" xfId="33891"/>
    <cellStyle name="Normal 2 9 3 5 7" xfId="37936"/>
    <cellStyle name="Normal 2 9 3 50" xfId="20500"/>
    <cellStyle name="Normal 2 9 3 51" xfId="21080"/>
    <cellStyle name="Normal 2 9 3 52" xfId="21400"/>
    <cellStyle name="Normal 2 9 3 53" xfId="21860"/>
    <cellStyle name="Normal 2 9 3 54" xfId="22089"/>
    <cellStyle name="Normal 2 9 3 55" xfId="23342"/>
    <cellStyle name="Normal 2 9 3 56" xfId="23877"/>
    <cellStyle name="Normal 2 9 3 57" xfId="24411"/>
    <cellStyle name="Normal 2 9 3 58" xfId="24925"/>
    <cellStyle name="Normal 2 9 3 59" xfId="25402"/>
    <cellStyle name="Normal 2 9 3 6" xfId="2430"/>
    <cellStyle name="Normal 2 9 3 6 2" xfId="4550"/>
    <cellStyle name="Normal 2 9 3 6 3" xfId="38036"/>
    <cellStyle name="Normal 2 9 3 60" xfId="25741"/>
    <cellStyle name="Normal 2 9 3 61" xfId="26587"/>
    <cellStyle name="Normal 2 9 3 62" xfId="27120"/>
    <cellStyle name="Normal 2 9 3 63" xfId="27422"/>
    <cellStyle name="Normal 2 9 3 64" xfId="28113"/>
    <cellStyle name="Normal 2 9 3 65" xfId="28513"/>
    <cellStyle name="Normal 2 9 3 66" xfId="28871"/>
    <cellStyle name="Normal 2 9 3 67" xfId="28788"/>
    <cellStyle name="Normal 2 9 3 68" xfId="30977"/>
    <cellStyle name="Normal 2 9 3 69" xfId="31241"/>
    <cellStyle name="Normal 2 9 3 7" xfId="4786"/>
    <cellStyle name="Normal 2 9 3 70" xfId="32316"/>
    <cellStyle name="Normal 2 9 3 71" xfId="3228"/>
    <cellStyle name="Normal 2 9 3 72" xfId="34098"/>
    <cellStyle name="Normal 2 9 3 73" xfId="34601"/>
    <cellStyle name="Normal 2 9 3 74" xfId="34828"/>
    <cellStyle name="Normal 2 9 3 75" xfId="35055"/>
    <cellStyle name="Normal 2 9 3 76" xfId="35282"/>
    <cellStyle name="Normal 2 9 3 77" xfId="35509"/>
    <cellStyle name="Normal 2 9 3 78" xfId="35736"/>
    <cellStyle name="Normal 2 9 3 79" xfId="35963"/>
    <cellStyle name="Normal 2 9 3 8" xfId="5028"/>
    <cellStyle name="Normal 2 9 3 80" xfId="36190"/>
    <cellStyle name="Normal 2 9 3 81" xfId="36417"/>
    <cellStyle name="Normal 2 9 3 82" xfId="36643"/>
    <cellStyle name="Normal 2 9 3 83" xfId="36867"/>
    <cellStyle name="Normal 2 9 3 84" xfId="37069"/>
    <cellStyle name="Normal 2 9 3 85" xfId="37279"/>
    <cellStyle name="Normal 2 9 3 86" xfId="37626"/>
    <cellStyle name="Normal 2 9 3 87" xfId="38498"/>
    <cellStyle name="Normal 2 9 3 9" xfId="5265"/>
    <cellStyle name="Normal 2 9 30" xfId="2804"/>
    <cellStyle name="Normal 2 9 31" xfId="2853"/>
    <cellStyle name="Normal 2 9 32" xfId="2844"/>
    <cellStyle name="Normal 2 9 33" xfId="3656"/>
    <cellStyle name="Normal 2 9 34" xfId="2949"/>
    <cellStyle name="Normal 2 9 35" xfId="4031"/>
    <cellStyle name="Normal 2 9 36" xfId="4125"/>
    <cellStyle name="Normal 2 9 37" xfId="3379"/>
    <cellStyle name="Normal 2 9 38" xfId="3500"/>
    <cellStyle name="Normal 2 9 39" xfId="4232"/>
    <cellStyle name="Normal 2 9 4" xfId="222"/>
    <cellStyle name="Normal 2 9 4 10" xfId="3359"/>
    <cellStyle name="Normal 2 9 4 11" xfId="5864"/>
    <cellStyle name="Normal 2 9 4 12" xfId="6106"/>
    <cellStyle name="Normal 2 9 4 13" xfId="6346"/>
    <cellStyle name="Normal 2 9 4 14" xfId="6583"/>
    <cellStyle name="Normal 2 9 4 15" xfId="6820"/>
    <cellStyle name="Normal 2 9 4 16" xfId="7059"/>
    <cellStyle name="Normal 2 9 4 17" xfId="7291"/>
    <cellStyle name="Normal 2 9 4 18" xfId="7520"/>
    <cellStyle name="Normal 2 9 4 19" xfId="5235"/>
    <cellStyle name="Normal 2 9 4 2" xfId="306"/>
    <cellStyle name="Normal 2 9 4 2 10" xfId="14478"/>
    <cellStyle name="Normal 2 9 4 2 11" xfId="15225"/>
    <cellStyle name="Normal 2 9 4 2 12" xfId="15561"/>
    <cellStyle name="Normal 2 9 4 2 13" xfId="16102"/>
    <cellStyle name="Normal 2 9 4 2 14" xfId="16642"/>
    <cellStyle name="Normal 2 9 4 2 15" xfId="17183"/>
    <cellStyle name="Normal 2 9 4 2 16" xfId="17724"/>
    <cellStyle name="Normal 2 9 4 2 17" xfId="18265"/>
    <cellStyle name="Normal 2 9 4 2 18" xfId="18803"/>
    <cellStyle name="Normal 2 9 4 2 19" xfId="19342"/>
    <cellStyle name="Normal 2 9 4 2 2" xfId="10118"/>
    <cellStyle name="Normal 2 9 4 2 2 2" xfId="38140"/>
    <cellStyle name="Normal 2 9 4 2 20" xfId="19878"/>
    <cellStyle name="Normal 2 9 4 2 21" xfId="20401"/>
    <cellStyle name="Normal 2 9 4 2 22" xfId="21083"/>
    <cellStyle name="Normal 2 9 4 2 23" xfId="21331"/>
    <cellStyle name="Normal 2 9 4 2 24" xfId="21965"/>
    <cellStyle name="Normal 2 9 4 2 25" xfId="22266"/>
    <cellStyle name="Normal 2 9 4 2 26" xfId="22894"/>
    <cellStyle name="Normal 2 9 4 2 27" xfId="23435"/>
    <cellStyle name="Normal 2 9 4 2 28" xfId="23968"/>
    <cellStyle name="Normal 2 9 4 2 29" xfId="24502"/>
    <cellStyle name="Normal 2 9 4 2 3" xfId="10357"/>
    <cellStyle name="Normal 2 9 4 2 3 2" xfId="37940"/>
    <cellStyle name="Normal 2 9 4 2 30" xfId="25010"/>
    <cellStyle name="Normal 2 9 4 2 31" xfId="25807"/>
    <cellStyle name="Normal 2 9 4 2 32" xfId="26145"/>
    <cellStyle name="Normal 2 9 4 2 33" xfId="26681"/>
    <cellStyle name="Normal 2 9 4 2 34" xfId="26771"/>
    <cellStyle name="Normal 2 9 4 2 35" xfId="27724"/>
    <cellStyle name="Normal 2 9 4 2 36" xfId="28189"/>
    <cellStyle name="Normal 2 9 4 2 37" xfId="28976"/>
    <cellStyle name="Normal 2 9 4 2 38" xfId="29627"/>
    <cellStyle name="Normal 2 9 4 2 39" xfId="31082"/>
    <cellStyle name="Normal 2 9 4 2 4" xfId="11255"/>
    <cellStyle name="Normal 2 9 4 2 40" xfId="32343"/>
    <cellStyle name="Normal 2 9 4 2 41" xfId="33049"/>
    <cellStyle name="Normal 2 9 4 2 5" xfId="11783"/>
    <cellStyle name="Normal 2 9 4 2 6" xfId="12311"/>
    <cellStyle name="Normal 2 9 4 2 7" xfId="13043"/>
    <cellStyle name="Normal 2 9 4 2 8" xfId="13397"/>
    <cellStyle name="Normal 2 9 4 2 9" xfId="13938"/>
    <cellStyle name="Normal 2 9 4 20" xfId="7986"/>
    <cellStyle name="Normal 2 9 4 21" xfId="8015"/>
    <cellStyle name="Normal 2 9 4 22" xfId="8456"/>
    <cellStyle name="Normal 2 9 4 23" xfId="8678"/>
    <cellStyle name="Normal 2 9 4 24" xfId="8888"/>
    <cellStyle name="Normal 2 9 4 25" xfId="9089"/>
    <cellStyle name="Normal 2 9 4 26" xfId="9287"/>
    <cellStyle name="Normal 2 9 4 27" xfId="9460"/>
    <cellStyle name="Normal 2 9 4 28" xfId="9614"/>
    <cellStyle name="Normal 2 9 4 29" xfId="8101"/>
    <cellStyle name="Normal 2 9 4 3" xfId="2156"/>
    <cellStyle name="Normal 2 9 4 3 2" xfId="3309"/>
    <cellStyle name="Normal 2 9 4 3 2 2" xfId="30142"/>
    <cellStyle name="Normal 2 9 4 3 3" xfId="30758"/>
    <cellStyle name="Normal 2 9 4 3 4" xfId="32607"/>
    <cellStyle name="Normal 2 9 4 3 5" xfId="33362"/>
    <cellStyle name="Normal 2 9 4 3 6" xfId="33835"/>
    <cellStyle name="Normal 2 9 4 3 7" xfId="34249"/>
    <cellStyle name="Normal 2 9 4 3 8" xfId="37729"/>
    <cellStyle name="Normal 2 9 4 30" xfId="9829"/>
    <cellStyle name="Normal 2 9 4 31" xfId="10034"/>
    <cellStyle name="Normal 2 9 4 32" xfId="10381"/>
    <cellStyle name="Normal 2 9 4 33" xfId="10984"/>
    <cellStyle name="Normal 2 9 4 34" xfId="11509"/>
    <cellStyle name="Normal 2 9 4 35" xfId="12038"/>
    <cellStyle name="Normal 2 9 4 36" xfId="11015"/>
    <cellStyle name="Normal 2 9 4 37" xfId="13110"/>
    <cellStyle name="Normal 2 9 4 38" xfId="13650"/>
    <cellStyle name="Normal 2 9 4 39" xfId="14193"/>
    <cellStyle name="Normal 2 9 4 4" xfId="2329"/>
    <cellStyle name="Normal 2 9 4 4 2" xfId="3589"/>
    <cellStyle name="Normal 2 9 4 4 2 2" xfId="30218"/>
    <cellStyle name="Normal 2 9 4 4 2 3" xfId="38264"/>
    <cellStyle name="Normal 2 9 4 4 3" xfId="30814"/>
    <cellStyle name="Normal 2 9 4 4 4" xfId="32754"/>
    <cellStyle name="Normal 2 9 4 4 5" xfId="33475"/>
    <cellStyle name="Normal 2 9 4 4 6" xfId="33892"/>
    <cellStyle name="Normal 2 9 4 4 7" xfId="37939"/>
    <cellStyle name="Normal 2 9 4 40" xfId="13967"/>
    <cellStyle name="Normal 2 9 4 41" xfId="15274"/>
    <cellStyle name="Normal 2 9 4 42" xfId="15815"/>
    <cellStyle name="Normal 2 9 4 43" xfId="16355"/>
    <cellStyle name="Normal 2 9 4 44" xfId="16896"/>
    <cellStyle name="Normal 2 9 4 45" xfId="17437"/>
    <cellStyle name="Normal 2 9 4 46" xfId="17978"/>
    <cellStyle name="Normal 2 9 4 47" xfId="18517"/>
    <cellStyle name="Normal 2 9 4 48" xfId="19056"/>
    <cellStyle name="Normal 2 9 4 49" xfId="19595"/>
    <cellStyle name="Normal 2 9 4 5" xfId="2441"/>
    <cellStyle name="Normal 2 9 4 5 2" xfId="3816"/>
    <cellStyle name="Normal 2 9 4 5 3" xfId="38039"/>
    <cellStyle name="Normal 2 9 4 50" xfId="20126"/>
    <cellStyle name="Normal 2 9 4 51" xfId="19906"/>
    <cellStyle name="Normal 2 9 4 52" xfId="21122"/>
    <cellStyle name="Normal 2 9 4 53" xfId="21881"/>
    <cellStyle name="Normal 2 9 4 54" xfId="22072"/>
    <cellStyle name="Normal 2 9 4 55" xfId="22997"/>
    <cellStyle name="Normal 2 9 4 56" xfId="23535"/>
    <cellStyle name="Normal 2 9 4 57" xfId="24069"/>
    <cellStyle name="Normal 2 9 4 58" xfId="24602"/>
    <cellStyle name="Normal 2 9 4 59" xfId="25105"/>
    <cellStyle name="Normal 2 9 4 6" xfId="4669"/>
    <cellStyle name="Normal 2 9 4 60" xfId="25639"/>
    <cellStyle name="Normal 2 9 4 61" xfId="26246"/>
    <cellStyle name="Normal 2 9 4 62" xfId="26781"/>
    <cellStyle name="Normal 2 9 4 63" xfId="27257"/>
    <cellStyle name="Normal 2 9 4 64" xfId="27816"/>
    <cellStyle name="Normal 2 9 4 65" xfId="28273"/>
    <cellStyle name="Normal 2 9 4 66" xfId="28892"/>
    <cellStyle name="Normal 2 9 4 67" xfId="29475"/>
    <cellStyle name="Normal 2 9 4 68" xfId="30998"/>
    <cellStyle name="Normal 2 9 4 69" xfId="32248"/>
    <cellStyle name="Normal 2 9 4 7" xfId="4907"/>
    <cellStyle name="Normal 2 9 4 70" xfId="33090"/>
    <cellStyle name="Normal 2 9 4 71" xfId="3226"/>
    <cellStyle name="Normal 2 9 4 72" xfId="34099"/>
    <cellStyle name="Normal 2 9 4 73" xfId="34602"/>
    <cellStyle name="Normal 2 9 4 74" xfId="34829"/>
    <cellStyle name="Normal 2 9 4 75" xfId="35056"/>
    <cellStyle name="Normal 2 9 4 76" xfId="35283"/>
    <cellStyle name="Normal 2 9 4 77" xfId="35510"/>
    <cellStyle name="Normal 2 9 4 78" xfId="35737"/>
    <cellStyle name="Normal 2 9 4 79" xfId="35964"/>
    <cellStyle name="Normal 2 9 4 8" xfId="5145"/>
    <cellStyle name="Normal 2 9 4 80" xfId="36191"/>
    <cellStyle name="Normal 2 9 4 81" xfId="36418"/>
    <cellStyle name="Normal 2 9 4 82" xfId="36644"/>
    <cellStyle name="Normal 2 9 4 83" xfId="36868"/>
    <cellStyle name="Normal 2 9 4 84" xfId="37070"/>
    <cellStyle name="Normal 2 9 4 85" xfId="37280"/>
    <cellStyle name="Normal 2 9 4 86" xfId="37627"/>
    <cellStyle name="Normal 2 9 4 87" xfId="38499"/>
    <cellStyle name="Normal 2 9 4 9" xfId="5386"/>
    <cellStyle name="Normal 2 9 40" xfId="5095"/>
    <cellStyle name="Normal 2 9 41" xfId="3323"/>
    <cellStyle name="Normal 2 9 42" xfId="3988"/>
    <cellStyle name="Normal 2 9 43" xfId="4993"/>
    <cellStyle name="Normal 2 9 44" xfId="4513"/>
    <cellStyle name="Normal 2 9 45" xfId="4254"/>
    <cellStyle name="Normal 2 9 46" xfId="4900"/>
    <cellStyle name="Normal 2 9 47" xfId="4519"/>
    <cellStyle name="Normal 2 9 48" xfId="6112"/>
    <cellStyle name="Normal 2 9 49" xfId="7240"/>
    <cellStyle name="Normal 2 9 5" xfId="243"/>
    <cellStyle name="Normal 2 9 5 10" xfId="4591"/>
    <cellStyle name="Normal 2 9 5 11" xfId="5218"/>
    <cellStyle name="Normal 2 9 5 12" xfId="5149"/>
    <cellStyle name="Normal 2 9 5 13" xfId="5278"/>
    <cellStyle name="Normal 2 9 5 14" xfId="5198"/>
    <cellStyle name="Normal 2 9 5 15" xfId="5630"/>
    <cellStyle name="Normal 2 9 5 16" xfId="5741"/>
    <cellStyle name="Normal 2 9 5 17" xfId="5982"/>
    <cellStyle name="Normal 2 9 5 18" xfId="6222"/>
    <cellStyle name="Normal 2 9 5 19" xfId="6743"/>
    <cellStyle name="Normal 2 9 5 2" xfId="2456"/>
    <cellStyle name="Normal 2 9 5 2 2" xfId="2929"/>
    <cellStyle name="Normal 2 9 5 2 3" xfId="34265"/>
    <cellStyle name="Normal 2 9 5 2 4" xfId="37743"/>
    <cellStyle name="Normal 2 9 5 20" xfId="7359"/>
    <cellStyle name="Normal 2 9 5 21" xfId="8055"/>
    <cellStyle name="Normal 2 9 5 22" xfId="8082"/>
    <cellStyle name="Normal 2 9 5 23" xfId="8023"/>
    <cellStyle name="Normal 2 9 5 24" xfId="7630"/>
    <cellStyle name="Normal 2 9 5 25" xfId="8224"/>
    <cellStyle name="Normal 2 9 5 26" xfId="8211"/>
    <cellStyle name="Normal 2 9 5 27" xfId="8338"/>
    <cellStyle name="Normal 2 9 5 28" xfId="8564"/>
    <cellStyle name="Normal 2 9 5 29" xfId="9022"/>
    <cellStyle name="Normal 2 9 5 3" xfId="3330"/>
    <cellStyle name="Normal 2 9 5 3 2" xfId="37941"/>
    <cellStyle name="Normal 2 9 5 30" xfId="9508"/>
    <cellStyle name="Normal 2 9 5 31" xfId="10055"/>
    <cellStyle name="Normal 2 9 5 32" xfId="10515"/>
    <cellStyle name="Normal 2 9 5 33" xfId="11257"/>
    <cellStyle name="Normal 2 9 5 34" xfId="11785"/>
    <cellStyle name="Normal 2 9 5 35" xfId="12313"/>
    <cellStyle name="Normal 2 9 5 36" xfId="12841"/>
    <cellStyle name="Normal 2 9 5 37" xfId="13399"/>
    <cellStyle name="Normal 2 9 5 38" xfId="13940"/>
    <cellStyle name="Normal 2 9 5 39" xfId="14480"/>
    <cellStyle name="Normal 2 9 5 4" xfId="3753"/>
    <cellStyle name="Normal 2 9 5 40" xfId="15109"/>
    <cellStyle name="Normal 2 9 5 41" xfId="15563"/>
    <cellStyle name="Normal 2 9 5 42" xfId="16104"/>
    <cellStyle name="Normal 2 9 5 43" xfId="16644"/>
    <cellStyle name="Normal 2 9 5 44" xfId="17185"/>
    <cellStyle name="Normal 2 9 5 45" xfId="17726"/>
    <cellStyle name="Normal 2 9 5 46" xfId="18267"/>
    <cellStyle name="Normal 2 9 5 47" xfId="18805"/>
    <cellStyle name="Normal 2 9 5 48" xfId="19344"/>
    <cellStyle name="Normal 2 9 5 49" xfId="19880"/>
    <cellStyle name="Normal 2 9 5 5" xfId="4060"/>
    <cellStyle name="Normal 2 9 5 50" xfId="20402"/>
    <cellStyle name="Normal 2 9 5 51" xfId="20980"/>
    <cellStyle name="Normal 2 9 5 52" xfId="21332"/>
    <cellStyle name="Normal 2 9 5 53" xfId="21902"/>
    <cellStyle name="Normal 2 9 5 54" xfId="22646"/>
    <cellStyle name="Normal 2 9 5 55" xfId="22682"/>
    <cellStyle name="Normal 2 9 5 56" xfId="23230"/>
    <cellStyle name="Normal 2 9 5 57" xfId="23765"/>
    <cellStyle name="Normal 2 9 5 58" xfId="24299"/>
    <cellStyle name="Normal 2 9 5 59" xfId="24817"/>
    <cellStyle name="Normal 2 9 5 6" xfId="4155"/>
    <cellStyle name="Normal 2 9 5 60" xfId="25814"/>
    <cellStyle name="Normal 2 9 5 61" xfId="25656"/>
    <cellStyle name="Normal 2 9 5 62" xfId="26476"/>
    <cellStyle name="Normal 2 9 5 63" xfId="25896"/>
    <cellStyle name="Normal 2 9 5 64" xfId="27656"/>
    <cellStyle name="Normal 2 9 5 65" xfId="28009"/>
    <cellStyle name="Normal 2 9 5 66" xfId="28913"/>
    <cellStyle name="Normal 2 9 5 67" xfId="29599"/>
    <cellStyle name="Normal 2 9 5 68" xfId="31019"/>
    <cellStyle name="Normal 2 9 5 69" xfId="31757"/>
    <cellStyle name="Normal 2 9 5 7" xfId="3920"/>
    <cellStyle name="Normal 2 9 5 70" xfId="32404"/>
    <cellStyle name="Normal 2 9 5 8" xfId="2826"/>
    <cellStyle name="Normal 2 9 5 9" xfId="4010"/>
    <cellStyle name="Normal 2 9 50" xfId="8086"/>
    <cellStyle name="Normal 2 9 51" xfId="6912"/>
    <cellStyle name="Normal 2 9 52" xfId="7686"/>
    <cellStyle name="Normal 2 9 53" xfId="7172"/>
    <cellStyle name="Normal 2 9 54" xfId="8146"/>
    <cellStyle name="Normal 2 9 55" xfId="8089"/>
    <cellStyle name="Normal 2 9 56" xfId="6679"/>
    <cellStyle name="Normal 2 9 57" xfId="7139"/>
    <cellStyle name="Normal 2 9 58" xfId="8462"/>
    <cellStyle name="Normal 2 9 59" xfId="9421"/>
    <cellStyle name="Normal 2 9 6" xfId="324"/>
    <cellStyle name="Normal 2 9 6 10" xfId="5167"/>
    <cellStyle name="Normal 2 9 6 11" xfId="4724"/>
    <cellStyle name="Normal 2 9 6 12" xfId="5262"/>
    <cellStyle name="Normal 2 9 6 13" xfId="5383"/>
    <cellStyle name="Normal 2 9 6 14" xfId="5266"/>
    <cellStyle name="Normal 2 9 6 15" xfId="3445"/>
    <cellStyle name="Normal 2 9 6 16" xfId="4780"/>
    <cellStyle name="Normal 2 9 6 17" xfId="4951"/>
    <cellStyle name="Normal 2 9 6 18" xfId="5277"/>
    <cellStyle name="Normal 2 9 6 19" xfId="7313"/>
    <cellStyle name="Normal 2 9 6 2" xfId="2467"/>
    <cellStyle name="Normal 2 9 6 2 2" xfId="2955"/>
    <cellStyle name="Normal 2 9 6 2 3" xfId="34283"/>
    <cellStyle name="Normal 2 9 6 2 4" xfId="37750"/>
    <cellStyle name="Normal 2 9 6 20" xfId="6880"/>
    <cellStyle name="Normal 2 9 6 21" xfId="7910"/>
    <cellStyle name="Normal 2 9 6 22" xfId="7492"/>
    <cellStyle name="Normal 2 9 6 23" xfId="7799"/>
    <cellStyle name="Normal 2 9 6 24" xfId="7754"/>
    <cellStyle name="Normal 2 9 6 25" xfId="6572"/>
    <cellStyle name="Normal 2 9 6 26" xfId="7091"/>
    <cellStyle name="Normal 2 9 6 27" xfId="5923"/>
    <cellStyle name="Normal 2 9 6 28" xfId="7201"/>
    <cellStyle name="Normal 2 9 6 29" xfId="9476"/>
    <cellStyle name="Normal 2 9 6 3" xfId="3408"/>
    <cellStyle name="Normal 2 9 6 3 2" xfId="37942"/>
    <cellStyle name="Normal 2 9 6 30" xfId="9137"/>
    <cellStyle name="Normal 2 9 6 31" xfId="10136"/>
    <cellStyle name="Normal 2 9 6 32" xfId="10446"/>
    <cellStyle name="Normal 2 9 6 33" xfId="10404"/>
    <cellStyle name="Normal 2 9 6 34" xfId="10762"/>
    <cellStyle name="Normal 2 9 6 35" xfId="10217"/>
    <cellStyle name="Normal 2 9 6 36" xfId="12341"/>
    <cellStyle name="Normal 2 9 6 37" xfId="12423"/>
    <cellStyle name="Normal 2 9 6 38" xfId="12308"/>
    <cellStyle name="Normal 2 9 6 39" xfId="12604"/>
    <cellStyle name="Normal 2 9 6 4" xfId="3992"/>
    <cellStyle name="Normal 2 9 6 40" xfId="14477"/>
    <cellStyle name="Normal 2 9 6 41" xfId="14192"/>
    <cellStyle name="Normal 2 9 6 42" xfId="12354"/>
    <cellStyle name="Normal 2 9 6 43" xfId="14826"/>
    <cellStyle name="Normal 2 9 6 44" xfId="15456"/>
    <cellStyle name="Normal 2 9 6 45" xfId="15997"/>
    <cellStyle name="Normal 2 9 6 46" xfId="16537"/>
    <cellStyle name="Normal 2 9 6 47" xfId="17078"/>
    <cellStyle name="Normal 2 9 6 48" xfId="17619"/>
    <cellStyle name="Normal 2 9 6 49" xfId="18160"/>
    <cellStyle name="Normal 2 9 6 5" xfId="4065"/>
    <cellStyle name="Normal 2 9 6 50" xfId="18698"/>
    <cellStyle name="Normal 2 9 6 51" xfId="20400"/>
    <cellStyle name="Normal 2 9 6 52" xfId="20125"/>
    <cellStyle name="Normal 2 9 6 53" xfId="21983"/>
    <cellStyle name="Normal 2 9 6 54" xfId="22090"/>
    <cellStyle name="Normal 2 9 6 55" xfId="23399"/>
    <cellStyle name="Normal 2 9 6 56" xfId="23932"/>
    <cellStyle name="Normal 2 9 6 57" xfId="24466"/>
    <cellStyle name="Normal 2 9 6 58" xfId="24977"/>
    <cellStyle name="Normal 2 9 6 59" xfId="25452"/>
    <cellStyle name="Normal 2 9 6 6" xfId="3382"/>
    <cellStyle name="Normal 2 9 6 60" xfId="25274"/>
    <cellStyle name="Normal 2 9 6 61" xfId="26645"/>
    <cellStyle name="Normal 2 9 6 62" xfId="27177"/>
    <cellStyle name="Normal 2 9 6 63" xfId="27663"/>
    <cellStyle name="Normal 2 9 6 64" xfId="28161"/>
    <cellStyle name="Normal 2 9 6 65" xfId="28548"/>
    <cellStyle name="Normal 2 9 6 66" xfId="28991"/>
    <cellStyle name="Normal 2 9 6 67" xfId="29033"/>
    <cellStyle name="Normal 2 9 6 68" xfId="31099"/>
    <cellStyle name="Normal 2 9 6 69" xfId="32180"/>
    <cellStyle name="Normal 2 9 6 7" xfId="4177"/>
    <cellStyle name="Normal 2 9 6 70" xfId="33025"/>
    <cellStyle name="Normal 2 9 6 8" xfId="3535"/>
    <cellStyle name="Normal 2 9 6 9" xfId="4025"/>
    <cellStyle name="Normal 2 9 60" xfId="9896"/>
    <cellStyle name="Normal 2 9 61" xfId="10709"/>
    <cellStyle name="Normal 2 9 62" xfId="11014"/>
    <cellStyle name="Normal 2 9 63" xfId="11539"/>
    <cellStyle name="Normal 2 9 64" xfId="12066"/>
    <cellStyle name="Normal 2 9 65" xfId="12923"/>
    <cellStyle name="Normal 2 9 66" xfId="13140"/>
    <cellStyle name="Normal 2 9 67" xfId="13680"/>
    <cellStyle name="Normal 2 9 68" xfId="14223"/>
    <cellStyle name="Normal 2 9 69" xfId="14988"/>
    <cellStyle name="Normal 2 9 7" xfId="447"/>
    <cellStyle name="Normal 2 9 7 10" xfId="4845"/>
    <cellStyle name="Normal 2 9 7 11" xfId="4496"/>
    <cellStyle name="Normal 2 9 7 12" xfId="4655"/>
    <cellStyle name="Normal 2 9 7 13" xfId="5390"/>
    <cellStyle name="Normal 2 9 7 14" xfId="5622"/>
    <cellStyle name="Normal 2 9 7 15" xfId="5880"/>
    <cellStyle name="Normal 2 9 7 16" xfId="6122"/>
    <cellStyle name="Normal 2 9 7 17" xfId="6360"/>
    <cellStyle name="Normal 2 9 7 18" xfId="6599"/>
    <cellStyle name="Normal 2 9 7 19" xfId="6998"/>
    <cellStyle name="Normal 2 9 7 2" xfId="2488"/>
    <cellStyle name="Normal 2 9 7 2 2" xfId="2998"/>
    <cellStyle name="Normal 2 9 7 2 3" xfId="38053"/>
    <cellStyle name="Normal 2 9 7 20" xfId="6649"/>
    <cellStyle name="Normal 2 9 7 21" xfId="7621"/>
    <cellStyle name="Normal 2 9 7 22" xfId="7504"/>
    <cellStyle name="Normal 2 9 7 23" xfId="7880"/>
    <cellStyle name="Normal 2 9 7 24" xfId="7466"/>
    <cellStyle name="Normal 2 9 7 25" xfId="7200"/>
    <cellStyle name="Normal 2 9 7 26" xfId="8471"/>
    <cellStyle name="Normal 2 9 7 27" xfId="8692"/>
    <cellStyle name="Normal 2 9 7 28" xfId="8901"/>
    <cellStyle name="Normal 2 9 7 29" xfId="9233"/>
    <cellStyle name="Normal 2 9 7 3" xfId="3528"/>
    <cellStyle name="Normal 2 9 7 30" xfId="8944"/>
    <cellStyle name="Normal 2 9 7 31" xfId="10256"/>
    <cellStyle name="Normal 2 9 7 32" xfId="10839"/>
    <cellStyle name="Normal 2 9 7 33" xfId="10226"/>
    <cellStyle name="Normal 2 9 7 34" xfId="11337"/>
    <cellStyle name="Normal 2 9 7 35" xfId="11866"/>
    <cellStyle name="Normal 2 9 7 36" xfId="12515"/>
    <cellStyle name="Normal 2 9 7 37" xfId="12945"/>
    <cellStyle name="Normal 2 9 7 38" xfId="13479"/>
    <cellStyle name="Normal 2 9 7 39" xfId="14020"/>
    <cellStyle name="Normal 2 9 7 4" xfId="3429"/>
    <cellStyle name="Normal 2 9 7 40" xfId="14698"/>
    <cellStyle name="Normal 2 9 7 41" xfId="15017"/>
    <cellStyle name="Normal 2 9 7 42" xfId="15643"/>
    <cellStyle name="Normal 2 9 7 43" xfId="16184"/>
    <cellStyle name="Normal 2 9 7 44" xfId="16724"/>
    <cellStyle name="Normal 2 9 7 45" xfId="17265"/>
    <cellStyle name="Normal 2 9 7 46" xfId="17806"/>
    <cellStyle name="Normal 2 9 7 47" xfId="18347"/>
    <cellStyle name="Normal 2 9 7 48" xfId="18884"/>
    <cellStyle name="Normal 2 9 7 49" xfId="19424"/>
    <cellStyle name="Normal 2 9 7 5" xfId="2845"/>
    <cellStyle name="Normal 2 9 7 50" xfId="19957"/>
    <cellStyle name="Normal 2 9 7 51" xfId="20612"/>
    <cellStyle name="Normal 2 9 7 52" xfId="20903"/>
    <cellStyle name="Normal 2 9 7 53" xfId="22100"/>
    <cellStyle name="Normal 2 9 7 54" xfId="22679"/>
    <cellStyle name="Normal 2 9 7 55" xfId="22420"/>
    <cellStyle name="Normal 2 9 7 56" xfId="22177"/>
    <cellStyle name="Normal 2 9 7 57" xfId="23113"/>
    <cellStyle name="Normal 2 9 7 58" xfId="23650"/>
    <cellStyle name="Normal 2 9 7 59" xfId="24182"/>
    <cellStyle name="Normal 2 9 7 6" xfId="3675"/>
    <cellStyle name="Normal 2 9 7 60" xfId="25915"/>
    <cellStyle name="Normal 2 9 7 61" xfId="24461"/>
    <cellStyle name="Normal 2 9 7 62" xfId="25205"/>
    <cellStyle name="Normal 2 9 7 63" xfId="26439"/>
    <cellStyle name="Normal 2 9 7 64" xfId="27046"/>
    <cellStyle name="Normal 2 9 7 65" xfId="27652"/>
    <cellStyle name="Normal 2 9 7 66" xfId="29091"/>
    <cellStyle name="Normal 2 9 7 67" xfId="29957"/>
    <cellStyle name="Normal 2 9 7 68" xfId="31205"/>
    <cellStyle name="Normal 2 9 7 69" xfId="31514"/>
    <cellStyle name="Normal 2 9 7 7" xfId="3077"/>
    <cellStyle name="Normal 2 9 7 70" xfId="32113"/>
    <cellStyle name="Normal 2 9 7 8" xfId="4001"/>
    <cellStyle name="Normal 2 9 7 9" xfId="4273"/>
    <cellStyle name="Normal 2 9 70" xfId="15304"/>
    <cellStyle name="Normal 2 9 71" xfId="15845"/>
    <cellStyle name="Normal 2 9 72" xfId="16385"/>
    <cellStyle name="Normal 2 9 73" xfId="16926"/>
    <cellStyle name="Normal 2 9 74" xfId="17467"/>
    <cellStyle name="Normal 2 9 75" xfId="18008"/>
    <cellStyle name="Normal 2 9 76" xfId="18547"/>
    <cellStyle name="Normal 2 9 77" xfId="19086"/>
    <cellStyle name="Normal 2 9 78" xfId="19624"/>
    <cellStyle name="Normal 2 9 79" xfId="20155"/>
    <cellStyle name="Normal 2 9 8" xfId="362"/>
    <cellStyle name="Normal 2 9 8 10" xfId="3903"/>
    <cellStyle name="Normal 2 9 8 11" xfId="5527"/>
    <cellStyle name="Normal 2 9 8 12" xfId="5851"/>
    <cellStyle name="Normal 2 9 8 13" xfId="6093"/>
    <cellStyle name="Normal 2 9 8 14" xfId="6333"/>
    <cellStyle name="Normal 2 9 8 15" xfId="6570"/>
    <cellStyle name="Normal 2 9 8 16" xfId="6807"/>
    <cellStyle name="Normal 2 9 8 17" xfId="7047"/>
    <cellStyle name="Normal 2 9 8 18" xfId="7279"/>
    <cellStyle name="Normal 2 9 8 19" xfId="5946"/>
    <cellStyle name="Normal 2 9 8 2" xfId="2504"/>
    <cellStyle name="Normal 2 9 8 2 2" xfId="2967"/>
    <cellStyle name="Normal 2 9 8 2 3" xfId="38261"/>
    <cellStyle name="Normal 2 9 8 20" xfId="7657"/>
    <cellStyle name="Normal 2 9 8 21" xfId="7405"/>
    <cellStyle name="Normal 2 9 8 22" xfId="7253"/>
    <cellStyle name="Normal 2 9 8 23" xfId="8443"/>
    <cellStyle name="Normal 2 9 8 24" xfId="8666"/>
    <cellStyle name="Normal 2 9 8 25" xfId="8876"/>
    <cellStyle name="Normal 2 9 8 26" xfId="9078"/>
    <cellStyle name="Normal 2 9 8 27" xfId="9277"/>
    <cellStyle name="Normal 2 9 8 28" xfId="9449"/>
    <cellStyle name="Normal 2 9 8 29" xfId="8305"/>
    <cellStyle name="Normal 2 9 8 3" xfId="3446"/>
    <cellStyle name="Normal 2 9 8 30" xfId="9688"/>
    <cellStyle name="Normal 2 9 8 31" xfId="10174"/>
    <cellStyle name="Normal 2 9 8 32" xfId="10905"/>
    <cellStyle name="Normal 2 9 8 33" xfId="11288"/>
    <cellStyle name="Normal 2 9 8 34" xfId="11817"/>
    <cellStyle name="Normal 2 9 8 35" xfId="12345"/>
    <cellStyle name="Normal 2 9 8 36" xfId="12867"/>
    <cellStyle name="Normal 2 9 8 37" xfId="13430"/>
    <cellStyle name="Normal 2 9 8 38" xfId="13971"/>
    <cellStyle name="Normal 2 9 8 39" xfId="14511"/>
    <cellStyle name="Normal 2 9 8 4" xfId="3811"/>
    <cellStyle name="Normal 2 9 8 40" xfId="15072"/>
    <cellStyle name="Normal 2 9 8 41" xfId="15594"/>
    <cellStyle name="Normal 2 9 8 42" xfId="16135"/>
    <cellStyle name="Normal 2 9 8 43" xfId="16675"/>
    <cellStyle name="Normal 2 9 8 44" xfId="17216"/>
    <cellStyle name="Normal 2 9 8 45" xfId="17757"/>
    <cellStyle name="Normal 2 9 8 46" xfId="18298"/>
    <cellStyle name="Normal 2 9 8 47" xfId="18836"/>
    <cellStyle name="Normal 2 9 8 48" xfId="19375"/>
    <cellStyle name="Normal 2 9 8 49" xfId="19910"/>
    <cellStyle name="Normal 2 9 8 5" xfId="3388"/>
    <cellStyle name="Normal 2 9 8 50" xfId="20432"/>
    <cellStyle name="Normal 2 9 8 51" xfId="20949"/>
    <cellStyle name="Normal 2 9 8 52" xfId="21354"/>
    <cellStyle name="Normal 2 9 8 53" xfId="22019"/>
    <cellStyle name="Normal 2 9 8 54" xfId="21996"/>
    <cellStyle name="Normal 2 9 8 55" xfId="22831"/>
    <cellStyle name="Normal 2 9 8 56" xfId="22879"/>
    <cellStyle name="Normal 2 9 8 57" xfId="23420"/>
    <cellStyle name="Normal 2 9 8 58" xfId="23953"/>
    <cellStyle name="Normal 2 9 8 59" xfId="24487"/>
    <cellStyle name="Normal 2 9 8 6" xfId="4278"/>
    <cellStyle name="Normal 2 9 8 60" xfId="25616"/>
    <cellStyle name="Normal 2 9 8 61" xfId="26082"/>
    <cellStyle name="Normal 2 9 8 62" xfId="26130"/>
    <cellStyle name="Normal 2 9 8 63" xfId="27158"/>
    <cellStyle name="Normal 2 9 8 64" xfId="25738"/>
    <cellStyle name="Normal 2 9 8 65" xfId="27709"/>
    <cellStyle name="Normal 2 9 8 66" xfId="29020"/>
    <cellStyle name="Normal 2 9 8 67" xfId="29255"/>
    <cellStyle name="Normal 2 9 8 68" xfId="31133"/>
    <cellStyle name="Normal 2 9 8 69" xfId="31434"/>
    <cellStyle name="Normal 2 9 8 7" xfId="4656"/>
    <cellStyle name="Normal 2 9 8 70" xfId="32467"/>
    <cellStyle name="Normal 2 9 8 71" xfId="37932"/>
    <cellStyle name="Normal 2 9 8 8" xfId="4894"/>
    <cellStyle name="Normal 2 9 8 9" xfId="5132"/>
    <cellStyle name="Normal 2 9 80" xfId="20879"/>
    <cellStyle name="Normal 2 9 81" xfId="21145"/>
    <cellStyle name="Normal 2 9 82" xfId="21726"/>
    <cellStyle name="Normal 2 9 83" xfId="22536"/>
    <cellStyle name="Normal 2 9 84" xfId="22495"/>
    <cellStyle name="Normal 2 9 85" xfId="23123"/>
    <cellStyle name="Normal 2 9 86" xfId="23660"/>
    <cellStyle name="Normal 2 9 87" xfId="24192"/>
    <cellStyle name="Normal 2 9 88" xfId="24717"/>
    <cellStyle name="Normal 2 9 89" xfId="25223"/>
    <cellStyle name="Normal 2 9 9" xfId="502"/>
    <cellStyle name="Normal 2 9 9 10" xfId="5584"/>
    <cellStyle name="Normal 2 9 9 11" xfId="5839"/>
    <cellStyle name="Normal 2 9 9 12" xfId="6080"/>
    <cellStyle name="Normal 2 9 9 13" xfId="6321"/>
    <cellStyle name="Normal 2 9 9 14" xfId="6557"/>
    <cellStyle name="Normal 2 9 9 15" xfId="6794"/>
    <cellStyle name="Normal 2 9 9 16" xfId="7034"/>
    <cellStyle name="Normal 2 9 9 17" xfId="7266"/>
    <cellStyle name="Normal 2 9 9 18" xfId="7495"/>
    <cellStyle name="Normal 2 9 9 19" xfId="7711"/>
    <cellStyle name="Normal 2 9 9 2" xfId="2519"/>
    <cellStyle name="Normal 2 9 9 2 2" xfId="3018"/>
    <cellStyle name="Normal 2 9 9 20" xfId="7963"/>
    <cellStyle name="Normal 2 9 9 21" xfId="7987"/>
    <cellStyle name="Normal 2 9 9 22" xfId="8431"/>
    <cellStyle name="Normal 2 9 9 23" xfId="8656"/>
    <cellStyle name="Normal 2 9 9 24" xfId="8866"/>
    <cellStyle name="Normal 2 9 9 25" xfId="9068"/>
    <cellStyle name="Normal 2 9 9 26" xfId="9267"/>
    <cellStyle name="Normal 2 9 9 27" xfId="9442"/>
    <cellStyle name="Normal 2 9 9 28" xfId="9599"/>
    <cellStyle name="Normal 2 9 9 29" xfId="9725"/>
    <cellStyle name="Normal 2 9 9 3" xfId="3581"/>
    <cellStyle name="Normal 2 9 9 30" xfId="9820"/>
    <cellStyle name="Normal 2 9 9 31" xfId="10311"/>
    <cellStyle name="Normal 2 9 9 32" xfId="10317"/>
    <cellStyle name="Normal 2 9 9 33" xfId="11246"/>
    <cellStyle name="Normal 2 9 9 34" xfId="11774"/>
    <cellStyle name="Normal 2 9 9 35" xfId="12302"/>
    <cellStyle name="Normal 2 9 9 36" xfId="12967"/>
    <cellStyle name="Normal 2 9 9 37" xfId="13388"/>
    <cellStyle name="Normal 2 9 9 38" xfId="13929"/>
    <cellStyle name="Normal 2 9 9 39" xfId="14469"/>
    <cellStyle name="Normal 2 9 9 4" xfId="3722"/>
    <cellStyle name="Normal 2 9 9 40" xfId="15144"/>
    <cellStyle name="Normal 2 9 9 41" xfId="15552"/>
    <cellStyle name="Normal 2 9 9 42" xfId="16093"/>
    <cellStyle name="Normal 2 9 9 43" xfId="16633"/>
    <cellStyle name="Normal 2 9 9 44" xfId="17174"/>
    <cellStyle name="Normal 2 9 9 45" xfId="17715"/>
    <cellStyle name="Normal 2 9 9 46" xfId="18256"/>
    <cellStyle name="Normal 2 9 9 47" xfId="18794"/>
    <cellStyle name="Normal 2 9 9 48" xfId="19333"/>
    <cellStyle name="Normal 2 9 9 49" xfId="19870"/>
    <cellStyle name="Normal 2 9 9 5" xfId="4372"/>
    <cellStyle name="Normal 2 9 9 50" xfId="20393"/>
    <cellStyle name="Normal 2 9 9 51" xfId="21010"/>
    <cellStyle name="Normal 2 9 9 52" xfId="21326"/>
    <cellStyle name="Normal 2 9 9 53" xfId="22153"/>
    <cellStyle name="Normal 2 9 9 54" xfId="22366"/>
    <cellStyle name="Normal 2 9 9 55" xfId="22292"/>
    <cellStyle name="Normal 2 9 9 56" xfId="22343"/>
    <cellStyle name="Normal 2 9 9 57" xfId="23122"/>
    <cellStyle name="Normal 2 9 9 58" xfId="23659"/>
    <cellStyle name="Normal 2 9 9 59" xfId="24191"/>
    <cellStyle name="Normal 2 9 9 6" xfId="4644"/>
    <cellStyle name="Normal 2 9 9 60" xfId="25967"/>
    <cellStyle name="Normal 2 9 9 61" xfId="25611"/>
    <cellStyle name="Normal 2 9 9 62" xfId="25968"/>
    <cellStyle name="Normal 2 9 9 63" xfId="27429"/>
    <cellStyle name="Normal 2 9 9 64" xfId="26920"/>
    <cellStyle name="Normal 2 9 9 65" xfId="27426"/>
    <cellStyle name="Normal 2 9 9 66" xfId="29135"/>
    <cellStyle name="Normal 2 9 9 67" xfId="29291"/>
    <cellStyle name="Normal 2 9 9 68" xfId="31252"/>
    <cellStyle name="Normal 2 9 9 69" xfId="31850"/>
    <cellStyle name="Normal 2 9 9 7" xfId="4881"/>
    <cellStyle name="Normal 2 9 9 70" xfId="33000"/>
    <cellStyle name="Normal 2 9 9 8" xfId="5121"/>
    <cellStyle name="Normal 2 9 9 9" xfId="5361"/>
    <cellStyle name="Normal 2 9 90" xfId="25869"/>
    <cellStyle name="Normal 2 9 91" xfId="26369"/>
    <cellStyle name="Normal 2 9 92" xfId="27021"/>
    <cellStyle name="Normal 2 9 93" xfId="27442"/>
    <cellStyle name="Normal 2 9 94" xfId="27919"/>
    <cellStyle name="Normal 2 9 95" xfId="28759"/>
    <cellStyle name="Normal 2 9 96" xfId="29241"/>
    <cellStyle name="Normal 2 9 97" xfId="30850"/>
    <cellStyle name="Normal 2 9 98" xfId="32265"/>
    <cellStyle name="Normal 2 9 99" xfId="33482"/>
    <cellStyle name="Normal 2 90" xfId="17732"/>
    <cellStyle name="Normal 2 91" xfId="18273"/>
    <cellStyle name="Normal 2 92" xfId="18811"/>
    <cellStyle name="Normal 2 93" xfId="19830"/>
    <cellStyle name="Normal 2 94" xfId="20605"/>
    <cellStyle name="Normal 2 95" xfId="21715"/>
    <cellStyle name="Normal 2 96" xfId="22540"/>
    <cellStyle name="Normal 2 97" xfId="22819"/>
    <cellStyle name="Normal 2 98" xfId="23247"/>
    <cellStyle name="Normal 2 99" xfId="23782"/>
    <cellStyle name="Normal 20" xfId="2157"/>
    <cellStyle name="Normal 21" xfId="2158"/>
    <cellStyle name="Normal 22" xfId="40"/>
    <cellStyle name="Normal 22 10" xfId="374"/>
    <cellStyle name="Normal 22 100" xfId="37348"/>
    <cellStyle name="Normal 22 101" xfId="37314"/>
    <cellStyle name="Normal 22 102" xfId="37360"/>
    <cellStyle name="Normal 22 103" xfId="37372"/>
    <cellStyle name="Normal 22 104" xfId="37384"/>
    <cellStyle name="Normal 22 105" xfId="37396"/>
    <cellStyle name="Normal 22 106" xfId="37408"/>
    <cellStyle name="Normal 22 107" xfId="37628"/>
    <cellStyle name="Normal 22 108" xfId="37659"/>
    <cellStyle name="Normal 22 109" xfId="38500"/>
    <cellStyle name="Normal 22 11" xfId="470"/>
    <cellStyle name="Normal 22 12" xfId="393"/>
    <cellStyle name="Normal 22 13" xfId="375"/>
    <cellStyle name="Normal 22 14" xfId="416"/>
    <cellStyle name="Normal 22 15" xfId="449"/>
    <cellStyle name="Normal 22 16" xfId="376"/>
    <cellStyle name="Normal 22 17" xfId="382"/>
    <cellStyle name="Normal 22 18" xfId="742"/>
    <cellStyle name="Normal 22 19" xfId="773"/>
    <cellStyle name="Normal 22 2" xfId="83"/>
    <cellStyle name="Normal 22 2 10" xfId="536"/>
    <cellStyle name="Normal 22 2 11" xfId="566"/>
    <cellStyle name="Normal 22 2 12" xfId="592"/>
    <cellStyle name="Normal 22 2 13" xfId="618"/>
    <cellStyle name="Normal 22 2 14" xfId="644"/>
    <cellStyle name="Normal 22 2 15" xfId="394"/>
    <cellStyle name="Normal 22 2 16" xfId="631"/>
    <cellStyle name="Normal 22 2 17" xfId="640"/>
    <cellStyle name="Normal 22 2 18" xfId="772"/>
    <cellStyle name="Normal 22 2 19" xfId="759"/>
    <cellStyle name="Normal 22 2 2" xfId="112"/>
    <cellStyle name="Normal 22 2 2 2" xfId="37944"/>
    <cellStyle name="Normal 22 2 20" xfId="1257"/>
    <cellStyle name="Normal 22 2 21" xfId="1271"/>
    <cellStyle name="Normal 22 2 22" xfId="1291"/>
    <cellStyle name="Normal 22 2 23" xfId="2160"/>
    <cellStyle name="Normal 22 2 24" xfId="2331"/>
    <cellStyle name="Normal 22 2 25" xfId="3065"/>
    <cellStyle name="Normal 22 2 26" xfId="2864"/>
    <cellStyle name="Normal 22 2 27" xfId="3037"/>
    <cellStyle name="Normal 22 2 28" xfId="34101"/>
    <cellStyle name="Normal 22 2 29" xfId="34154"/>
    <cellStyle name="Normal 22 2 3" xfId="320"/>
    <cellStyle name="Normal 22 2 30" xfId="34606"/>
    <cellStyle name="Normal 22 2 31" xfId="34833"/>
    <cellStyle name="Normal 22 2 32" xfId="35060"/>
    <cellStyle name="Normal 22 2 33" xfId="35287"/>
    <cellStyle name="Normal 22 2 34" xfId="35514"/>
    <cellStyle name="Normal 22 2 35" xfId="35741"/>
    <cellStyle name="Normal 22 2 36" xfId="35968"/>
    <cellStyle name="Normal 22 2 37" xfId="36195"/>
    <cellStyle name="Normal 22 2 38" xfId="36422"/>
    <cellStyle name="Normal 22 2 39" xfId="36648"/>
    <cellStyle name="Normal 22 2 4" xfId="428"/>
    <cellStyle name="Normal 22 2 40" xfId="36872"/>
    <cellStyle name="Normal 22 2 41" xfId="37074"/>
    <cellStyle name="Normal 22 2 42" xfId="37282"/>
    <cellStyle name="Normal 22 2 43" xfId="37629"/>
    <cellStyle name="Normal 22 2 44" xfId="37672"/>
    <cellStyle name="Normal 22 2 45" xfId="38501"/>
    <cellStyle name="Normal 22 2 5" xfId="381"/>
    <cellStyle name="Normal 22 2 6" xfId="465"/>
    <cellStyle name="Normal 22 2 7" xfId="181"/>
    <cellStyle name="Normal 22 2 8" xfId="82"/>
    <cellStyle name="Normal 22 2 9" xfId="387"/>
    <cellStyle name="Normal 22 20" xfId="751"/>
    <cellStyle name="Normal 22 21" xfId="788"/>
    <cellStyle name="Normal 22 22" xfId="839"/>
    <cellStyle name="Normal 22 23" xfId="827"/>
    <cellStyle name="Normal 22 24" xfId="549"/>
    <cellStyle name="Normal 22 25" xfId="828"/>
    <cellStyle name="Normal 22 26" xfId="895"/>
    <cellStyle name="Normal 22 27" xfId="1057"/>
    <cellStyle name="Normal 22 28" xfId="1059"/>
    <cellStyle name="Normal 22 29" xfId="1058"/>
    <cellStyle name="Normal 22 3" xfId="143"/>
    <cellStyle name="Normal 22 3 2" xfId="37945"/>
    <cellStyle name="Normal 22 30" xfId="1037"/>
    <cellStyle name="Normal 22 31" xfId="995"/>
    <cellStyle name="Normal 22 32" xfId="1002"/>
    <cellStyle name="Normal 22 33" xfId="1147"/>
    <cellStyle name="Normal 22 34" xfId="1128"/>
    <cellStyle name="Normal 22 35" xfId="1029"/>
    <cellStyle name="Normal 22 36" xfId="936"/>
    <cellStyle name="Normal 22 37" xfId="942"/>
    <cellStyle name="Normal 22 38" xfId="966"/>
    <cellStyle name="Normal 22 39" xfId="892"/>
    <cellStyle name="Normal 22 4" xfId="144"/>
    <cellStyle name="Normal 22 4 2" xfId="37946"/>
    <cellStyle name="Normal 22 40" xfId="1169"/>
    <cellStyle name="Normal 22 41" xfId="1196"/>
    <cellStyle name="Normal 22 42" xfId="1200"/>
    <cellStyle name="Normal 22 43" xfId="1193"/>
    <cellStyle name="Normal 22 44" xfId="1240"/>
    <cellStyle name="Normal 22 45" xfId="1299"/>
    <cellStyle name="Normal 22 46" xfId="1375"/>
    <cellStyle name="Normal 22 47" xfId="1548"/>
    <cellStyle name="Normal 22 48" xfId="1644"/>
    <cellStyle name="Normal 22 49" xfId="1501"/>
    <cellStyle name="Normal 22 5" xfId="145"/>
    <cellStyle name="Normal 22 5 2" xfId="37947"/>
    <cellStyle name="Normal 22 50" xfId="1654"/>
    <cellStyle name="Normal 22 51" xfId="1558"/>
    <cellStyle name="Normal 22 52" xfId="1666"/>
    <cellStyle name="Normal 22 53" xfId="1678"/>
    <cellStyle name="Normal 22 54" xfId="1691"/>
    <cellStyle name="Normal 22 55" xfId="1705"/>
    <cellStyle name="Normal 22 56" xfId="1720"/>
    <cellStyle name="Normal 22 57" xfId="1734"/>
    <cellStyle name="Normal 22 58" xfId="1747"/>
    <cellStyle name="Normal 22 59" xfId="1758"/>
    <cellStyle name="Normal 22 6" xfId="187"/>
    <cellStyle name="Normal 22 60" xfId="1770"/>
    <cellStyle name="Normal 22 61" xfId="1780"/>
    <cellStyle name="Normal 22 62" xfId="1795"/>
    <cellStyle name="Normal 22 63" xfId="1804"/>
    <cellStyle name="Normal 22 64" xfId="1815"/>
    <cellStyle name="Normal 22 65" xfId="1825"/>
    <cellStyle name="Normal 22 66" xfId="1840"/>
    <cellStyle name="Normal 22 67" xfId="1858"/>
    <cellStyle name="Normal 22 68" xfId="1686"/>
    <cellStyle name="Normal 22 69" xfId="1868"/>
    <cellStyle name="Normal 22 7" xfId="482"/>
    <cellStyle name="Normal 22 70" xfId="1792"/>
    <cellStyle name="Normal 22 71" xfId="2159"/>
    <cellStyle name="Normal 22 72" xfId="2330"/>
    <cellStyle name="Normal 22 73" xfId="2375"/>
    <cellStyle name="Normal 22 74" xfId="3139"/>
    <cellStyle name="Normal 22 75" xfId="2982"/>
    <cellStyle name="Normal 22 76" xfId="29823"/>
    <cellStyle name="Normal 22 77" xfId="34100"/>
    <cellStyle name="Normal 22 78" xfId="34139"/>
    <cellStyle name="Normal 22 79" xfId="34181"/>
    <cellStyle name="Normal 22 8" xfId="496"/>
    <cellStyle name="Normal 22 80" xfId="34176"/>
    <cellStyle name="Normal 22 81" xfId="34192"/>
    <cellStyle name="Normal 22 82" xfId="34290"/>
    <cellStyle name="Normal 22 83" xfId="34186"/>
    <cellStyle name="Normal 22 84" xfId="34605"/>
    <cellStyle name="Normal 22 85" xfId="34832"/>
    <cellStyle name="Normal 22 86" xfId="35059"/>
    <cellStyle name="Normal 22 87" xfId="35286"/>
    <cellStyle name="Normal 22 88" xfId="35513"/>
    <cellStyle name="Normal 22 89" xfId="35740"/>
    <cellStyle name="Normal 22 9" xfId="472"/>
    <cellStyle name="Normal 22 90" xfId="35967"/>
    <cellStyle name="Normal 22 91" xfId="36194"/>
    <cellStyle name="Normal 22 92" xfId="36421"/>
    <cellStyle name="Normal 22 93" xfId="36647"/>
    <cellStyle name="Normal 22 94" xfId="36871"/>
    <cellStyle name="Normal 22 95" xfId="37073"/>
    <cellStyle name="Normal 22 96" xfId="37178"/>
    <cellStyle name="Normal 22 97" xfId="37281"/>
    <cellStyle name="Normal 22 98" xfId="37337"/>
    <cellStyle name="Normal 22 99" xfId="37295"/>
    <cellStyle name="Normal 23" xfId="33896"/>
    <cellStyle name="Normal 23 2" xfId="38502"/>
    <cellStyle name="Normal 24" xfId="34315"/>
    <cellStyle name="Normal 25" xfId="38281"/>
    <cellStyle name="Normal 26" xfId="33897"/>
    <cellStyle name="Normal 27" xfId="33899"/>
    <cellStyle name="Normal 28" xfId="60"/>
    <cellStyle name="Normal 28 10" xfId="2532"/>
    <cellStyle name="Normal 28 11" xfId="2546"/>
    <cellStyle name="Normal 28 12" xfId="2559"/>
    <cellStyle name="Normal 28 13" xfId="2572"/>
    <cellStyle name="Normal 28 14" xfId="2584"/>
    <cellStyle name="Normal 28 15" xfId="2594"/>
    <cellStyle name="Normal 28 16" xfId="2616"/>
    <cellStyle name="Normal 28 17" xfId="2630"/>
    <cellStyle name="Normal 28 18" xfId="2645"/>
    <cellStyle name="Normal 28 19" xfId="2659"/>
    <cellStyle name="Normal 28 2" xfId="174"/>
    <cellStyle name="Normal 28 2 10" xfId="4814"/>
    <cellStyle name="Normal 28 2 11" xfId="5222"/>
    <cellStyle name="Normal 28 2 12" xfId="4394"/>
    <cellStyle name="Normal 28 2 13" xfId="5556"/>
    <cellStyle name="Normal 28 2 14" xfId="5813"/>
    <cellStyle name="Normal 28 2 15" xfId="6055"/>
    <cellStyle name="Normal 28 2 16" xfId="6295"/>
    <cellStyle name="Normal 28 2 17" xfId="6531"/>
    <cellStyle name="Normal 28 2 18" xfId="6769"/>
    <cellStyle name="Normal 28 2 19" xfId="6968"/>
    <cellStyle name="Normal 28 2 2" xfId="258"/>
    <cellStyle name="Normal 28 2 2 10" xfId="14361"/>
    <cellStyle name="Normal 28 2 2 11" xfId="14841"/>
    <cellStyle name="Normal 28 2 2 12" xfId="15441"/>
    <cellStyle name="Normal 28 2 2 13" xfId="15982"/>
    <cellStyle name="Normal 28 2 2 14" xfId="16522"/>
    <cellStyle name="Normal 28 2 2 15" xfId="17063"/>
    <cellStyle name="Normal 28 2 2 16" xfId="17604"/>
    <cellStyle name="Normal 28 2 2 17" xfId="18145"/>
    <cellStyle name="Normal 28 2 2 18" xfId="18683"/>
    <cellStyle name="Normal 28 2 2 19" xfId="19223"/>
    <cellStyle name="Normal 28 2 2 2" xfId="10070"/>
    <cellStyle name="Normal 28 2 2 2 2" xfId="38092"/>
    <cellStyle name="Normal 28 2 2 20" xfId="19761"/>
    <cellStyle name="Normal 28 2 2 21" xfId="20289"/>
    <cellStyle name="Normal 28 2 2 22" xfId="20742"/>
    <cellStyle name="Normal 28 2 2 23" xfId="21258"/>
    <cellStyle name="Normal 28 2 2 24" xfId="21917"/>
    <cellStyle name="Normal 28 2 2 25" xfId="22403"/>
    <cellStyle name="Normal 28 2 2 26" xfId="23373"/>
    <cellStyle name="Normal 28 2 2 27" xfId="23907"/>
    <cellStyle name="Normal 28 2 2 28" xfId="24442"/>
    <cellStyle name="Normal 28 2 2 29" xfId="24954"/>
    <cellStyle name="Normal 28 2 2 3" xfId="10734"/>
    <cellStyle name="Normal 28 2 2 3 2" xfId="37950"/>
    <cellStyle name="Normal 28 2 2 30" xfId="25430"/>
    <cellStyle name="Normal 28 2 2 31" xfId="25638"/>
    <cellStyle name="Normal 28 2 2 32" xfId="26619"/>
    <cellStyle name="Normal 28 2 2 33" xfId="27152"/>
    <cellStyle name="Normal 28 2 2 34" xfId="27640"/>
    <cellStyle name="Normal 28 2 2 35" xfId="28141"/>
    <cellStyle name="Normal 28 2 2 36" xfId="28535"/>
    <cellStyle name="Normal 28 2 2 37" xfId="28928"/>
    <cellStyle name="Normal 28 2 2 38" xfId="29161"/>
    <cellStyle name="Normal 28 2 2 39" xfId="31034"/>
    <cellStyle name="Normal 28 2 2 4" xfId="11149"/>
    <cellStyle name="Normal 28 2 2 40" xfId="31359"/>
    <cellStyle name="Normal 28 2 2 41" xfId="32171"/>
    <cellStyle name="Normal 28 2 2 5" xfId="11675"/>
    <cellStyle name="Normal 28 2 2 6" xfId="12204"/>
    <cellStyle name="Normal 28 2 2 7" xfId="12688"/>
    <cellStyle name="Normal 28 2 2 8" xfId="13277"/>
    <cellStyle name="Normal 28 2 2 9" xfId="13818"/>
    <cellStyle name="Normal 28 2 20" xfId="7363"/>
    <cellStyle name="Normal 28 2 21" xfId="8189"/>
    <cellStyle name="Normal 28 2 22" xfId="7740"/>
    <cellStyle name="Normal 28 2 23" xfId="7502"/>
    <cellStyle name="Normal 28 2 24" xfId="6782"/>
    <cellStyle name="Normal 28 2 25" xfId="8407"/>
    <cellStyle name="Normal 28 2 26" xfId="8632"/>
    <cellStyle name="Normal 28 2 27" xfId="8841"/>
    <cellStyle name="Normal 28 2 28" xfId="9047"/>
    <cellStyle name="Normal 28 2 29" xfId="9206"/>
    <cellStyle name="Normal 28 2 3" xfId="1334"/>
    <cellStyle name="Normal 28 2 3 2" xfId="29724"/>
    <cellStyle name="Normal 28 2 3 2 2" xfId="38169"/>
    <cellStyle name="Normal 28 2 3 3" xfId="30445"/>
    <cellStyle name="Normal 28 2 3 3 2" xfId="37951"/>
    <cellStyle name="Normal 28 2 3 4" xfId="31923"/>
    <cellStyle name="Normal 28 2 3 5" xfId="32791"/>
    <cellStyle name="Normal 28 2 3 6" xfId="33496"/>
    <cellStyle name="Normal 28 2 30" xfId="9511"/>
    <cellStyle name="Normal 28 2 31" xfId="10002"/>
    <cellStyle name="Normal 28 2 32" xfId="9982"/>
    <cellStyle name="Normal 28 2 33" xfId="10329"/>
    <cellStyle name="Normal 28 2 34" xfId="11381"/>
    <cellStyle name="Normal 28 2 35" xfId="11910"/>
    <cellStyle name="Normal 28 2 36" xfId="12355"/>
    <cellStyle name="Normal 28 2 37" xfId="12981"/>
    <cellStyle name="Normal 28 2 38" xfId="13523"/>
    <cellStyle name="Normal 28 2 39" xfId="14064"/>
    <cellStyle name="Normal 28 2 4" xfId="3524"/>
    <cellStyle name="Normal 28 2 4 2" xfId="38057"/>
    <cellStyle name="Normal 28 2 40" xfId="14583"/>
    <cellStyle name="Normal 28 2 41" xfId="14968"/>
    <cellStyle name="Normal 28 2 42" xfId="15687"/>
    <cellStyle name="Normal 28 2 43" xfId="16228"/>
    <cellStyle name="Normal 28 2 44" xfId="16768"/>
    <cellStyle name="Normal 28 2 45" xfId="17309"/>
    <cellStyle name="Normal 28 2 46" xfId="17850"/>
    <cellStyle name="Normal 28 2 47" xfId="18391"/>
    <cellStyle name="Normal 28 2 48" xfId="18928"/>
    <cellStyle name="Normal 28 2 49" xfId="19468"/>
    <cellStyle name="Normal 28 2 5" xfId="3219"/>
    <cellStyle name="Normal 28 2 5 2" xfId="37949"/>
    <cellStyle name="Normal 28 2 50" xfId="20001"/>
    <cellStyle name="Normal 28 2 51" xfId="20498"/>
    <cellStyle name="Normal 28 2 52" xfId="20860"/>
    <cellStyle name="Normal 28 2 53" xfId="21833"/>
    <cellStyle name="Normal 28 2 54" xfId="22161"/>
    <cellStyle name="Normal 28 2 55" xfId="22916"/>
    <cellStyle name="Normal 28 2 56" xfId="23456"/>
    <cellStyle name="Normal 28 2 57" xfId="23990"/>
    <cellStyle name="Normal 28 2 58" xfId="24524"/>
    <cellStyle name="Normal 28 2 59" xfId="25031"/>
    <cellStyle name="Normal 28 2 6" xfId="3822"/>
    <cellStyle name="Normal 28 2 60" xfId="25238"/>
    <cellStyle name="Normal 28 2 61" xfId="26165"/>
    <cellStyle name="Normal 28 2 62" xfId="26702"/>
    <cellStyle name="Normal 28 2 63" xfId="25628"/>
    <cellStyle name="Normal 28 2 64" xfId="27742"/>
    <cellStyle name="Normal 28 2 65" xfId="28205"/>
    <cellStyle name="Normal 28 2 66" xfId="28847"/>
    <cellStyle name="Normal 28 2 67" xfId="29526"/>
    <cellStyle name="Normal 28 2 68" xfId="30953"/>
    <cellStyle name="Normal 28 2 69" xfId="31666"/>
    <cellStyle name="Normal 28 2 7" xfId="3017"/>
    <cellStyle name="Normal 28 2 70" xfId="32652"/>
    <cellStyle name="Normal 28 2 8" xfId="4340"/>
    <cellStyle name="Normal 28 2 9" xfId="4618"/>
    <cellStyle name="Normal 28 20" xfId="2673"/>
    <cellStyle name="Normal 28 21" xfId="2688"/>
    <cellStyle name="Normal 28 22" xfId="2703"/>
    <cellStyle name="Normal 28 23" xfId="2719"/>
    <cellStyle name="Normal 28 24" xfId="2733"/>
    <cellStyle name="Normal 28 25" xfId="2748"/>
    <cellStyle name="Normal 28 26" xfId="2760"/>
    <cellStyle name="Normal 28 27" xfId="2772"/>
    <cellStyle name="Normal 28 28" xfId="2782"/>
    <cellStyle name="Normal 28 29" xfId="2792"/>
    <cellStyle name="Normal 28 3" xfId="195"/>
    <cellStyle name="Normal 28 3 10" xfId="5302"/>
    <cellStyle name="Normal 28 3 11" xfId="5420"/>
    <cellStyle name="Normal 28 3 12" xfId="5392"/>
    <cellStyle name="Normal 28 3 13" xfId="4601"/>
    <cellStyle name="Normal 28 3 14" xfId="4856"/>
    <cellStyle name="Normal 28 3 15" xfId="5306"/>
    <cellStyle name="Normal 28 3 16" xfId="2947"/>
    <cellStyle name="Normal 28 3 17" xfId="5549"/>
    <cellStyle name="Normal 28 3 18" xfId="5777"/>
    <cellStyle name="Normal 28 3 19" xfId="7441"/>
    <cellStyle name="Normal 28 3 2" xfId="279"/>
    <cellStyle name="Normal 28 3 2 10" xfId="13361"/>
    <cellStyle name="Normal 28 3 2 11" xfId="13422"/>
    <cellStyle name="Normal 28 3 2 12" xfId="14931"/>
    <cellStyle name="Normal 28 3 2 13" xfId="14837"/>
    <cellStyle name="Normal 28 3 2 14" xfId="15525"/>
    <cellStyle name="Normal 28 3 2 15" xfId="16066"/>
    <cellStyle name="Normal 28 3 2 16" xfId="16606"/>
    <cellStyle name="Normal 28 3 2 17" xfId="17147"/>
    <cellStyle name="Normal 28 3 2 18" xfId="17688"/>
    <cellStyle name="Normal 28 3 2 19" xfId="18229"/>
    <cellStyle name="Normal 28 3 2 2" xfId="10091"/>
    <cellStyle name="Normal 28 3 2 2 2" xfId="38113"/>
    <cellStyle name="Normal 28 3 2 20" xfId="18767"/>
    <cellStyle name="Normal 28 3 2 21" xfId="19306"/>
    <cellStyle name="Normal 28 3 2 22" xfId="19367"/>
    <cellStyle name="Normal 28 3 2 23" xfId="20826"/>
    <cellStyle name="Normal 28 3 2 24" xfId="21938"/>
    <cellStyle name="Normal 28 3 2 25" xfId="22625"/>
    <cellStyle name="Normal 28 3 2 26" xfId="23008"/>
    <cellStyle name="Normal 28 3 2 27" xfId="23546"/>
    <cellStyle name="Normal 28 3 2 28" xfId="24080"/>
    <cellStyle name="Normal 28 3 2 29" xfId="24613"/>
    <cellStyle name="Normal 28 3 2 3" xfId="10427"/>
    <cellStyle name="Normal 28 3 2 3 2" xfId="37953"/>
    <cellStyle name="Normal 28 3 2 30" xfId="25114"/>
    <cellStyle name="Normal 28 3 2 31" xfId="25571"/>
    <cellStyle name="Normal 28 3 2 32" xfId="26257"/>
    <cellStyle name="Normal 28 3 2 33" xfId="26792"/>
    <cellStyle name="Normal 28 3 2 34" xfId="27290"/>
    <cellStyle name="Normal 28 3 2 35" xfId="27825"/>
    <cellStyle name="Normal 28 3 2 36" xfId="28281"/>
    <cellStyle name="Normal 28 3 2 37" xfId="28949"/>
    <cellStyle name="Normal 28 3 2 38" xfId="28752"/>
    <cellStyle name="Normal 28 3 2 39" xfId="31055"/>
    <cellStyle name="Normal 28 3 2 4" xfId="9870"/>
    <cellStyle name="Normal 28 3 2 40" xfId="31400"/>
    <cellStyle name="Normal 28 3 2 41" xfId="32089"/>
    <cellStyle name="Normal 28 3 2 5" xfId="10584"/>
    <cellStyle name="Normal 28 3 2 6" xfId="11219"/>
    <cellStyle name="Normal 28 3 2 7" xfId="12370"/>
    <cellStyle name="Normal 28 3 2 8" xfId="12768"/>
    <cellStyle name="Normal 28 3 2 9" xfId="12365"/>
    <cellStyle name="Normal 28 3 20" xfId="7553"/>
    <cellStyle name="Normal 28 3 21" xfId="7265"/>
    <cellStyle name="Normal 28 3 22" xfId="6954"/>
    <cellStyle name="Normal 28 3 23" xfId="8239"/>
    <cellStyle name="Normal 28 3 24" xfId="8215"/>
    <cellStyle name="Normal 28 3 25" xfId="7339"/>
    <cellStyle name="Normal 28 3 26" xfId="8172"/>
    <cellStyle name="Normal 28 3 27" xfId="7046"/>
    <cellStyle name="Normal 28 3 28" xfId="7332"/>
    <cellStyle name="Normal 28 3 29" xfId="9561"/>
    <cellStyle name="Normal 28 3 3" xfId="1355"/>
    <cellStyle name="Normal 28 3 3 2" xfId="29745"/>
    <cellStyle name="Normal 28 3 3 2 2" xfId="38190"/>
    <cellStyle name="Normal 28 3 3 3" xfId="30466"/>
    <cellStyle name="Normal 28 3 3 3 2" xfId="37954"/>
    <cellStyle name="Normal 28 3 3 4" xfId="31944"/>
    <cellStyle name="Normal 28 3 3 5" xfId="32812"/>
    <cellStyle name="Normal 28 3 3 6" xfId="33517"/>
    <cellStyle name="Normal 28 3 30" xfId="9632"/>
    <cellStyle name="Normal 28 3 31" xfId="10017"/>
    <cellStyle name="Normal 28 3 32" xfId="10523"/>
    <cellStyle name="Normal 28 3 33" xfId="11212"/>
    <cellStyle name="Normal 28 3 34" xfId="11740"/>
    <cellStyle name="Normal 28 3 35" xfId="12269"/>
    <cellStyle name="Normal 28 3 36" xfId="12885"/>
    <cellStyle name="Normal 28 3 37" xfId="13354"/>
    <cellStyle name="Normal 28 3 38" xfId="13895"/>
    <cellStyle name="Normal 28 3 39" xfId="14436"/>
    <cellStyle name="Normal 28 3 4" xfId="4067"/>
    <cellStyle name="Normal 28 3 4 2" xfId="38062"/>
    <cellStyle name="Normal 28 3 40" xfId="14982"/>
    <cellStyle name="Normal 28 3 41" xfId="15518"/>
    <cellStyle name="Normal 28 3 42" xfId="16059"/>
    <cellStyle name="Normal 28 3 43" xfId="16599"/>
    <cellStyle name="Normal 28 3 44" xfId="17140"/>
    <cellStyle name="Normal 28 3 45" xfId="17681"/>
    <cellStyle name="Normal 28 3 46" xfId="18222"/>
    <cellStyle name="Normal 28 3 47" xfId="18760"/>
    <cellStyle name="Normal 28 3 48" xfId="19299"/>
    <cellStyle name="Normal 28 3 49" xfId="19837"/>
    <cellStyle name="Normal 28 3 5" xfId="3886"/>
    <cellStyle name="Normal 28 3 5 2" xfId="37952"/>
    <cellStyle name="Normal 28 3 50" xfId="20361"/>
    <cellStyle name="Normal 28 3 51" xfId="20874"/>
    <cellStyle name="Normal 28 3 52" xfId="21307"/>
    <cellStyle name="Normal 28 3 53" xfId="21854"/>
    <cellStyle name="Normal 28 3 54" xfId="22325"/>
    <cellStyle name="Normal 28 3 55" xfId="23374"/>
    <cellStyle name="Normal 28 3 56" xfId="23908"/>
    <cellStyle name="Normal 28 3 57" xfId="24443"/>
    <cellStyle name="Normal 28 3 58" xfId="24955"/>
    <cellStyle name="Normal 28 3 59" xfId="25431"/>
    <cellStyle name="Normal 28 3 6" xfId="4419"/>
    <cellStyle name="Normal 28 3 60" xfId="25695"/>
    <cellStyle name="Normal 28 3 61" xfId="26620"/>
    <cellStyle name="Normal 28 3 62" xfId="27153"/>
    <cellStyle name="Normal 28 3 63" xfId="27650"/>
    <cellStyle name="Normal 28 3 64" xfId="28142"/>
    <cellStyle name="Normal 28 3 65" xfId="28536"/>
    <cellStyle name="Normal 28 3 66" xfId="28865"/>
    <cellStyle name="Normal 28 3 67" xfId="29283"/>
    <cellStyle name="Normal 28 3 68" xfId="30971"/>
    <cellStyle name="Normal 28 3 69" xfId="31394"/>
    <cellStyle name="Normal 28 3 7" xfId="3217"/>
    <cellStyle name="Normal 28 3 70" xfId="32327"/>
    <cellStyle name="Normal 28 3 8" xfId="3888"/>
    <cellStyle name="Normal 28 3 9" xfId="3498"/>
    <cellStyle name="Normal 28 30" xfId="2803"/>
    <cellStyle name="Normal 28 31" xfId="2852"/>
    <cellStyle name="Normal 28 32" xfId="2936"/>
    <cellStyle name="Normal 28 33" xfId="3750"/>
    <cellStyle name="Normal 28 34" xfId="3427"/>
    <cellStyle name="Normal 28 35" xfId="4186"/>
    <cellStyle name="Normal 28 36" xfId="4433"/>
    <cellStyle name="Normal 28 37" xfId="4559"/>
    <cellStyle name="Normal 28 38" xfId="4795"/>
    <cellStyle name="Normal 28 39" xfId="3900"/>
    <cellStyle name="Normal 28 4" xfId="216"/>
    <cellStyle name="Normal 28 4 10" xfId="5620"/>
    <cellStyle name="Normal 28 4 11" xfId="3641"/>
    <cellStyle name="Normal 28 4 12" xfId="4645"/>
    <cellStyle name="Normal 28 4 13" xfId="4658"/>
    <cellStyle name="Normal 28 4 14" xfId="5181"/>
    <cellStyle name="Normal 28 4 15" xfId="5324"/>
    <cellStyle name="Normal 28 4 16" xfId="4744"/>
    <cellStyle name="Normal 28 4 17" xfId="4393"/>
    <cellStyle name="Normal 28 4 18" xfId="5634"/>
    <cellStyle name="Normal 28 4 19" xfId="7748"/>
    <cellStyle name="Normal 28 4 2" xfId="300"/>
    <cellStyle name="Normal 28 4 2 10" xfId="13279"/>
    <cellStyle name="Normal 28 4 2 11" xfId="14973"/>
    <cellStyle name="Normal 28 4 2 12" xfId="15039"/>
    <cellStyle name="Normal 28 4 2 13" xfId="14884"/>
    <cellStyle name="Normal 28 4 2 14" xfId="15443"/>
    <cellStyle name="Normal 28 4 2 15" xfId="15984"/>
    <cellStyle name="Normal 28 4 2 16" xfId="16524"/>
    <cellStyle name="Normal 28 4 2 17" xfId="17065"/>
    <cellStyle name="Normal 28 4 2 18" xfId="17606"/>
    <cellStyle name="Normal 28 4 2 19" xfId="18147"/>
    <cellStyle name="Normal 28 4 2 2" xfId="10112"/>
    <cellStyle name="Normal 28 4 2 2 2" xfId="38134"/>
    <cellStyle name="Normal 28 4 2 20" xfId="18685"/>
    <cellStyle name="Normal 28 4 2 21" xfId="19225"/>
    <cellStyle name="Normal 28 4 2 22" xfId="20865"/>
    <cellStyle name="Normal 28 4 2 23" xfId="20922"/>
    <cellStyle name="Normal 28 4 2 24" xfId="21959"/>
    <cellStyle name="Normal 28 4 2 25" xfId="22404"/>
    <cellStyle name="Normal 28 4 2 26" xfId="22349"/>
    <cellStyle name="Normal 28 4 2 27" xfId="22888"/>
    <cellStyle name="Normal 28 4 2 28" xfId="23429"/>
    <cellStyle name="Normal 28 4 2 29" xfId="23962"/>
    <cellStyle name="Normal 28 4 2 3" xfId="9975"/>
    <cellStyle name="Normal 28 4 2 3 2" xfId="37956"/>
    <cellStyle name="Normal 28 4 2 30" xfId="24496"/>
    <cellStyle name="Normal 28 4 2 31" xfId="23649"/>
    <cellStyle name="Normal 28 4 2 32" xfId="25893"/>
    <cellStyle name="Normal 28 4 2 33" xfId="26139"/>
    <cellStyle name="Normal 28 4 2 34" xfId="25654"/>
    <cellStyle name="Normal 28 4 2 35" xfId="26853"/>
    <cellStyle name="Normal 28 4 2 36" xfId="27718"/>
    <cellStyle name="Normal 28 4 2 37" xfId="28970"/>
    <cellStyle name="Normal 28 4 2 38" xfId="29905"/>
    <cellStyle name="Normal 28 4 2 39" xfId="31076"/>
    <cellStyle name="Normal 28 4 2 4" xfId="10909"/>
    <cellStyle name="Normal 28 4 2 40" xfId="32384"/>
    <cellStyle name="Normal 28 4 2 41" xfId="32218"/>
    <cellStyle name="Normal 28 4 2 5" xfId="10252"/>
    <cellStyle name="Normal 28 4 2 6" xfId="11151"/>
    <cellStyle name="Normal 28 4 2 7" xfId="12002"/>
    <cellStyle name="Normal 28 4 2 8" xfId="12938"/>
    <cellStyle name="Normal 28 4 2 9" xfId="12735"/>
    <cellStyle name="Normal 28 4 20" xfId="6110"/>
    <cellStyle name="Normal 28 4 21" xfId="8195"/>
    <cellStyle name="Normal 28 4 22" xfId="8237"/>
    <cellStyle name="Normal 28 4 23" xfId="8220"/>
    <cellStyle name="Normal 28 4 24" xfId="7213"/>
    <cellStyle name="Normal 28 4 25" xfId="8207"/>
    <cellStyle name="Normal 28 4 26" xfId="4753"/>
    <cellStyle name="Normal 28 4 27" xfId="6704"/>
    <cellStyle name="Normal 28 4 28" xfId="6788"/>
    <cellStyle name="Normal 28 4 29" xfId="9747"/>
    <cellStyle name="Normal 28 4 3" xfId="3304"/>
    <cellStyle name="Normal 28 4 3 2" xfId="38067"/>
    <cellStyle name="Normal 28 4 30" xfId="8460"/>
    <cellStyle name="Normal 28 4 31" xfId="10028"/>
    <cellStyle name="Normal 28 4 32" xfId="10570"/>
    <cellStyle name="Normal 28 4 33" xfId="10505"/>
    <cellStyle name="Normal 28 4 34" xfId="10307"/>
    <cellStyle name="Normal 28 4 35" xfId="11133"/>
    <cellStyle name="Normal 28 4 36" xfId="12730"/>
    <cellStyle name="Normal 28 4 37" xfId="12703"/>
    <cellStyle name="Normal 28 4 38" xfId="12676"/>
    <cellStyle name="Normal 28 4 39" xfId="13261"/>
    <cellStyle name="Normal 28 4 4" xfId="4188"/>
    <cellStyle name="Normal 28 4 4 2" xfId="37955"/>
    <cellStyle name="Normal 28 4 40" xfId="14468"/>
    <cellStyle name="Normal 28 4 41" xfId="14899"/>
    <cellStyle name="Normal 28 4 42" xfId="14819"/>
    <cellStyle name="Normal 28 4 43" xfId="15425"/>
    <cellStyle name="Normal 28 4 44" xfId="15966"/>
    <cellStyle name="Normal 28 4 45" xfId="16506"/>
    <cellStyle name="Normal 28 4 46" xfId="17047"/>
    <cellStyle name="Normal 28 4 47" xfId="17588"/>
    <cellStyle name="Normal 28 4 48" xfId="18129"/>
    <cellStyle name="Normal 28 4 49" xfId="18667"/>
    <cellStyle name="Normal 28 4 5" xfId="4421"/>
    <cellStyle name="Normal 28 4 50" xfId="19207"/>
    <cellStyle name="Normal 28 4 51" xfId="20392"/>
    <cellStyle name="Normal 28 4 52" xfId="20796"/>
    <cellStyle name="Normal 28 4 53" xfId="21875"/>
    <cellStyle name="Normal 28 4 54" xfId="22579"/>
    <cellStyle name="Normal 28 4 55" xfId="23338"/>
    <cellStyle name="Normal 28 4 56" xfId="23873"/>
    <cellStyle name="Normal 28 4 57" xfId="24407"/>
    <cellStyle name="Normal 28 4 58" xfId="24921"/>
    <cellStyle name="Normal 28 4 59" xfId="25398"/>
    <cellStyle name="Normal 28 4 6" xfId="2849"/>
    <cellStyle name="Normal 28 4 60" xfId="25652"/>
    <cellStyle name="Normal 28 4 61" xfId="26583"/>
    <cellStyle name="Normal 28 4 62" xfId="27116"/>
    <cellStyle name="Normal 28 4 63" xfId="27551"/>
    <cellStyle name="Normal 28 4 64" xfId="28109"/>
    <cellStyle name="Normal 28 4 65" xfId="28509"/>
    <cellStyle name="Normal 28 4 66" xfId="28886"/>
    <cellStyle name="Normal 28 4 67" xfId="29625"/>
    <cellStyle name="Normal 28 4 68" xfId="30992"/>
    <cellStyle name="Normal 28 4 69" xfId="32313"/>
    <cellStyle name="Normal 28 4 7" xfId="3928"/>
    <cellStyle name="Normal 28 4 70" xfId="33138"/>
    <cellStyle name="Normal 28 4 8" xfId="3115"/>
    <cellStyle name="Normal 28 4 9" xfId="3366"/>
    <cellStyle name="Normal 28 40" xfId="5004"/>
    <cellStyle name="Normal 28 41" xfId="5410"/>
    <cellStyle name="Normal 28 42" xfId="5754"/>
    <cellStyle name="Normal 28 43" xfId="5995"/>
    <cellStyle name="Normal 28 44" xfId="6235"/>
    <cellStyle name="Normal 28 45" xfId="6472"/>
    <cellStyle name="Normal 28 46" xfId="6711"/>
    <cellStyle name="Normal 28 47" xfId="6951"/>
    <cellStyle name="Normal 28 48" xfId="4720"/>
    <cellStyle name="Normal 28 49" xfId="7151"/>
    <cellStyle name="Normal 28 5" xfId="237"/>
    <cellStyle name="Normal 28 5 10" xfId="4263"/>
    <cellStyle name="Normal 28 5 11" xfId="5562"/>
    <cellStyle name="Normal 28 5 12" xfId="5819"/>
    <cellStyle name="Normal 28 5 13" xfId="6060"/>
    <cellStyle name="Normal 28 5 14" xfId="6301"/>
    <cellStyle name="Normal 28 5 15" xfId="6537"/>
    <cellStyle name="Normal 28 5 16" xfId="6775"/>
    <cellStyle name="Normal 28 5 17" xfId="7014"/>
    <cellStyle name="Normal 28 5 18" xfId="7246"/>
    <cellStyle name="Normal 28 5 19" xfId="5739"/>
    <cellStyle name="Normal 28 5 2" xfId="2925"/>
    <cellStyle name="Normal 28 5 2 2" xfId="38074"/>
    <cellStyle name="Normal 28 5 20" xfId="7691"/>
    <cellStyle name="Normal 28 5 21" xfId="7779"/>
    <cellStyle name="Normal 28 5 22" xfId="7844"/>
    <cellStyle name="Normal 28 5 23" xfId="8412"/>
    <cellStyle name="Normal 28 5 24" xfId="8637"/>
    <cellStyle name="Normal 28 5 25" xfId="8846"/>
    <cellStyle name="Normal 28 5 26" xfId="9052"/>
    <cellStyle name="Normal 28 5 27" xfId="9248"/>
    <cellStyle name="Normal 28 5 28" xfId="9427"/>
    <cellStyle name="Normal 28 5 29" xfId="7597"/>
    <cellStyle name="Normal 28 5 3" xfId="3324"/>
    <cellStyle name="Normal 28 5 3 2" xfId="37957"/>
    <cellStyle name="Normal 28 5 30" xfId="9710"/>
    <cellStyle name="Normal 28 5 31" xfId="10049"/>
    <cellStyle name="Normal 28 5 32" xfId="10412"/>
    <cellStyle name="Normal 28 5 33" xfId="9873"/>
    <cellStyle name="Normal 28 5 34" xfId="11407"/>
    <cellStyle name="Normal 28 5 35" xfId="11936"/>
    <cellStyle name="Normal 28 5 36" xfId="13053"/>
    <cellStyle name="Normal 28 5 37" xfId="12966"/>
    <cellStyle name="Normal 28 5 38" xfId="13548"/>
    <cellStyle name="Normal 28 5 39" xfId="14090"/>
    <cellStyle name="Normal 28 5 4" xfId="3644"/>
    <cellStyle name="Normal 28 5 40" xfId="15045"/>
    <cellStyle name="Normal 28 5 41" xfId="14442"/>
    <cellStyle name="Normal 28 5 42" xfId="15713"/>
    <cellStyle name="Normal 28 5 43" xfId="16254"/>
    <cellStyle name="Normal 28 5 44" xfId="16794"/>
    <cellStyle name="Normal 28 5 45" xfId="17335"/>
    <cellStyle name="Normal 28 5 46" xfId="17876"/>
    <cellStyle name="Normal 28 5 47" xfId="18417"/>
    <cellStyle name="Normal 28 5 48" xfId="18954"/>
    <cellStyle name="Normal 28 5 49" xfId="19493"/>
    <cellStyle name="Normal 28 5 5" xfId="3311"/>
    <cellStyle name="Normal 28 5 50" xfId="20027"/>
    <cellStyle name="Normal 28 5 51" xfId="20927"/>
    <cellStyle name="Normal 28 5 52" xfId="20367"/>
    <cellStyle name="Normal 28 5 53" xfId="21896"/>
    <cellStyle name="Normal 28 5 54" xfId="22602"/>
    <cellStyle name="Normal 28 5 55" xfId="21687"/>
    <cellStyle name="Normal 28 5 56" xfId="22439"/>
    <cellStyle name="Normal 28 5 57" xfId="23152"/>
    <cellStyle name="Normal 28 5 58" xfId="23688"/>
    <cellStyle name="Normal 28 5 59" xfId="24221"/>
    <cellStyle name="Normal 28 5 6" xfId="4376"/>
    <cellStyle name="Normal 28 5 60" xfId="24769"/>
    <cellStyle name="Normal 28 5 61" xfId="26025"/>
    <cellStyle name="Normal 28 5 62" xfId="26004"/>
    <cellStyle name="Normal 28 5 63" xfId="26840"/>
    <cellStyle name="Normal 28 5 64" xfId="26691"/>
    <cellStyle name="Normal 28 5 65" xfId="27423"/>
    <cellStyle name="Normal 28 5 66" xfId="28907"/>
    <cellStyle name="Normal 28 5 67" xfId="29501"/>
    <cellStyle name="Normal 28 5 68" xfId="31013"/>
    <cellStyle name="Normal 28 5 69" xfId="31807"/>
    <cellStyle name="Normal 28 5 7" xfId="4624"/>
    <cellStyle name="Normal 28 5 70" xfId="32541"/>
    <cellStyle name="Normal 28 5 8" xfId="4861"/>
    <cellStyle name="Normal 28 5 9" xfId="5101"/>
    <cellStyle name="Normal 28 50" xfId="8206"/>
    <cellStyle name="Normal 28 51" xfId="8108"/>
    <cellStyle name="Normal 28 52" xfId="7606"/>
    <cellStyle name="Normal 28 53" xfId="8350"/>
    <cellStyle name="Normal 28 54" xfId="8577"/>
    <cellStyle name="Normal 28 55" xfId="8789"/>
    <cellStyle name="Normal 28 56" xfId="8996"/>
    <cellStyle name="Normal 28 57" xfId="9192"/>
    <cellStyle name="Normal 28 58" xfId="8012"/>
    <cellStyle name="Normal 28 59" xfId="9357"/>
    <cellStyle name="Normal 28 6" xfId="1316"/>
    <cellStyle name="Normal 28 6 2" xfId="29710"/>
    <cellStyle name="Normal 28 6 2 2" xfId="38151"/>
    <cellStyle name="Normal 28 6 3" xfId="30431"/>
    <cellStyle name="Normal 28 6 3 2" xfId="37958"/>
    <cellStyle name="Normal 28 6 4" xfId="31908"/>
    <cellStyle name="Normal 28 6 5" xfId="30818"/>
    <cellStyle name="Normal 28 6 6" xfId="33383"/>
    <cellStyle name="Normal 28 60" xfId="9895"/>
    <cellStyle name="Normal 28 61" xfId="10688"/>
    <cellStyle name="Normal 28 62" xfId="10493"/>
    <cellStyle name="Normal 28 63" xfId="10388"/>
    <cellStyle name="Normal 28 64" xfId="10282"/>
    <cellStyle name="Normal 28 65" xfId="12905"/>
    <cellStyle name="Normal 28 66" xfId="12751"/>
    <cellStyle name="Normal 28 67" xfId="12933"/>
    <cellStyle name="Normal 28 68" xfId="12655"/>
    <cellStyle name="Normal 28 69" xfId="15086"/>
    <cellStyle name="Normal 28 7" xfId="2487"/>
    <cellStyle name="Normal 28 7 2" xfId="38049"/>
    <cellStyle name="Normal 28 70" xfId="14781"/>
    <cellStyle name="Normal 28 71" xfId="15020"/>
    <cellStyle name="Normal 28 72" xfId="14794"/>
    <cellStyle name="Normal 28 73" xfId="15393"/>
    <cellStyle name="Normal 28 74" xfId="15934"/>
    <cellStyle name="Normal 28 75" xfId="16474"/>
    <cellStyle name="Normal 28 76" xfId="17015"/>
    <cellStyle name="Normal 28 77" xfId="17556"/>
    <cellStyle name="Normal 28 78" xfId="18097"/>
    <cellStyle name="Normal 28 79" xfId="18635"/>
    <cellStyle name="Normal 28 8" xfId="2503"/>
    <cellStyle name="Normal 28 8 2" xfId="37948"/>
    <cellStyle name="Normal 28 80" xfId="20960"/>
    <cellStyle name="Normal 28 81" xfId="20688"/>
    <cellStyle name="Normal 28 82" xfId="21725"/>
    <cellStyle name="Normal 28 83" xfId="22643"/>
    <cellStyle name="Normal 28 84" xfId="21777"/>
    <cellStyle name="Normal 28 85" xfId="22775"/>
    <cellStyle name="Normal 28 86" xfId="23343"/>
    <cellStyle name="Normal 28 87" xfId="23878"/>
    <cellStyle name="Normal 28 88" xfId="24412"/>
    <cellStyle name="Normal 28 89" xfId="25217"/>
    <cellStyle name="Normal 28 9" xfId="2518"/>
    <cellStyle name="Normal 28 90" xfId="25573"/>
    <cellStyle name="Normal 28 91" xfId="25491"/>
    <cellStyle name="Normal 28 92" xfId="26905"/>
    <cellStyle name="Normal 28 93" xfId="27406"/>
    <cellStyle name="Normal 28 94" xfId="27522"/>
    <cellStyle name="Normal 28 95" xfId="28758"/>
    <cellStyle name="Normal 28 96" xfId="29336"/>
    <cellStyle name="Normal 28 97" xfId="30849"/>
    <cellStyle name="Normal 28 98" xfId="32380"/>
    <cellStyle name="Normal 28 99" xfId="31764"/>
    <cellStyle name="Normal 29" xfId="38282"/>
    <cellStyle name="Normal 3" xfId="41"/>
    <cellStyle name="Normal 3 10" xfId="104"/>
    <cellStyle name="Normal 3 10 10" xfId="5498"/>
    <cellStyle name="Normal 3 10 11" xfId="5876"/>
    <cellStyle name="Normal 3 10 12" xfId="6118"/>
    <cellStyle name="Normal 3 10 13" xfId="6357"/>
    <cellStyle name="Normal 3 10 14" xfId="6595"/>
    <cellStyle name="Normal 3 10 15" xfId="6832"/>
    <cellStyle name="Normal 3 10 16" xfId="7071"/>
    <cellStyle name="Normal 3 10 17" xfId="7303"/>
    <cellStyle name="Normal 3 10 18" xfId="7531"/>
    <cellStyle name="Normal 3 10 19" xfId="7628"/>
    <cellStyle name="Normal 3 10 2" xfId="2483"/>
    <cellStyle name="Normal 3 10 2 2" xfId="2882"/>
    <cellStyle name="Normal 3 10 2 2 2 2" xfId="38279"/>
    <cellStyle name="Normal 3 10 2 3" xfId="34275"/>
    <cellStyle name="Normal 3 10 2 4" xfId="37744"/>
    <cellStyle name="Normal 3 10 20" xfId="7998"/>
    <cellStyle name="Normal 3 10 21" xfId="7905"/>
    <cellStyle name="Normal 3 10 22" xfId="8468"/>
    <cellStyle name="Normal 3 10 23" xfId="8689"/>
    <cellStyle name="Normal 3 10 24" xfId="8898"/>
    <cellStyle name="Normal 3 10 25" xfId="9099"/>
    <cellStyle name="Normal 3 10 26" xfId="9298"/>
    <cellStyle name="Normal 3 10 27" xfId="9468"/>
    <cellStyle name="Normal 3 10 28" xfId="9620"/>
    <cellStyle name="Normal 3 10 29" xfId="9669"/>
    <cellStyle name="Normal 3 10 3" xfId="2837"/>
    <cellStyle name="Normal 3 10 3 2" xfId="37960"/>
    <cellStyle name="Normal 3 10 30" xfId="9834"/>
    <cellStyle name="Normal 3 10 31" xfId="9937"/>
    <cellStyle name="Normal 3 10 32" xfId="9907"/>
    <cellStyle name="Normal 3 10 33" xfId="10700"/>
    <cellStyle name="Normal 3 10 34" xfId="11270"/>
    <cellStyle name="Normal 3 10 35" xfId="11798"/>
    <cellStyle name="Normal 3 10 36" xfId="12708"/>
    <cellStyle name="Normal 3 10 37" xfId="12888"/>
    <cellStyle name="Normal 3 10 38" xfId="13412"/>
    <cellStyle name="Normal 3 10 39" xfId="13953"/>
    <cellStyle name="Normal 3 10 4" xfId="4079"/>
    <cellStyle name="Normal 3 10 40" xfId="14880"/>
    <cellStyle name="Normal 3 10 41" xfId="15063"/>
    <cellStyle name="Normal 3 10 42" xfId="15576"/>
    <cellStyle name="Normal 3 10 43" xfId="16117"/>
    <cellStyle name="Normal 3 10 44" xfId="16657"/>
    <cellStyle name="Normal 3 10 45" xfId="17198"/>
    <cellStyle name="Normal 3 10 46" xfId="17739"/>
    <cellStyle name="Normal 3 10 47" xfId="18280"/>
    <cellStyle name="Normal 3 10 48" xfId="18818"/>
    <cellStyle name="Normal 3 10 49" xfId="19357"/>
    <cellStyle name="Normal 3 10 5" xfId="4261"/>
    <cellStyle name="Normal 3 10 50" xfId="19892"/>
    <cellStyle name="Normal 3 10 51" xfId="20780"/>
    <cellStyle name="Normal 3 10 52" xfId="20940"/>
    <cellStyle name="Normal 3 10 53" xfId="21768"/>
    <cellStyle name="Normal 3 10 54" xfId="22464"/>
    <cellStyle name="Normal 3 10 55" xfId="23218"/>
    <cellStyle name="Normal 3 10 56" xfId="23754"/>
    <cellStyle name="Normal 3 10 57" xfId="24287"/>
    <cellStyle name="Normal 3 10 58" xfId="24806"/>
    <cellStyle name="Normal 3 10 59" xfId="25291"/>
    <cellStyle name="Normal 3 10 6" xfId="4679"/>
    <cellStyle name="Normal 3 10 60" xfId="25672"/>
    <cellStyle name="Normal 3 10 61" xfId="26464"/>
    <cellStyle name="Normal 3 10 62" xfId="27000"/>
    <cellStyle name="Normal 3 10 63" xfId="27413"/>
    <cellStyle name="Normal 3 10 64" xfId="27999"/>
    <cellStyle name="Normal 3 10 65" xfId="28414"/>
    <cellStyle name="Normal 3 10 66" xfId="28794"/>
    <cellStyle name="Normal 3 10 67" xfId="29467"/>
    <cellStyle name="Normal 3 10 68" xfId="30893"/>
    <cellStyle name="Normal 3 10 69" xfId="31461"/>
    <cellStyle name="Normal 3 10 7" xfId="4919"/>
    <cellStyle name="Normal 3 10 70" xfId="32137"/>
    <cellStyle name="Normal 3 10 8" xfId="5157"/>
    <cellStyle name="Normal 3 10 9" xfId="5398"/>
    <cellStyle name="Normal 3 100" xfId="26457"/>
    <cellStyle name="Normal 3 101" xfId="26632"/>
    <cellStyle name="Normal 3 102" xfId="27504"/>
    <cellStyle name="Normal 3 103" xfId="27992"/>
    <cellStyle name="Normal 3 104" xfId="28751"/>
    <cellStyle name="Normal 3 105" xfId="29686"/>
    <cellStyle name="Normal 3 106" xfId="30842"/>
    <cellStyle name="Normal 3 107" xfId="32639"/>
    <cellStyle name="Normal 3 108" xfId="33391"/>
    <cellStyle name="Normal 3 109" xfId="3000"/>
    <cellStyle name="Normal 3 11" xfId="87"/>
    <cellStyle name="Normal 3 11 10" xfId="5447"/>
    <cellStyle name="Normal 3 11 11" xfId="5752"/>
    <cellStyle name="Normal 3 11 12" xfId="5993"/>
    <cellStyle name="Normal 3 11 13" xfId="6233"/>
    <cellStyle name="Normal 3 11 14" xfId="6470"/>
    <cellStyle name="Normal 3 11 15" xfId="6709"/>
    <cellStyle name="Normal 3 11 16" xfId="6949"/>
    <cellStyle name="Normal 3 11 17" xfId="7181"/>
    <cellStyle name="Normal 3 11 18" xfId="7413"/>
    <cellStyle name="Normal 3 11 19" xfId="7578"/>
    <cellStyle name="Normal 3 11 2" xfId="2499"/>
    <cellStyle name="Normal 3 11 2 2" xfId="2873"/>
    <cellStyle name="Normal 3 11 2 3" xfId="38046"/>
    <cellStyle name="Normal 3 11 20" xfId="7878"/>
    <cellStyle name="Normal 3 11 21" xfId="7731"/>
    <cellStyle name="Normal 3 11 22" xfId="8348"/>
    <cellStyle name="Normal 3 11 23" xfId="8575"/>
    <cellStyle name="Normal 3 11 24" xfId="8787"/>
    <cellStyle name="Normal 3 11 25" xfId="8994"/>
    <cellStyle name="Normal 3 11 26" xfId="9190"/>
    <cellStyle name="Normal 3 11 27" xfId="9374"/>
    <cellStyle name="Normal 3 11 28" xfId="9542"/>
    <cellStyle name="Normal 3 11 29" xfId="9643"/>
    <cellStyle name="Normal 3 11 3" xfId="3092"/>
    <cellStyle name="Normal 3 11 30" xfId="9781"/>
    <cellStyle name="Normal 3 11 31" xfId="9921"/>
    <cellStyle name="Normal 3 11 32" xfId="10352"/>
    <cellStyle name="Normal 3 11 33" xfId="11471"/>
    <cellStyle name="Normal 3 11 34" xfId="12000"/>
    <cellStyle name="Normal 3 11 35" xfId="12529"/>
    <cellStyle name="Normal 3 11 36" xfId="12879"/>
    <cellStyle name="Normal 3 11 37" xfId="13612"/>
    <cellStyle name="Normal 3 11 38" xfId="14155"/>
    <cellStyle name="Normal 3 11 39" xfId="14694"/>
    <cellStyle name="Normal 3 11 4" xfId="4165"/>
    <cellStyle name="Normal 3 11 40" xfId="15122"/>
    <cellStyle name="Normal 3 11 41" xfId="15777"/>
    <cellStyle name="Normal 3 11 42" xfId="16317"/>
    <cellStyle name="Normal 3 11 43" xfId="16858"/>
    <cellStyle name="Normal 3 11 44" xfId="17399"/>
    <cellStyle name="Normal 3 11 45" xfId="17940"/>
    <cellStyle name="Normal 3 11 46" xfId="18480"/>
    <cellStyle name="Normal 3 11 47" xfId="19018"/>
    <cellStyle name="Normal 3 11 48" xfId="19557"/>
    <cellStyle name="Normal 3 11 49" xfId="20089"/>
    <cellStyle name="Normal 3 11 5" xfId="4292"/>
    <cellStyle name="Normal 3 11 50" xfId="20608"/>
    <cellStyle name="Normal 3 11 51" xfId="20991"/>
    <cellStyle name="Normal 3 11 52" xfId="21490"/>
    <cellStyle name="Normal 3 11 53" xfId="21752"/>
    <cellStyle name="Normal 3 11 54" xfId="21819"/>
    <cellStyle name="Normal 3 11 55" xfId="23124"/>
    <cellStyle name="Normal 3 11 56" xfId="23661"/>
    <cellStyle name="Normal 3 11 57" xfId="24193"/>
    <cellStyle name="Normal 3 11 58" xfId="24718"/>
    <cellStyle name="Normal 3 11 59" xfId="25214"/>
    <cellStyle name="Normal 3 11 6" xfId="4557"/>
    <cellStyle name="Normal 3 11 60" xfId="25158"/>
    <cellStyle name="Normal 3 11 61" xfId="26370"/>
    <cellStyle name="Normal 3 11 62" xfId="26906"/>
    <cellStyle name="Normal 3 11 63" xfId="27475"/>
    <cellStyle name="Normal 3 11 64" xfId="27920"/>
    <cellStyle name="Normal 3 11 65" xfId="28357"/>
    <cellStyle name="Normal 3 11 66" xfId="28779"/>
    <cellStyle name="Normal 3 11 67" xfId="29048"/>
    <cellStyle name="Normal 3 11 68" xfId="30876"/>
    <cellStyle name="Normal 3 11 69" xfId="31803"/>
    <cellStyle name="Normal 3 11 7" xfId="4793"/>
    <cellStyle name="Normal 3 11 70" xfId="32945"/>
    <cellStyle name="Normal 3 11 8" xfId="5033"/>
    <cellStyle name="Normal 3 11 9" xfId="5272"/>
    <cellStyle name="Normal 3 110" xfId="29960"/>
    <cellStyle name="Normal 3 111" xfId="3036"/>
    <cellStyle name="Normal 3 112" xfId="34102"/>
    <cellStyle name="Normal 3 113" xfId="34136"/>
    <cellStyle name="Normal 3 114" xfId="34188"/>
    <cellStyle name="Normal 3 115" xfId="34271"/>
    <cellStyle name="Normal 3 116" xfId="34273"/>
    <cellStyle name="Normal 3 117" xfId="34291"/>
    <cellStyle name="Normal 3 118" xfId="34300"/>
    <cellStyle name="Normal 3 119" xfId="34611"/>
    <cellStyle name="Normal 3 12" xfId="411"/>
    <cellStyle name="Normal 3 12 10" xfId="5208"/>
    <cellStyle name="Normal 3 12 11" xfId="5615"/>
    <cellStyle name="Normal 3 12 12" xfId="5681"/>
    <cellStyle name="Normal 3 12 13" xfId="5921"/>
    <cellStyle name="Normal 3 12 14" xfId="6163"/>
    <cellStyle name="Normal 3 12 15" xfId="6400"/>
    <cellStyle name="Normal 3 12 16" xfId="6641"/>
    <cellStyle name="Normal 3 12 17" xfId="6878"/>
    <cellStyle name="Normal 3 12 18" xfId="7118"/>
    <cellStyle name="Normal 3 12 19" xfId="7351"/>
    <cellStyle name="Normal 3 12 2" xfId="2515"/>
    <cellStyle name="Normal 3 12 2 2" xfId="2986"/>
    <cellStyle name="Normal 3 12 2 3" xfId="38265"/>
    <cellStyle name="Normal 3 12 20" xfId="7742"/>
    <cellStyle name="Normal 3 12 21" xfId="7669"/>
    <cellStyle name="Normal 3 12 22" xfId="8107"/>
    <cellStyle name="Normal 3 12 23" xfId="8282"/>
    <cellStyle name="Normal 3 12 24" xfId="8510"/>
    <cellStyle name="Normal 3 12 25" xfId="8727"/>
    <cellStyle name="Normal 3 12 26" xfId="8939"/>
    <cellStyle name="Normal 3 12 27" xfId="9135"/>
    <cellStyle name="Normal 3 12 28" xfId="9331"/>
    <cellStyle name="Normal 3 12 29" xfId="9501"/>
    <cellStyle name="Normal 3 12 3" xfId="3492"/>
    <cellStyle name="Normal 3 12 30" xfId="9745"/>
    <cellStyle name="Normal 3 12 31" xfId="10220"/>
    <cellStyle name="Normal 3 12 32" xfId="9953"/>
    <cellStyle name="Normal 3 12 33" xfId="10696"/>
    <cellStyle name="Normal 3 12 34" xfId="11244"/>
    <cellStyle name="Normal 3 12 35" xfId="11772"/>
    <cellStyle name="Normal 3 12 36" xfId="12503"/>
    <cellStyle name="Normal 3 12 37" xfId="12969"/>
    <cellStyle name="Normal 3 12 38" xfId="13386"/>
    <cellStyle name="Normal 3 12 39" xfId="13927"/>
    <cellStyle name="Normal 3 12 4" xfId="3860"/>
    <cellStyle name="Normal 3 12 40" xfId="14485"/>
    <cellStyle name="Normal 3 12 41" xfId="15141"/>
    <cellStyle name="Normal 3 12 42" xfId="15550"/>
    <cellStyle name="Normal 3 12 43" xfId="16091"/>
    <cellStyle name="Normal 3 12 44" xfId="16631"/>
    <cellStyle name="Normal 3 12 45" xfId="17172"/>
    <cellStyle name="Normal 3 12 46" xfId="17713"/>
    <cellStyle name="Normal 3 12 47" xfId="18254"/>
    <cellStyle name="Normal 3 12 48" xfId="18792"/>
    <cellStyle name="Normal 3 12 49" xfId="19331"/>
    <cellStyle name="Normal 3 12 5" xfId="3099"/>
    <cellStyle name="Normal 3 12 50" xfId="19868"/>
    <cellStyle name="Normal 3 12 51" xfId="20407"/>
    <cellStyle name="Normal 3 12 52" xfId="21008"/>
    <cellStyle name="Normal 3 12 53" xfId="22065"/>
    <cellStyle name="Normal 3 12 54" xfId="21706"/>
    <cellStyle name="Normal 3 12 55" xfId="22878"/>
    <cellStyle name="Normal 3 12 56" xfId="23419"/>
    <cellStyle name="Normal 3 12 57" xfId="23952"/>
    <cellStyle name="Normal 3 12 58" xfId="24486"/>
    <cellStyle name="Normal 3 12 59" xfId="24995"/>
    <cellStyle name="Normal 3 12 6" xfId="4341"/>
    <cellStyle name="Normal 3 12 60" xfId="25879"/>
    <cellStyle name="Normal 3 12 61" xfId="26129"/>
    <cellStyle name="Normal 3 12 62" xfId="26665"/>
    <cellStyle name="Normal 3 12 63" xfId="27050"/>
    <cellStyle name="Normal 3 12 64" xfId="27708"/>
    <cellStyle name="Normal 3 12 65" xfId="28177"/>
    <cellStyle name="Normal 3 12 66" xfId="29059"/>
    <cellStyle name="Normal 3 12 67" xfId="29043"/>
    <cellStyle name="Normal 3 12 68" xfId="31174"/>
    <cellStyle name="Normal 3 12 69" xfId="32279"/>
    <cellStyle name="Normal 3 12 7" xfId="4488"/>
    <cellStyle name="Normal 3 12 70" xfId="33115"/>
    <cellStyle name="Normal 3 12 71" xfId="37959"/>
    <cellStyle name="Normal 3 12 8" xfId="4722"/>
    <cellStyle name="Normal 3 12 9" xfId="4965"/>
    <cellStyle name="Normal 3 120" xfId="34838"/>
    <cellStyle name="Normal 3 121" xfId="35065"/>
    <cellStyle name="Normal 3 122" xfId="35292"/>
    <cellStyle name="Normal 3 123" xfId="35519"/>
    <cellStyle name="Normal 3 124" xfId="35746"/>
    <cellStyle name="Normal 3 125" xfId="35973"/>
    <cellStyle name="Normal 3 126" xfId="36200"/>
    <cellStyle name="Normal 3 127" xfId="36427"/>
    <cellStyle name="Normal 3 128" xfId="36653"/>
    <cellStyle name="Normal 3 129" xfId="36877"/>
    <cellStyle name="Normal 3 13" xfId="507"/>
    <cellStyle name="Normal 3 13 10" xfId="4548"/>
    <cellStyle name="Normal 3 13 11" xfId="5436"/>
    <cellStyle name="Normal 3 13 12" xfId="5877"/>
    <cellStyle name="Normal 3 13 13" xfId="6119"/>
    <cellStyle name="Normal 3 13 14" xfId="6358"/>
    <cellStyle name="Normal 3 13 15" xfId="6596"/>
    <cellStyle name="Normal 3 13 16" xfId="6833"/>
    <cellStyle name="Normal 3 13 17" xfId="7072"/>
    <cellStyle name="Normal 3 13 18" xfId="7304"/>
    <cellStyle name="Normal 3 13 19" xfId="6700"/>
    <cellStyle name="Normal 3 13 2" xfId="2529"/>
    <cellStyle name="Normal 3 13 2 2" xfId="3019"/>
    <cellStyle name="Normal 3 13 20" xfId="7569"/>
    <cellStyle name="Normal 3 13 21" xfId="4311"/>
    <cellStyle name="Normal 3 13 22" xfId="7326"/>
    <cellStyle name="Normal 3 13 23" xfId="8469"/>
    <cellStyle name="Normal 3 13 24" xfId="8690"/>
    <cellStyle name="Normal 3 13 25" xfId="8899"/>
    <cellStyle name="Normal 3 13 26" xfId="9100"/>
    <cellStyle name="Normal 3 13 27" xfId="9299"/>
    <cellStyle name="Normal 3 13 28" xfId="9469"/>
    <cellStyle name="Normal 3 13 29" xfId="8986"/>
    <cellStyle name="Normal 3 13 3" xfId="3586"/>
    <cellStyle name="Normal 3 13 30" xfId="9639"/>
    <cellStyle name="Normal 3 13 31" xfId="10316"/>
    <cellStyle name="Normal 3 13 32" xfId="10347"/>
    <cellStyle name="Normal 3 13 33" xfId="9987"/>
    <cellStyle name="Normal 3 13 34" xfId="11062"/>
    <cellStyle name="Normal 3 13 35" xfId="11587"/>
    <cellStyle name="Normal 3 13 36" xfId="12024"/>
    <cellStyle name="Normal 3 13 37" xfId="12600"/>
    <cellStyle name="Normal 3 13 38" xfId="13188"/>
    <cellStyle name="Normal 3 13 39" xfId="13728"/>
    <cellStyle name="Normal 3 13 4" xfId="3283"/>
    <cellStyle name="Normal 3 13 40" xfId="14864"/>
    <cellStyle name="Normal 3 13 41" xfId="14738"/>
    <cellStyle name="Normal 3 13 42" xfId="15352"/>
    <cellStyle name="Normal 3 13 43" xfId="15893"/>
    <cellStyle name="Normal 3 13 44" xfId="16433"/>
    <cellStyle name="Normal 3 13 45" xfId="16974"/>
    <cellStyle name="Normal 3 13 46" xfId="17515"/>
    <cellStyle name="Normal 3 13 47" xfId="18056"/>
    <cellStyle name="Normal 3 13 48" xfId="18595"/>
    <cellStyle name="Normal 3 13 49" xfId="19134"/>
    <cellStyle name="Normal 3 13 5" xfId="3628"/>
    <cellStyle name="Normal 3 13 50" xfId="19672"/>
    <cellStyle name="Normal 3 13 51" xfId="20765"/>
    <cellStyle name="Normal 3 13 52" xfId="20649"/>
    <cellStyle name="Normal 3 13 53" xfId="22158"/>
    <cellStyle name="Normal 3 13 54" xfId="22545"/>
    <cellStyle name="Normal 3 13 55" xfId="23267"/>
    <cellStyle name="Normal 3 13 56" xfId="23802"/>
    <cellStyle name="Normal 3 13 57" xfId="24336"/>
    <cellStyle name="Normal 3 13 58" xfId="24853"/>
    <cellStyle name="Normal 3 13 59" xfId="25331"/>
    <cellStyle name="Normal 3 13 6" xfId="4434"/>
    <cellStyle name="Normal 3 13 60" xfId="25972"/>
    <cellStyle name="Normal 3 13 61" xfId="26512"/>
    <cellStyle name="Normal 3 13 62" xfId="27047"/>
    <cellStyle name="Normal 3 13 63" xfId="27558"/>
    <cellStyle name="Normal 3 13 64" xfId="28042"/>
    <cellStyle name="Normal 3 13 65" xfId="28446"/>
    <cellStyle name="Normal 3 13 66" xfId="29139"/>
    <cellStyle name="Normal 3 13 67" xfId="29232"/>
    <cellStyle name="Normal 3 13 68" xfId="31256"/>
    <cellStyle name="Normal 3 13 69" xfId="31489"/>
    <cellStyle name="Normal 3 13 7" xfId="4680"/>
    <cellStyle name="Normal 3 13 70" xfId="31292"/>
    <cellStyle name="Normal 3 13 8" xfId="4920"/>
    <cellStyle name="Normal 3 13 9" xfId="5158"/>
    <cellStyle name="Normal 3 130" xfId="37078"/>
    <cellStyle name="Normal 3 131" xfId="37180"/>
    <cellStyle name="Normal 3 132" xfId="37283"/>
    <cellStyle name="Normal 3 133" xfId="37338"/>
    <cellStyle name="Normal 3 134" xfId="37296"/>
    <cellStyle name="Normal 3 135" xfId="37349"/>
    <cellStyle name="Normal 3 136" xfId="37361"/>
    <cellStyle name="Normal 3 137" xfId="37373"/>
    <cellStyle name="Normal 3 138" xfId="37385"/>
    <cellStyle name="Normal 3 139" xfId="37397"/>
    <cellStyle name="Normal 3 14" xfId="415"/>
    <cellStyle name="Normal 3 14 10" xfId="5003"/>
    <cellStyle name="Normal 3 14 11" xfId="4004"/>
    <cellStyle name="Normal 3 14 12" xfId="5291"/>
    <cellStyle name="Normal 3 14 13" xfId="5458"/>
    <cellStyle name="Normal 3 14 14" xfId="3643"/>
    <cellStyle name="Normal 3 14 15" xfId="2935"/>
    <cellStyle name="Normal 3 14 16" xfId="4838"/>
    <cellStyle name="Normal 3 14 17" xfId="3654"/>
    <cellStyle name="Normal 3 14 18" xfId="5442"/>
    <cellStyle name="Normal 3 14 19" xfId="7150"/>
    <cellStyle name="Normal 3 14 2" xfId="2543"/>
    <cellStyle name="Normal 3 14 2 2" xfId="2988"/>
    <cellStyle name="Normal 3 14 20" xfId="4938"/>
    <cellStyle name="Normal 3 14 21" xfId="7093"/>
    <cellStyle name="Normal 3 14 22" xfId="8003"/>
    <cellStyle name="Normal 3 14 23" xfId="7839"/>
    <cellStyle name="Normal 3 14 24" xfId="7298"/>
    <cellStyle name="Normal 3 14 25" xfId="8228"/>
    <cellStyle name="Normal 3 14 26" xfId="8217"/>
    <cellStyle name="Normal 3 14 27" xfId="6714"/>
    <cellStyle name="Normal 3 14 28" xfId="8019"/>
    <cellStyle name="Normal 3 14 29" xfId="9356"/>
    <cellStyle name="Normal 3 14 3" xfId="3496"/>
    <cellStyle name="Normal 3 14 30" xfId="8077"/>
    <cellStyle name="Normal 3 14 31" xfId="10224"/>
    <cellStyle name="Normal 3 14 32" xfId="10650"/>
    <cellStyle name="Normal 3 14 33" xfId="10424"/>
    <cellStyle name="Normal 3 14 34" xfId="11234"/>
    <cellStyle name="Normal 3 14 35" xfId="11762"/>
    <cellStyle name="Normal 3 14 36" xfId="11791"/>
    <cellStyle name="Normal 3 14 37" xfId="13045"/>
    <cellStyle name="Normal 3 14 38" xfId="13376"/>
    <cellStyle name="Normal 3 14 39" xfId="13917"/>
    <cellStyle name="Normal 3 14 4" xfId="3770"/>
    <cellStyle name="Normal 3 14 40" xfId="14434"/>
    <cellStyle name="Normal 3 14 41" xfId="14312"/>
    <cellStyle name="Normal 3 14 42" xfId="15540"/>
    <cellStyle name="Normal 3 14 43" xfId="16081"/>
    <cellStyle name="Normal 3 14 44" xfId="16621"/>
    <cellStyle name="Normal 3 14 45" xfId="17162"/>
    <cellStyle name="Normal 3 14 46" xfId="17703"/>
    <cellStyle name="Normal 3 14 47" xfId="18244"/>
    <cellStyle name="Normal 3 14 48" xfId="18782"/>
    <cellStyle name="Normal 3 14 49" xfId="19321"/>
    <cellStyle name="Normal 3 14 5" xfId="3587"/>
    <cellStyle name="Normal 3 14 50" xfId="19858"/>
    <cellStyle name="Normal 3 14 51" xfId="20359"/>
    <cellStyle name="Normal 3 14 52" xfId="20241"/>
    <cellStyle name="Normal 3 14 53" xfId="22069"/>
    <cellStyle name="Normal 3 14 54" xfId="22487"/>
    <cellStyle name="Normal 3 14 55" xfId="22591"/>
    <cellStyle name="Normal 3 14 56" xfId="22182"/>
    <cellStyle name="Normal 3 14 57" xfId="22760"/>
    <cellStyle name="Normal 3 14 58" xfId="23201"/>
    <cellStyle name="Normal 3 14 59" xfId="23737"/>
    <cellStyle name="Normal 3 14 6" xfId="3300"/>
    <cellStyle name="Normal 3 14 60" xfId="25883"/>
    <cellStyle name="Normal 3 14 61" xfId="24611"/>
    <cellStyle name="Normal 3 14 62" xfId="25602"/>
    <cellStyle name="Normal 3 14 63" xfId="26913"/>
    <cellStyle name="Normal 3 14 64" xfId="27056"/>
    <cellStyle name="Normal 3 14 65" xfId="26978"/>
    <cellStyle name="Normal 3 14 66" xfId="29062"/>
    <cellStyle name="Normal 3 14 67" xfId="29189"/>
    <cellStyle name="Normal 3 14 68" xfId="31178"/>
    <cellStyle name="Normal 3 14 69" xfId="32231"/>
    <cellStyle name="Normal 3 14 7" xfId="3506"/>
    <cellStyle name="Normal 3 14 70" xfId="33079"/>
    <cellStyle name="Normal 3 14 8" xfId="4240"/>
    <cellStyle name="Normal 3 14 9" xfId="2875"/>
    <cellStyle name="Normal 3 140" xfId="37409"/>
    <cellStyle name="Normal 3 141" xfId="37418"/>
    <cellStyle name="Normal 3 142" xfId="37630"/>
    <cellStyle name="Normal 3 143" xfId="37656"/>
    <cellStyle name="Normal 3 144" xfId="38285"/>
    <cellStyle name="Normal 3 145" xfId="38503"/>
    <cellStyle name="Normal 3 15" xfId="412"/>
    <cellStyle name="Normal 3 15 10" xfId="4494"/>
    <cellStyle name="Normal 3 15 11" xfId="5593"/>
    <cellStyle name="Normal 3 15 12" xfId="5686"/>
    <cellStyle name="Normal 3 15 13" xfId="5926"/>
    <cellStyle name="Normal 3 15 14" xfId="6168"/>
    <cellStyle name="Normal 3 15 15" xfId="6404"/>
    <cellStyle name="Normal 3 15 16" xfId="6646"/>
    <cellStyle name="Normal 3 15 17" xfId="6883"/>
    <cellStyle name="Normal 3 15 18" xfId="7122"/>
    <cellStyle name="Normal 3 15 19" xfId="6647"/>
    <cellStyle name="Normal 3 15 2" xfId="2556"/>
    <cellStyle name="Normal 3 15 2 2" xfId="2987"/>
    <cellStyle name="Normal 3 15 20" xfId="7721"/>
    <cellStyle name="Normal 3 15 21" xfId="6632"/>
    <cellStyle name="Normal 3 15 22" xfId="7125"/>
    <cellStyle name="Normal 3 15 23" xfId="8286"/>
    <cellStyle name="Normal 3 15 24" xfId="8515"/>
    <cellStyle name="Normal 3 15 25" xfId="8730"/>
    <cellStyle name="Normal 3 15 26" xfId="8942"/>
    <cellStyle name="Normal 3 15 27" xfId="9139"/>
    <cellStyle name="Normal 3 15 28" xfId="9335"/>
    <cellStyle name="Normal 3 15 29" xfId="8943"/>
    <cellStyle name="Normal 3 15 3" xfId="3493"/>
    <cellStyle name="Normal 3 15 30" xfId="9732"/>
    <cellStyle name="Normal 3 15 31" xfId="10221"/>
    <cellStyle name="Normal 3 15 32" xfId="9952"/>
    <cellStyle name="Normal 3 15 33" xfId="10452"/>
    <cellStyle name="Normal 3 15 34" xfId="10641"/>
    <cellStyle name="Normal 3 15 35" xfId="11294"/>
    <cellStyle name="Normal 3 15 36" xfId="12318"/>
    <cellStyle name="Normal 3 15 37" xfId="11690"/>
    <cellStyle name="Normal 3 15 38" xfId="12579"/>
    <cellStyle name="Normal 3 15 39" xfId="13436"/>
    <cellStyle name="Normal 3 15 4" xfId="3789"/>
    <cellStyle name="Normal 3 15 40" xfId="14457"/>
    <cellStyle name="Normal 3 15 41" xfId="14431"/>
    <cellStyle name="Normal 3 15 42" xfId="14453"/>
    <cellStyle name="Normal 3 15 43" xfId="15600"/>
    <cellStyle name="Normal 3 15 44" xfId="16141"/>
    <cellStyle name="Normal 3 15 45" xfId="16681"/>
    <cellStyle name="Normal 3 15 46" xfId="17222"/>
    <cellStyle name="Normal 3 15 47" xfId="17763"/>
    <cellStyle name="Normal 3 15 48" xfId="18304"/>
    <cellStyle name="Normal 3 15 49" xfId="18842"/>
    <cellStyle name="Normal 3 15 5" xfId="3047"/>
    <cellStyle name="Normal 3 15 50" xfId="19381"/>
    <cellStyle name="Normal 3 15 51" xfId="20381"/>
    <cellStyle name="Normal 3 15 52" xfId="20356"/>
    <cellStyle name="Normal 3 15 53" xfId="22066"/>
    <cellStyle name="Normal 3 15 54" xfId="21705"/>
    <cellStyle name="Normal 3 15 55" xfId="22142"/>
    <cellStyle name="Normal 3 15 56" xfId="23270"/>
    <cellStyle name="Normal 3 15 57" xfId="23805"/>
    <cellStyle name="Normal 3 15 58" xfId="24339"/>
    <cellStyle name="Normal 3 15 59" xfId="24856"/>
    <cellStyle name="Normal 3 15 6" xfId="4384"/>
    <cellStyle name="Normal 3 15 60" xfId="25880"/>
    <cellStyle name="Normal 3 15 61" xfId="26008"/>
    <cellStyle name="Normal 3 15 62" xfId="26515"/>
    <cellStyle name="Normal 3 15 63" xfId="25096"/>
    <cellStyle name="Normal 3 15 64" xfId="27557"/>
    <cellStyle name="Normal 3 15 65" xfId="28045"/>
    <cellStyle name="Normal 3 15 66" xfId="29060"/>
    <cellStyle name="Normal 3 15 67" xfId="29250"/>
    <cellStyle name="Normal 3 15 68" xfId="31175"/>
    <cellStyle name="Normal 3 15 69" xfId="32268"/>
    <cellStyle name="Normal 3 15 7" xfId="4493"/>
    <cellStyle name="Normal 3 15 70" xfId="33107"/>
    <cellStyle name="Normal 3 15 8" xfId="4727"/>
    <cellStyle name="Normal 3 15 9" xfId="4970"/>
    <cellStyle name="Normal 3 16" xfId="388"/>
    <cellStyle name="Normal 3 16 10" xfId="5355"/>
    <cellStyle name="Normal 3 16 11" xfId="5534"/>
    <cellStyle name="Normal 3 16 12" xfId="5856"/>
    <cellStyle name="Normal 3 16 13" xfId="6098"/>
    <cellStyle name="Normal 3 16 14" xfId="6338"/>
    <cellStyle name="Normal 3 16 15" xfId="6575"/>
    <cellStyle name="Normal 3 16 16" xfId="6812"/>
    <cellStyle name="Normal 3 16 17" xfId="7051"/>
    <cellStyle name="Normal 3 16 18" xfId="7284"/>
    <cellStyle name="Normal 3 16 19" xfId="7489"/>
    <cellStyle name="Normal 3 16 2" xfId="2569"/>
    <cellStyle name="Normal 3 16 2 2" xfId="2973"/>
    <cellStyle name="Normal 3 16 20" xfId="7664"/>
    <cellStyle name="Normal 3 16 21" xfId="5240"/>
    <cellStyle name="Normal 3 16 22" xfId="6669"/>
    <cellStyle name="Normal 3 16 23" xfId="8448"/>
    <cellStyle name="Normal 3 16 24" xfId="8671"/>
    <cellStyle name="Normal 3 16 25" xfId="8880"/>
    <cellStyle name="Normal 3 16 26" xfId="9082"/>
    <cellStyle name="Normal 3 16 27" xfId="9281"/>
    <cellStyle name="Normal 3 16 28" xfId="9454"/>
    <cellStyle name="Normal 3 16 29" xfId="9595"/>
    <cellStyle name="Normal 3 16 3" xfId="3469"/>
    <cellStyle name="Normal 3 16 30" xfId="9695"/>
    <cellStyle name="Normal 3 16 31" xfId="10197"/>
    <cellStyle name="Normal 3 16 32" xfId="10379"/>
    <cellStyle name="Normal 3 16 33" xfId="10375"/>
    <cellStyle name="Normal 3 16 34" xfId="11206"/>
    <cellStyle name="Normal 3 16 35" xfId="11734"/>
    <cellStyle name="Normal 3 16 36" xfId="12037"/>
    <cellStyle name="Normal 3 16 37" xfId="12578"/>
    <cellStyle name="Normal 3 16 38" xfId="13348"/>
    <cellStyle name="Normal 3 16 39" xfId="13889"/>
    <cellStyle name="Normal 3 16 4" xfId="3536"/>
    <cellStyle name="Normal 3 16 40" xfId="13769"/>
    <cellStyle name="Normal 3 16 41" xfId="14179"/>
    <cellStyle name="Normal 3 16 42" xfId="15512"/>
    <cellStyle name="Normal 3 16 43" xfId="16053"/>
    <cellStyle name="Normal 3 16 44" xfId="16593"/>
    <cellStyle name="Normal 3 16 45" xfId="17134"/>
    <cellStyle name="Normal 3 16 46" xfId="17675"/>
    <cellStyle name="Normal 3 16 47" xfId="18216"/>
    <cellStyle name="Normal 3 16 48" xfId="18754"/>
    <cellStyle name="Normal 3 16 49" xfId="19293"/>
    <cellStyle name="Normal 3 16 5" xfId="4205"/>
    <cellStyle name="Normal 3 16 50" xfId="19831"/>
    <cellStyle name="Normal 3 16 51" xfId="19713"/>
    <cellStyle name="Normal 3 16 52" xfId="20113"/>
    <cellStyle name="Normal 3 16 53" xfId="22044"/>
    <cellStyle name="Normal 3 16 54" xfId="21791"/>
    <cellStyle name="Normal 3 16 55" xfId="23158"/>
    <cellStyle name="Normal 3 16 56" xfId="23694"/>
    <cellStyle name="Normal 3 16 57" xfId="24227"/>
    <cellStyle name="Normal 3 16 58" xfId="24749"/>
    <cellStyle name="Normal 3 16 59" xfId="25243"/>
    <cellStyle name="Normal 3 16 6" xfId="4314"/>
    <cellStyle name="Normal 3 16 60" xfId="25856"/>
    <cellStyle name="Normal 3 16 61" xfId="26404"/>
    <cellStyle name="Normal 3 16 62" xfId="26940"/>
    <cellStyle name="Normal 3 16 63" xfId="27489"/>
    <cellStyle name="Normal 3 16 64" xfId="27946"/>
    <cellStyle name="Normal 3 16 65" xfId="28375"/>
    <cellStyle name="Normal 3 16 66" xfId="29039"/>
    <cellStyle name="Normal 3 16 67" xfId="28823"/>
    <cellStyle name="Normal 3 16 68" xfId="31155"/>
    <cellStyle name="Normal 3 16 69" xfId="31478"/>
    <cellStyle name="Normal 3 16 7" xfId="4661"/>
    <cellStyle name="Normal 3 16 70" xfId="31690"/>
    <cellStyle name="Normal 3 16 8" xfId="4899"/>
    <cellStyle name="Normal 3 16 9" xfId="5137"/>
    <cellStyle name="Normal 3 17" xfId="530"/>
    <cellStyle name="Normal 3 17 10" xfId="4849"/>
    <cellStyle name="Normal 3 17 11" xfId="5169"/>
    <cellStyle name="Normal 3 17 12" xfId="3733"/>
    <cellStyle name="Normal 3 17 13" xfId="4725"/>
    <cellStyle name="Normal 3 17 14" xfId="3597"/>
    <cellStyle name="Normal 3 17 15" xfId="4491"/>
    <cellStyle name="Normal 3 17 16" xfId="3612"/>
    <cellStyle name="Normal 3 17 17" xfId="5008"/>
    <cellStyle name="Normal 3 17 18" xfId="4977"/>
    <cellStyle name="Normal 3 17 19" xfId="7002"/>
    <cellStyle name="Normal 3 17 2" xfId="2608"/>
    <cellStyle name="Normal 3 17 2 2" xfId="3027"/>
    <cellStyle name="Normal 3 17 20" xfId="7315"/>
    <cellStyle name="Normal 3 17 21" xfId="7822"/>
    <cellStyle name="Normal 3 17 22" xfId="7890"/>
    <cellStyle name="Normal 3 17 23" xfId="7635"/>
    <cellStyle name="Normal 3 17 24" xfId="8165"/>
    <cellStyle name="Normal 3 17 25" xfId="8163"/>
    <cellStyle name="Normal 3 17 26" xfId="5683"/>
    <cellStyle name="Normal 3 17 27" xfId="7052"/>
    <cellStyle name="Normal 3 17 28" xfId="5966"/>
    <cellStyle name="Normal 3 17 29" xfId="9237"/>
    <cellStyle name="Normal 3 17 3" xfId="3608"/>
    <cellStyle name="Normal 3 17 30" xfId="9477"/>
    <cellStyle name="Normal 3 17 31" xfId="10338"/>
    <cellStyle name="Normal 3 17 32" xfId="10288"/>
    <cellStyle name="Normal 3 17 33" xfId="10944"/>
    <cellStyle name="Normal 3 17 34" xfId="11204"/>
    <cellStyle name="Normal 3 17 35" xfId="11731"/>
    <cellStyle name="Normal 3 17 36" xfId="12618"/>
    <cellStyle name="Normal 3 17 37" xfId="12794"/>
    <cellStyle name="Normal 3 17 38" xfId="13345"/>
    <cellStyle name="Normal 3 17 39" xfId="13886"/>
    <cellStyle name="Normal 3 17 4" xfId="3460"/>
    <cellStyle name="Normal 3 17 40" xfId="14759"/>
    <cellStyle name="Normal 3 17 41" xfId="14953"/>
    <cellStyle name="Normal 3 17 42" xfId="15509"/>
    <cellStyle name="Normal 3 17 43" xfId="16050"/>
    <cellStyle name="Normal 3 17 44" xfId="16590"/>
    <cellStyle name="Normal 3 17 45" xfId="17131"/>
    <cellStyle name="Normal 3 17 46" xfId="17672"/>
    <cellStyle name="Normal 3 17 47" xfId="18213"/>
    <cellStyle name="Normal 3 17 48" xfId="18751"/>
    <cellStyle name="Normal 3 17 49" xfId="19290"/>
    <cellStyle name="Normal 3 17 5" xfId="3432"/>
    <cellStyle name="Normal 3 17 50" xfId="19828"/>
    <cellStyle name="Normal 3 17 51" xfId="20669"/>
    <cellStyle name="Normal 3 17 52" xfId="20846"/>
    <cellStyle name="Normal 3 17 53" xfId="22181"/>
    <cellStyle name="Normal 3 17 54" xfId="22542"/>
    <cellStyle name="Normal 3 17 55" xfId="23378"/>
    <cellStyle name="Normal 3 17 56" xfId="23912"/>
    <cellStyle name="Normal 3 17 57" xfId="24447"/>
    <cellStyle name="Normal 3 17 58" xfId="24959"/>
    <cellStyle name="Normal 3 17 59" xfId="25435"/>
    <cellStyle name="Normal 3 17 6" xfId="3606"/>
    <cellStyle name="Normal 3 17 60" xfId="25995"/>
    <cellStyle name="Normal 3 17 61" xfId="26624"/>
    <cellStyle name="Normal 3 17 62" xfId="27157"/>
    <cellStyle name="Normal 3 17 63" xfId="27660"/>
    <cellStyle name="Normal 3 17 64" xfId="28146"/>
    <cellStyle name="Normal 3 17 65" xfId="28539"/>
    <cellStyle name="Normal 3 17 66" xfId="29160"/>
    <cellStyle name="Normal 3 17 67" xfId="28747"/>
    <cellStyle name="Normal 3 17 68" xfId="31273"/>
    <cellStyle name="Normal 3 17 69" xfId="32288"/>
    <cellStyle name="Normal 3 17 7" xfId="3425"/>
    <cellStyle name="Normal 3 17 70" xfId="33123"/>
    <cellStyle name="Normal 3 17 8" xfId="3544"/>
    <cellStyle name="Normal 3 17 9" xfId="3008"/>
    <cellStyle name="Normal 3 18" xfId="560"/>
    <cellStyle name="Normal 3 18 10" xfId="4742"/>
    <cellStyle name="Normal 3 18 11" xfId="5624"/>
    <cellStyle name="Normal 3 18 12" xfId="5670"/>
    <cellStyle name="Normal 3 18 13" xfId="5910"/>
    <cellStyle name="Normal 3 18 14" xfId="6151"/>
    <cellStyle name="Normal 3 18 15" xfId="6388"/>
    <cellStyle name="Normal 3 18 16" xfId="6629"/>
    <cellStyle name="Normal 3 18 17" xfId="6866"/>
    <cellStyle name="Normal 3 18 18" xfId="7106"/>
    <cellStyle name="Normal 3 18 19" xfId="6898"/>
    <cellStyle name="Normal 3 18 2" xfId="2514"/>
    <cellStyle name="Normal 3 18 2 2" xfId="3039"/>
    <cellStyle name="Normal 3 18 20" xfId="7752"/>
    <cellStyle name="Normal 3 18 21" xfId="8064"/>
    <cellStyle name="Normal 3 18 22" xfId="8083"/>
    <cellStyle name="Normal 3 18 23" xfId="8271"/>
    <cellStyle name="Normal 3 18 24" xfId="8499"/>
    <cellStyle name="Normal 3 18 25" xfId="8717"/>
    <cellStyle name="Normal 3 18 26" xfId="8929"/>
    <cellStyle name="Normal 3 18 27" xfId="9126"/>
    <cellStyle name="Normal 3 18 28" xfId="9321"/>
    <cellStyle name="Normal 3 18 29" xfId="9151"/>
    <cellStyle name="Normal 3 18 3" xfId="3638"/>
    <cellStyle name="Normal 3 18 30" xfId="9749"/>
    <cellStyle name="Normal 3 18 31" xfId="10368"/>
    <cellStyle name="Normal 3 18 32" xfId="10443"/>
    <cellStyle name="Normal 3 18 33" xfId="11385"/>
    <cellStyle name="Normal 3 18 34" xfId="11914"/>
    <cellStyle name="Normal 3 18 35" xfId="12442"/>
    <cellStyle name="Normal 3 18 36" xfId="12982"/>
    <cellStyle name="Normal 3 18 37" xfId="13527"/>
    <cellStyle name="Normal 3 18 38" xfId="14068"/>
    <cellStyle name="Normal 3 18 39" xfId="14608"/>
    <cellStyle name="Normal 3 18 4" xfId="3393"/>
    <cellStyle name="Normal 3 18 40" xfId="14967"/>
    <cellStyle name="Normal 3 18 41" xfId="15691"/>
    <cellStyle name="Normal 3 18 42" xfId="16232"/>
    <cellStyle name="Normal 3 18 43" xfId="16772"/>
    <cellStyle name="Normal 3 18 44" xfId="17313"/>
    <cellStyle name="Normal 3 18 45" xfId="17854"/>
    <cellStyle name="Normal 3 18 46" xfId="18395"/>
    <cellStyle name="Normal 3 18 47" xfId="18932"/>
    <cellStyle name="Normal 3 18 48" xfId="19472"/>
    <cellStyle name="Normal 3 18 49" xfId="20005"/>
    <cellStyle name="Normal 3 18 5" xfId="4071"/>
    <cellStyle name="Normal 3 18 50" xfId="20523"/>
    <cellStyle name="Normal 3 18 51" xfId="20859"/>
    <cellStyle name="Normal 3 18 52" xfId="21417"/>
    <cellStyle name="Normal 3 18 53" xfId="22210"/>
    <cellStyle name="Normal 3 18 54" xfId="21688"/>
    <cellStyle name="Normal 3 18 55" xfId="22491"/>
    <cellStyle name="Normal 3 18 56" xfId="23000"/>
    <cellStyle name="Normal 3 18 57" xfId="23538"/>
    <cellStyle name="Normal 3 18 58" xfId="24072"/>
    <cellStyle name="Normal 3 18 59" xfId="24605"/>
    <cellStyle name="Normal 3 18 6" xfId="3937"/>
    <cellStyle name="Normal 3 18 60" xfId="26024"/>
    <cellStyle name="Normal 3 18 61" xfId="26032"/>
    <cellStyle name="Normal 3 18 62" xfId="26249"/>
    <cellStyle name="Normal 3 18 63" xfId="26934"/>
    <cellStyle name="Normal 3 18 64" xfId="27272"/>
    <cellStyle name="Normal 3 18 65" xfId="27819"/>
    <cellStyle name="Normal 3 18 66" xfId="29184"/>
    <cellStyle name="Normal 3 18 67" xfId="28736"/>
    <cellStyle name="Normal 3 18 68" xfId="31299"/>
    <cellStyle name="Normal 3 18 69" xfId="31767"/>
    <cellStyle name="Normal 3 18 7" xfId="4476"/>
    <cellStyle name="Normal 3 18 70" xfId="32143"/>
    <cellStyle name="Normal 3 18 8" xfId="4710"/>
    <cellStyle name="Normal 3 18 9" xfId="4954"/>
    <cellStyle name="Normal 3 19" xfId="588"/>
    <cellStyle name="Normal 3 19 10" xfId="4818"/>
    <cellStyle name="Normal 3 19 11" xfId="5270"/>
    <cellStyle name="Normal 3 19 12" xfId="5449"/>
    <cellStyle name="Normal 3 19 13" xfId="5698"/>
    <cellStyle name="Normal 3 19 14" xfId="5938"/>
    <cellStyle name="Normal 3 19 15" xfId="6180"/>
    <cellStyle name="Normal 3 19 16" xfId="6416"/>
    <cellStyle name="Normal 3 19 17" xfId="6658"/>
    <cellStyle name="Normal 3 19 18" xfId="6895"/>
    <cellStyle name="Normal 3 19 19" xfId="6972"/>
    <cellStyle name="Normal 3 19 2" xfId="2613"/>
    <cellStyle name="Normal 3 19 2 2" xfId="3052"/>
    <cellStyle name="Normal 3 19 20" xfId="7411"/>
    <cellStyle name="Normal 3 19 21" xfId="6191"/>
    <cellStyle name="Normal 3 19 22" xfId="8181"/>
    <cellStyle name="Normal 3 19 23" xfId="8078"/>
    <cellStyle name="Normal 3 19 24" xfId="8298"/>
    <cellStyle name="Normal 3 19 25" xfId="8526"/>
    <cellStyle name="Normal 3 19 26" xfId="8741"/>
    <cellStyle name="Normal 3 19 27" xfId="8952"/>
    <cellStyle name="Normal 3 19 28" xfId="9148"/>
    <cellStyle name="Normal 3 19 29" xfId="9210"/>
    <cellStyle name="Normal 3 19 3" xfId="3664"/>
    <cellStyle name="Normal 3 19 30" xfId="9540"/>
    <cellStyle name="Normal 3 19 31" xfId="10394"/>
    <cellStyle name="Normal 3 19 32" xfId="10659"/>
    <cellStyle name="Normal 3 19 33" xfId="10754"/>
    <cellStyle name="Normal 3 19 34" xfId="9984"/>
    <cellStyle name="Normal 3 19 35" xfId="10656"/>
    <cellStyle name="Normal 3 19 36" xfId="11572"/>
    <cellStyle name="Normal 3 19 37" xfId="12143"/>
    <cellStyle name="Normal 3 19 38" xfId="12376"/>
    <cellStyle name="Normal 3 19 39" xfId="13022"/>
    <cellStyle name="Normal 3 19 4" xfId="3662"/>
    <cellStyle name="Normal 3 19 40" xfId="13690"/>
    <cellStyle name="Normal 3 19 41" xfId="14908"/>
    <cellStyle name="Normal 3 19 42" xfId="12087"/>
    <cellStyle name="Normal 3 19 43" xfId="15169"/>
    <cellStyle name="Normal 3 19 44" xfId="14420"/>
    <cellStyle name="Normal 3 19 45" xfId="15001"/>
    <cellStyle name="Normal 3 19 46" xfId="15614"/>
    <cellStyle name="Normal 3 19 47" xfId="16155"/>
    <cellStyle name="Normal 3 19 48" xfId="16695"/>
    <cellStyle name="Normal 3 19 49" xfId="17236"/>
    <cellStyle name="Normal 3 19 5" xfId="3592"/>
    <cellStyle name="Normal 3 19 50" xfId="17777"/>
    <cellStyle name="Normal 3 19 51" xfId="19634"/>
    <cellStyle name="Normal 3 19 52" xfId="20805"/>
    <cellStyle name="Normal 3 19 53" xfId="22237"/>
    <cellStyle name="Normal 3 19 54" xfId="22801"/>
    <cellStyle name="Normal 3 19 55" xfId="22313"/>
    <cellStyle name="Normal 3 19 56" xfId="22014"/>
    <cellStyle name="Normal 3 19 57" xfId="22157"/>
    <cellStyle name="Normal 3 19 58" xfId="21712"/>
    <cellStyle name="Normal 3 19 59" xfId="23112"/>
    <cellStyle name="Normal 3 19 6" xfId="3895"/>
    <cellStyle name="Normal 3 19 60" xfId="26052"/>
    <cellStyle name="Normal 3 19 61" xfId="25609"/>
    <cellStyle name="Normal 3 19 62" xfId="25646"/>
    <cellStyle name="Normal 3 19 63" xfId="27701"/>
    <cellStyle name="Normal 3 19 64" xfId="27282"/>
    <cellStyle name="Normal 3 19 65" xfId="27226"/>
    <cellStyle name="Normal 3 19 66" xfId="29207"/>
    <cellStyle name="Normal 3 19 67" xfId="29532"/>
    <cellStyle name="Normal 3 19 68" xfId="31322"/>
    <cellStyle name="Normal 3 19 69" xfId="31468"/>
    <cellStyle name="Normal 3 19 7" xfId="4252"/>
    <cellStyle name="Normal 3 19 70" xfId="32554"/>
    <cellStyle name="Normal 3 19 8" xfId="4505"/>
    <cellStyle name="Normal 3 19 9" xfId="4739"/>
    <cellStyle name="Normal 3 2" xfId="62"/>
    <cellStyle name="Normal 3 2 10" xfId="542"/>
    <cellStyle name="Normal 3 2 11" xfId="571"/>
    <cellStyle name="Normal 3 2 12" xfId="598"/>
    <cellStyle name="Normal 3 2 13" xfId="623"/>
    <cellStyle name="Normal 3 2 14" xfId="649"/>
    <cellStyle name="Normal 3 2 15" xfId="758"/>
    <cellStyle name="Normal 3 2 16" xfId="785"/>
    <cellStyle name="Normal 3 2 17" xfId="665"/>
    <cellStyle name="Normal 3 2 18" xfId="550"/>
    <cellStyle name="Normal 3 2 19" xfId="683"/>
    <cellStyle name="Normal 3 2 2" xfId="108"/>
    <cellStyle name="Normal 3 2 2 2" xfId="37961"/>
    <cellStyle name="Normal 3 2 20" xfId="1253"/>
    <cellStyle name="Normal 3 2 21" xfId="1293"/>
    <cellStyle name="Normal 3 2 22" xfId="1314"/>
    <cellStyle name="Normal 3 2 23" xfId="1551"/>
    <cellStyle name="Normal 3 2 24" xfId="1646"/>
    <cellStyle name="Normal 3 2 25" xfId="1528"/>
    <cellStyle name="Normal 3 2 26" xfId="1656"/>
    <cellStyle name="Normal 3 2 27" xfId="1560"/>
    <cellStyle name="Normal 3 2 28" xfId="1669"/>
    <cellStyle name="Normal 3 2 29" xfId="1680"/>
    <cellStyle name="Normal 3 2 3" xfId="316"/>
    <cellStyle name="Normal 3 2 30" xfId="1694"/>
    <cellStyle name="Normal 3 2 31" xfId="1708"/>
    <cellStyle name="Normal 3 2 32" xfId="1723"/>
    <cellStyle name="Normal 3 2 33" xfId="1737"/>
    <cellStyle name="Normal 3 2 34" xfId="1749"/>
    <cellStyle name="Normal 3 2 35" xfId="1760"/>
    <cellStyle name="Normal 3 2 36" xfId="1785"/>
    <cellStyle name="Normal 3 2 37" xfId="1782"/>
    <cellStyle name="Normal 3 2 38" xfId="1806"/>
    <cellStyle name="Normal 3 2 39" xfId="1816"/>
    <cellStyle name="Normal 3 2 4" xfId="386"/>
    <cellStyle name="Normal 3 2 40" xfId="1831"/>
    <cellStyle name="Normal 3 2 41" xfId="1827"/>
    <cellStyle name="Normal 3 2 42" xfId="1846"/>
    <cellStyle name="Normal 3 2 43" xfId="1860"/>
    <cellStyle name="Normal 3 2 44" xfId="1692"/>
    <cellStyle name="Normal 3 2 45" xfId="1870"/>
    <cellStyle name="Normal 3 2 46" xfId="1878"/>
    <cellStyle name="Normal 3 2 47" xfId="2165"/>
    <cellStyle name="Normal 3 2 48" xfId="2333"/>
    <cellStyle name="Normal 3 2 49" xfId="2989"/>
    <cellStyle name="Normal 3 2 5" xfId="469"/>
    <cellStyle name="Normal 3 2 50" xfId="3180"/>
    <cellStyle name="Normal 3 2 51" xfId="3105"/>
    <cellStyle name="Normal 3 2 52" xfId="34103"/>
    <cellStyle name="Normal 3 2 53" xfId="34150"/>
    <cellStyle name="Normal 3 2 54" xfId="34178"/>
    <cellStyle name="Normal 3 2 55" xfId="34246"/>
    <cellStyle name="Normal 3 2 56" xfId="34187"/>
    <cellStyle name="Normal 3 2 57" xfId="34292"/>
    <cellStyle name="Normal 3 2 58" xfId="34301"/>
    <cellStyle name="Normal 3 2 59" xfId="34612"/>
    <cellStyle name="Normal 3 2 6" xfId="369"/>
    <cellStyle name="Normal 3 2 60" xfId="34839"/>
    <cellStyle name="Normal 3 2 61" xfId="35066"/>
    <cellStyle name="Normal 3 2 62" xfId="35293"/>
    <cellStyle name="Normal 3 2 63" xfId="35520"/>
    <cellStyle name="Normal 3 2 64" xfId="35747"/>
    <cellStyle name="Normal 3 2 65" xfId="35974"/>
    <cellStyle name="Normal 3 2 66" xfId="36201"/>
    <cellStyle name="Normal 3 2 67" xfId="36428"/>
    <cellStyle name="Normal 3 2 68" xfId="36654"/>
    <cellStyle name="Normal 3 2 69" xfId="36878"/>
    <cellStyle name="Normal 3 2 7" xfId="425"/>
    <cellStyle name="Normal 3 2 70" xfId="37079"/>
    <cellStyle name="Normal 3 2 71" xfId="37181"/>
    <cellStyle name="Normal 3 2 72" xfId="37284"/>
    <cellStyle name="Normal 3 2 73" xfId="37339"/>
    <cellStyle name="Normal 3 2 74" xfId="37297"/>
    <cellStyle name="Normal 3 2 75" xfId="37350"/>
    <cellStyle name="Normal 3 2 76" xfId="37362"/>
    <cellStyle name="Normal 3 2 77" xfId="37374"/>
    <cellStyle name="Normal 3 2 78" xfId="37386"/>
    <cellStyle name="Normal 3 2 79" xfId="37398"/>
    <cellStyle name="Normal 3 2 8" xfId="439"/>
    <cellStyle name="Normal 3 2 80" xfId="37410"/>
    <cellStyle name="Normal 3 2 81" xfId="37419"/>
    <cellStyle name="Normal 3 2 82" xfId="37631"/>
    <cellStyle name="Normal 3 2 83" xfId="37668"/>
    <cellStyle name="Normal 3 2 84" xfId="38504"/>
    <cellStyle name="Normal 3 2 9" xfId="451"/>
    <cellStyle name="Normal 3 20" xfId="612"/>
    <cellStyle name="Normal 3 20 10" xfId="5454"/>
    <cellStyle name="Normal 3 20 11" xfId="5723"/>
    <cellStyle name="Normal 3 20 12" xfId="5964"/>
    <cellStyle name="Normal 3 20 13" xfId="6205"/>
    <cellStyle name="Normal 3 20 14" xfId="6441"/>
    <cellStyle name="Normal 3 20 15" xfId="6682"/>
    <cellStyle name="Normal 3 20 16" xfId="6921"/>
    <cellStyle name="Normal 3 20 17" xfId="7153"/>
    <cellStyle name="Normal 3 20 18" xfId="7384"/>
    <cellStyle name="Normal 3 20 19" xfId="7585"/>
    <cellStyle name="Normal 3 20 2" xfId="2627"/>
    <cellStyle name="Normal 3 20 2 2" xfId="3062"/>
    <cellStyle name="Normal 3 20 20" xfId="7850"/>
    <cellStyle name="Normal 3 20 21" xfId="6145"/>
    <cellStyle name="Normal 3 20 22" xfId="8321"/>
    <cellStyle name="Normal 3 20 23" xfId="8548"/>
    <cellStyle name="Normal 3 20 24" xfId="8762"/>
    <cellStyle name="Normal 3 20 25" xfId="8970"/>
    <cellStyle name="Normal 3 20 26" xfId="9166"/>
    <cellStyle name="Normal 3 20 27" xfId="9359"/>
    <cellStyle name="Normal 3 20 28" xfId="9523"/>
    <cellStyle name="Normal 3 20 29" xfId="9646"/>
    <cellStyle name="Normal 3 20 3" xfId="3688"/>
    <cellStyle name="Normal 3 20 30" xfId="9774"/>
    <cellStyle name="Normal 3 20 31" xfId="10416"/>
    <cellStyle name="Normal 3 20 32" xfId="10952"/>
    <cellStyle name="Normal 3 20 33" xfId="10623"/>
    <cellStyle name="Normal 3 20 34" xfId="11192"/>
    <cellStyle name="Normal 3 20 35" xfId="11719"/>
    <cellStyle name="Normal 3 20 36" xfId="13078"/>
    <cellStyle name="Normal 3 20 37" xfId="12773"/>
    <cellStyle name="Normal 3 20 38" xfId="13321"/>
    <cellStyle name="Normal 3 20 39" xfId="13862"/>
    <cellStyle name="Normal 3 20 4" xfId="4173"/>
    <cellStyle name="Normal 3 20 40" xfId="15242"/>
    <cellStyle name="Normal 3 20 41" xfId="14160"/>
    <cellStyle name="Normal 3 20 42" xfId="15485"/>
    <cellStyle name="Normal 3 20 43" xfId="16026"/>
    <cellStyle name="Normal 3 20 44" xfId="16566"/>
    <cellStyle name="Normal 3 20 45" xfId="17107"/>
    <cellStyle name="Normal 3 20 46" xfId="17648"/>
    <cellStyle name="Normal 3 20 47" xfId="18189"/>
    <cellStyle name="Normal 3 20 48" xfId="18727"/>
    <cellStyle name="Normal 3 20 49" xfId="19267"/>
    <cellStyle name="Normal 3 20 5" xfId="4331"/>
    <cellStyle name="Normal 3 20 50" xfId="19804"/>
    <cellStyle name="Normal 3 20 51" xfId="21095"/>
    <cellStyle name="Normal 3 20 52" xfId="20094"/>
    <cellStyle name="Normal 3 20 53" xfId="22260"/>
    <cellStyle name="Normal 3 20 54" xfId="22825"/>
    <cellStyle name="Normal 3 20 55" xfId="21739"/>
    <cellStyle name="Normal 3 20 56" xfId="23199"/>
    <cellStyle name="Normal 3 20 57" xfId="23735"/>
    <cellStyle name="Normal 3 20 58" xfId="24268"/>
    <cellStyle name="Normal 3 20 59" xfId="24789"/>
    <cellStyle name="Normal 3 20 6" xfId="4529"/>
    <cellStyle name="Normal 3 20 60" xfId="26076"/>
    <cellStyle name="Normal 3 20 61" xfId="25524"/>
    <cellStyle name="Normal 3 20 62" xfId="26445"/>
    <cellStyle name="Normal 3 20 63" xfId="27316"/>
    <cellStyle name="Normal 3 20 64" xfId="27418"/>
    <cellStyle name="Normal 3 20 65" xfId="27983"/>
    <cellStyle name="Normal 3 20 66" xfId="29223"/>
    <cellStyle name="Normal 3 20 67" xfId="29523"/>
    <cellStyle name="Normal 3 20 68" xfId="31340"/>
    <cellStyle name="Normal 3 20 69" xfId="30840"/>
    <cellStyle name="Normal 3 20 7" xfId="4764"/>
    <cellStyle name="Normal 3 20 70" xfId="31869"/>
    <cellStyle name="Normal 3 20 8" xfId="5006"/>
    <cellStyle name="Normal 3 20 9" xfId="5243"/>
    <cellStyle name="Normal 3 21" xfId="639"/>
    <cellStyle name="Normal 3 21 10" xfId="3418"/>
    <cellStyle name="Normal 3 21 11" xfId="5546"/>
    <cellStyle name="Normal 3 21 12" xfId="5656"/>
    <cellStyle name="Normal 3 21 13" xfId="5896"/>
    <cellStyle name="Normal 3 21 14" xfId="6138"/>
    <cellStyle name="Normal 3 21 15" xfId="6376"/>
    <cellStyle name="Normal 3 21 16" xfId="6615"/>
    <cellStyle name="Normal 3 21 17" xfId="6851"/>
    <cellStyle name="Normal 3 21 18" xfId="7092"/>
    <cellStyle name="Normal 3 21 19" xfId="5904"/>
    <cellStyle name="Normal 3 21 2" xfId="2642"/>
    <cellStyle name="Normal 3 21 2 2" xfId="3072"/>
    <cellStyle name="Normal 3 21 20" xfId="7675"/>
    <cellStyle name="Normal 3 21 21" xfId="7446"/>
    <cellStyle name="Normal 3 21 22" xfId="8018"/>
    <cellStyle name="Normal 3 21 23" xfId="8257"/>
    <cellStyle name="Normal 3 21 24" xfId="8487"/>
    <cellStyle name="Normal 3 21 25" xfId="8707"/>
    <cellStyle name="Normal 3 21 26" xfId="8916"/>
    <cellStyle name="Normal 3 21 27" xfId="9116"/>
    <cellStyle name="Normal 3 21 28" xfId="9314"/>
    <cellStyle name="Normal 3 21 29" xfId="8265"/>
    <cellStyle name="Normal 3 21 3" xfId="3714"/>
    <cellStyle name="Normal 3 21 30" xfId="9701"/>
    <cellStyle name="Normal 3 21 31" xfId="10441"/>
    <cellStyle name="Normal 3 21 32" xfId="10978"/>
    <cellStyle name="Normal 3 21 33" xfId="11503"/>
    <cellStyle name="Normal 3 21 34" xfId="12032"/>
    <cellStyle name="Normal 3 21 35" xfId="12562"/>
    <cellStyle name="Normal 3 21 36" xfId="13104"/>
    <cellStyle name="Normal 3 21 37" xfId="13644"/>
    <cellStyle name="Normal 3 21 38" xfId="14187"/>
    <cellStyle name="Normal 3 21 39" xfId="14726"/>
    <cellStyle name="Normal 3 21 4" xfId="2841"/>
    <cellStyle name="Normal 3 21 40" xfId="15268"/>
    <cellStyle name="Normal 3 21 41" xfId="15809"/>
    <cellStyle name="Normal 3 21 42" xfId="16349"/>
    <cellStyle name="Normal 3 21 43" xfId="16890"/>
    <cellStyle name="Normal 3 21 44" xfId="17431"/>
    <cellStyle name="Normal 3 21 45" xfId="17972"/>
    <cellStyle name="Normal 3 21 46" xfId="18512"/>
    <cellStyle name="Normal 3 21 47" xfId="19050"/>
    <cellStyle name="Normal 3 21 48" xfId="19589"/>
    <cellStyle name="Normal 3 21 49" xfId="20120"/>
    <cellStyle name="Normal 3 21 5" xfId="2821"/>
    <cellStyle name="Normal 3 21 50" xfId="20638"/>
    <cellStyle name="Normal 3 21 51" xfId="21119"/>
    <cellStyle name="Normal 3 21 52" xfId="21507"/>
    <cellStyle name="Normal 3 21 53" xfId="22286"/>
    <cellStyle name="Normal 3 21 54" xfId="22852"/>
    <cellStyle name="Normal 3 21 55" xfId="22379"/>
    <cellStyle name="Normal 3 21 56" xfId="22752"/>
    <cellStyle name="Normal 3 21 57" xfId="22968"/>
    <cellStyle name="Normal 3 21 58" xfId="23507"/>
    <cellStyle name="Normal 3 21 59" xfId="24041"/>
    <cellStyle name="Normal 3 21 6" xfId="4347"/>
    <cellStyle name="Normal 3 21 60" xfId="26103"/>
    <cellStyle name="Normal 3 21 61" xfId="25716"/>
    <cellStyle name="Normal 3 21 62" xfId="25722"/>
    <cellStyle name="Normal 3 21 63" xfId="26211"/>
    <cellStyle name="Normal 3 21 64" xfId="26790"/>
    <cellStyle name="Normal 3 21 65" xfId="27277"/>
    <cellStyle name="Normal 3 21 66" xfId="29246"/>
    <cellStyle name="Normal 3 21 67" xfId="29191"/>
    <cellStyle name="Normal 3 21 68" xfId="31364"/>
    <cellStyle name="Normal 3 21 69" xfId="32184"/>
    <cellStyle name="Normal 3 21 7" xfId="4462"/>
    <cellStyle name="Normal 3 21 70" xfId="33029"/>
    <cellStyle name="Normal 3 21 8" xfId="4697"/>
    <cellStyle name="Normal 3 21 9" xfId="4939"/>
    <cellStyle name="Normal 3 22" xfId="774"/>
    <cellStyle name="Normal 3 22 10" xfId="5426"/>
    <cellStyle name="Normal 3 22 11" xfId="4319"/>
    <cellStyle name="Normal 3 22 12" xfId="5330"/>
    <cellStyle name="Normal 3 22 13" xfId="4571"/>
    <cellStyle name="Normal 3 22 14" xfId="5578"/>
    <cellStyle name="Normal 3 22 15" xfId="5833"/>
    <cellStyle name="Normal 3 22 16" xfId="6074"/>
    <cellStyle name="Normal 3 22 17" xfId="6315"/>
    <cellStyle name="Normal 3 22 18" xfId="6551"/>
    <cellStyle name="Normal 3 22 19" xfId="7559"/>
    <cellStyle name="Normal 3 22 2" xfId="2656"/>
    <cellStyle name="Normal 3 22 2 2" xfId="3122"/>
    <cellStyle name="Normal 3 22 20" xfId="3439"/>
    <cellStyle name="Normal 3 22 21" xfId="7505"/>
    <cellStyle name="Normal 3 22 22" xfId="7794"/>
    <cellStyle name="Normal 3 22 23" xfId="7175"/>
    <cellStyle name="Normal 3 22 24" xfId="7517"/>
    <cellStyle name="Normal 3 22 25" xfId="7617"/>
    <cellStyle name="Normal 3 22 26" xfId="8425"/>
    <cellStyle name="Normal 3 22 27" xfId="8650"/>
    <cellStyle name="Normal 3 22 28" xfId="8860"/>
    <cellStyle name="Normal 3 22 29" xfId="9636"/>
    <cellStyle name="Normal 3 22 3" xfId="3842"/>
    <cellStyle name="Normal 3 22 30" xfId="7009"/>
    <cellStyle name="Normal 3 22 31" xfId="10574"/>
    <cellStyle name="Normal 3 22 32" xfId="11109"/>
    <cellStyle name="Normal 3 22 33" xfId="11634"/>
    <cellStyle name="Normal 3 22 34" xfId="12163"/>
    <cellStyle name="Normal 3 22 35" xfId="12695"/>
    <cellStyle name="Normal 3 22 36" xfId="13237"/>
    <cellStyle name="Normal 3 22 37" xfId="13777"/>
    <cellStyle name="Normal 3 22 38" xfId="14320"/>
    <cellStyle name="Normal 3 22 39" xfId="14859"/>
    <cellStyle name="Normal 3 22 4" xfId="4033"/>
    <cellStyle name="Normal 3 22 40" xfId="15401"/>
    <cellStyle name="Normal 3 22 41" xfId="15942"/>
    <cellStyle name="Normal 3 22 42" xfId="16482"/>
    <cellStyle name="Normal 3 22 43" xfId="17023"/>
    <cellStyle name="Normal 3 22 44" xfId="17564"/>
    <cellStyle name="Normal 3 22 45" xfId="18105"/>
    <cellStyle name="Normal 3 22 46" xfId="18643"/>
    <cellStyle name="Normal 3 22 47" xfId="19183"/>
    <cellStyle name="Normal 3 22 48" xfId="19721"/>
    <cellStyle name="Normal 3 22 49" xfId="20249"/>
    <cellStyle name="Normal 3 22 5" xfId="4343"/>
    <cellStyle name="Normal 3 22 50" xfId="20760"/>
    <cellStyle name="Normal 3 22 51" xfId="21227"/>
    <cellStyle name="Normal 3 22 52" xfId="21570"/>
    <cellStyle name="Normal 3 22 53" xfId="22419"/>
    <cellStyle name="Normal 3 22 54" xfId="22982"/>
    <cellStyle name="Normal 3 22 55" xfId="23521"/>
    <cellStyle name="Normal 3 22 56" xfId="24055"/>
    <cellStyle name="Normal 3 22 57" xfId="24587"/>
    <cellStyle name="Normal 3 22 58" xfId="25091"/>
    <cellStyle name="Normal 3 22 59" xfId="25548"/>
    <cellStyle name="Normal 3 22 6" xfId="3406"/>
    <cellStyle name="Normal 3 22 60" xfId="26231"/>
    <cellStyle name="Normal 3 22 61" xfId="26766"/>
    <cellStyle name="Normal 3 22 62" xfId="27297"/>
    <cellStyle name="Normal 3 22 63" xfId="27802"/>
    <cellStyle name="Normal 3 22 64" xfId="28260"/>
    <cellStyle name="Normal 3 22 65" xfId="28614"/>
    <cellStyle name="Normal 3 22 66" xfId="29353"/>
    <cellStyle name="Normal 3 22 67" xfId="30252"/>
    <cellStyle name="Normal 3 22 68" xfId="31480"/>
    <cellStyle name="Normal 3 22 69" xfId="31699"/>
    <cellStyle name="Normal 3 22 7" xfId="3464"/>
    <cellStyle name="Normal 3 22 70" xfId="32772"/>
    <cellStyle name="Normal 3 22 8" xfId="3413"/>
    <cellStyle name="Normal 3 22 9" xfId="4366"/>
    <cellStyle name="Normal 3 23" xfId="743"/>
    <cellStyle name="Normal 3 23 10" xfId="5548"/>
    <cellStyle name="Normal 3 23 11" xfId="5778"/>
    <cellStyle name="Normal 3 23 12" xfId="6020"/>
    <cellStyle name="Normal 3 23 13" xfId="6260"/>
    <cellStyle name="Normal 3 23 14" xfId="6497"/>
    <cellStyle name="Normal 3 23 15" xfId="6735"/>
    <cellStyle name="Normal 3 23 16" xfId="6974"/>
    <cellStyle name="Normal 3 23 17" xfId="7207"/>
    <cellStyle name="Normal 3 23 18" xfId="7439"/>
    <cellStyle name="Normal 3 23 19" xfId="7677"/>
    <cellStyle name="Normal 3 23 2" xfId="2670"/>
    <cellStyle name="Normal 3 23 2 2" xfId="3111"/>
    <cellStyle name="Normal 3 23 20" xfId="7904"/>
    <cellStyle name="Normal 3 23 21" xfId="8118"/>
    <cellStyle name="Normal 3 23 22" xfId="8373"/>
    <cellStyle name="Normal 3 23 23" xfId="8597"/>
    <cellStyle name="Normal 3 23 24" xfId="8808"/>
    <cellStyle name="Normal 3 23 25" xfId="9014"/>
    <cellStyle name="Normal 3 23 26" xfId="9212"/>
    <cellStyle name="Normal 3 23 27" xfId="9394"/>
    <cellStyle name="Normal 3 23 28" xfId="9559"/>
    <cellStyle name="Normal 3 23 29" xfId="9702"/>
    <cellStyle name="Normal 3 23 3" xfId="3812"/>
    <cellStyle name="Normal 3 23 30" xfId="9791"/>
    <cellStyle name="Normal 3 23 31" xfId="10543"/>
    <cellStyle name="Normal 3 23 32" xfId="11079"/>
    <cellStyle name="Normal 3 23 33" xfId="11604"/>
    <cellStyle name="Normal 3 23 34" xfId="12132"/>
    <cellStyle name="Normal 3 23 35" xfId="12664"/>
    <cellStyle name="Normal 3 23 36" xfId="13206"/>
    <cellStyle name="Normal 3 23 37" xfId="13746"/>
    <cellStyle name="Normal 3 23 38" xfId="14289"/>
    <cellStyle name="Normal 3 23 39" xfId="14828"/>
    <cellStyle name="Normal 3 23 4" xfId="4002"/>
    <cellStyle name="Normal 3 23 40" xfId="15370"/>
    <cellStyle name="Normal 3 23 41" xfId="15911"/>
    <cellStyle name="Normal 3 23 42" xfId="16451"/>
    <cellStyle name="Normal 3 23 43" xfId="16992"/>
    <cellStyle name="Normal 3 23 44" xfId="17533"/>
    <cellStyle name="Normal 3 23 45" xfId="18074"/>
    <cellStyle name="Normal 3 23 46" xfId="18613"/>
    <cellStyle name="Normal 3 23 47" xfId="19152"/>
    <cellStyle name="Normal 3 23 48" xfId="19690"/>
    <cellStyle name="Normal 3 23 49" xfId="20220"/>
    <cellStyle name="Normal 3 23 5" xfId="3924"/>
    <cellStyle name="Normal 3 23 50" xfId="20731"/>
    <cellStyle name="Normal 3 23 51" xfId="21202"/>
    <cellStyle name="Normal 3 23 52" xfId="21556"/>
    <cellStyle name="Normal 3 23 53" xfId="22389"/>
    <cellStyle name="Normal 3 23 54" xfId="22951"/>
    <cellStyle name="Normal 3 23 55" xfId="23491"/>
    <cellStyle name="Normal 3 23 56" xfId="24024"/>
    <cellStyle name="Normal 3 23 57" xfId="24557"/>
    <cellStyle name="Normal 3 23 58" xfId="25066"/>
    <cellStyle name="Normal 3 23 59" xfId="25525"/>
    <cellStyle name="Normal 3 23 6" xfId="4583"/>
    <cellStyle name="Normal 3 23 60" xfId="26200"/>
    <cellStyle name="Normal 3 23 61" xfId="26737"/>
    <cellStyle name="Normal 3 23 62" xfId="27268"/>
    <cellStyle name="Normal 3 23 63" xfId="27775"/>
    <cellStyle name="Normal 3 23 64" xfId="28237"/>
    <cellStyle name="Normal 3 23 65" xfId="28600"/>
    <cellStyle name="Normal 3 23 66" xfId="29328"/>
    <cellStyle name="Normal 3 23 67" xfId="30238"/>
    <cellStyle name="Normal 3 23 68" xfId="31453"/>
    <cellStyle name="Normal 3 23 69" xfId="32537"/>
    <cellStyle name="Normal 3 23 7" xfId="4820"/>
    <cellStyle name="Normal 3 23 70" xfId="33301"/>
    <cellStyle name="Normal 3 23 8" xfId="5061"/>
    <cellStyle name="Normal 3 23 9" xfId="5300"/>
    <cellStyle name="Normal 3 24" xfId="781"/>
    <cellStyle name="Normal 3 24 10" xfId="5439"/>
    <cellStyle name="Normal 3 24 11" xfId="5726"/>
    <cellStyle name="Normal 3 24 12" xfId="5967"/>
    <cellStyle name="Normal 3 24 13" xfId="6208"/>
    <cellStyle name="Normal 3 24 14" xfId="6444"/>
    <cellStyle name="Normal 3 24 15" xfId="6685"/>
    <cellStyle name="Normal 3 24 16" xfId="6924"/>
    <cellStyle name="Normal 3 24 17" xfId="7156"/>
    <cellStyle name="Normal 3 24 18" xfId="7387"/>
    <cellStyle name="Normal 3 24 19" xfId="7571"/>
    <cellStyle name="Normal 3 24 2" xfId="2685"/>
    <cellStyle name="Normal 3 24 2 2" xfId="3123"/>
    <cellStyle name="Normal 3 24 20" xfId="7853"/>
    <cellStyle name="Normal 3 24 21" xfId="8135"/>
    <cellStyle name="Normal 3 24 22" xfId="8323"/>
    <cellStyle name="Normal 3 24 23" xfId="8550"/>
    <cellStyle name="Normal 3 24 24" xfId="8764"/>
    <cellStyle name="Normal 3 24 25" xfId="8973"/>
    <cellStyle name="Normal 3 24 26" xfId="9169"/>
    <cellStyle name="Normal 3 24 27" xfId="9361"/>
    <cellStyle name="Normal 3 24 28" xfId="9526"/>
    <cellStyle name="Normal 3 24 29" xfId="9640"/>
    <cellStyle name="Normal 3 24 3" xfId="3848"/>
    <cellStyle name="Normal 3 24 30" xfId="9775"/>
    <cellStyle name="Normal 3 24 31" xfId="10581"/>
    <cellStyle name="Normal 3 24 32" xfId="11116"/>
    <cellStyle name="Normal 3 24 33" xfId="11641"/>
    <cellStyle name="Normal 3 24 34" xfId="12170"/>
    <cellStyle name="Normal 3 24 35" xfId="12702"/>
    <cellStyle name="Normal 3 24 36" xfId="13244"/>
    <cellStyle name="Normal 3 24 37" xfId="13784"/>
    <cellStyle name="Normal 3 24 38" xfId="14327"/>
    <cellStyle name="Normal 3 24 39" xfId="14866"/>
    <cellStyle name="Normal 3 24 4" xfId="4097"/>
    <cellStyle name="Normal 3 24 40" xfId="15408"/>
    <cellStyle name="Normal 3 24 41" xfId="15949"/>
    <cellStyle name="Normal 3 24 42" xfId="16489"/>
    <cellStyle name="Normal 3 24 43" xfId="17030"/>
    <cellStyle name="Normal 3 24 44" xfId="17571"/>
    <cellStyle name="Normal 3 24 45" xfId="18112"/>
    <cellStyle name="Normal 3 24 46" xfId="18650"/>
    <cellStyle name="Normal 3 24 47" xfId="19190"/>
    <cellStyle name="Normal 3 24 48" xfId="19728"/>
    <cellStyle name="Normal 3 24 49" xfId="20256"/>
    <cellStyle name="Normal 3 24 5" xfId="4212"/>
    <cellStyle name="Normal 3 24 50" xfId="20767"/>
    <cellStyle name="Normal 3 24 51" xfId="21233"/>
    <cellStyle name="Normal 3 24 52" xfId="21575"/>
    <cellStyle name="Normal 3 24 53" xfId="22426"/>
    <cellStyle name="Normal 3 24 54" xfId="22989"/>
    <cellStyle name="Normal 3 24 55" xfId="23528"/>
    <cellStyle name="Normal 3 24 56" xfId="24062"/>
    <cellStyle name="Normal 3 24 57" xfId="24594"/>
    <cellStyle name="Normal 3 24 58" xfId="25098"/>
    <cellStyle name="Normal 3 24 59" xfId="25554"/>
    <cellStyle name="Normal 3 24 6" xfId="4532"/>
    <cellStyle name="Normal 3 24 60" xfId="26238"/>
    <cellStyle name="Normal 3 24 61" xfId="26773"/>
    <cellStyle name="Normal 3 24 62" xfId="27304"/>
    <cellStyle name="Normal 3 24 63" xfId="27809"/>
    <cellStyle name="Normal 3 24 64" xfId="28266"/>
    <cellStyle name="Normal 3 24 65" xfId="28619"/>
    <cellStyle name="Normal 3 24 66" xfId="29360"/>
    <cellStyle name="Normal 3 24 67" xfId="30257"/>
    <cellStyle name="Normal 3 24 68" xfId="31486"/>
    <cellStyle name="Normal 3 24 69" xfId="32693"/>
    <cellStyle name="Normal 3 24 7" xfId="4767"/>
    <cellStyle name="Normal 3 24 70" xfId="32643"/>
    <cellStyle name="Normal 3 24 8" xfId="5009"/>
    <cellStyle name="Normal 3 24 9" xfId="5246"/>
    <cellStyle name="Normal 3 25" xfId="728"/>
    <cellStyle name="Normal 3 25 10" xfId="5124"/>
    <cellStyle name="Normal 3 25 11" xfId="4882"/>
    <cellStyle name="Normal 3 25 12" xfId="5261"/>
    <cellStyle name="Normal 3 25 13" xfId="4582"/>
    <cellStyle name="Normal 3 25 14" xfId="3541"/>
    <cellStyle name="Normal 3 25 15" xfId="5060"/>
    <cellStyle name="Normal 3 25 16" xfId="5309"/>
    <cellStyle name="Normal 3 25 17" xfId="5557"/>
    <cellStyle name="Normal 3 25 18" xfId="5814"/>
    <cellStyle name="Normal 3 25 19" xfId="7269"/>
    <cellStyle name="Normal 3 25 2" xfId="2699"/>
    <cellStyle name="Normal 3 25 2 2" xfId="3103"/>
    <cellStyle name="Normal 3 25 20" xfId="7035"/>
    <cellStyle name="Normal 3 25 21" xfId="7483"/>
    <cellStyle name="Normal 3 25 22" xfId="7373"/>
    <cellStyle name="Normal 3 25 23" xfId="8223"/>
    <cellStyle name="Normal 3 25 24" xfId="8214"/>
    <cellStyle name="Normal 3 25 25" xfId="7789"/>
    <cellStyle name="Normal 3 25 26" xfId="8045"/>
    <cellStyle name="Normal 3 25 27" xfId="7802"/>
    <cellStyle name="Normal 3 25 28" xfId="8069"/>
    <cellStyle name="Normal 3 25 29" xfId="9444"/>
    <cellStyle name="Normal 3 25 3" xfId="3798"/>
    <cellStyle name="Normal 3 25 30" xfId="9268"/>
    <cellStyle name="Normal 3 25 31" xfId="10528"/>
    <cellStyle name="Normal 3 25 32" xfId="11066"/>
    <cellStyle name="Normal 3 25 33" xfId="11591"/>
    <cellStyle name="Normal 3 25 34" xfId="12118"/>
    <cellStyle name="Normal 3 25 35" xfId="12649"/>
    <cellStyle name="Normal 3 25 36" xfId="13192"/>
    <cellStyle name="Normal 3 25 37" xfId="13732"/>
    <cellStyle name="Normal 3 25 38" xfId="14275"/>
    <cellStyle name="Normal 3 25 39" xfId="14813"/>
    <cellStyle name="Normal 3 25 4" xfId="2880"/>
    <cellStyle name="Normal 3 25 40" xfId="15356"/>
    <cellStyle name="Normal 3 25 41" xfId="15897"/>
    <cellStyle name="Normal 3 25 42" xfId="16437"/>
    <cellStyle name="Normal 3 25 43" xfId="16978"/>
    <cellStyle name="Normal 3 25 44" xfId="17519"/>
    <cellStyle name="Normal 3 25 45" xfId="18060"/>
    <cellStyle name="Normal 3 25 46" xfId="18599"/>
    <cellStyle name="Normal 3 25 47" xfId="19138"/>
    <cellStyle name="Normal 3 25 48" xfId="19676"/>
    <cellStyle name="Normal 3 25 49" xfId="20206"/>
    <cellStyle name="Normal 3 25 5" xfId="3993"/>
    <cellStyle name="Normal 3 25 50" xfId="20718"/>
    <cellStyle name="Normal 3 25 51" xfId="21190"/>
    <cellStyle name="Normal 3 25 52" xfId="21548"/>
    <cellStyle name="Normal 3 25 53" xfId="22374"/>
    <cellStyle name="Normal 3 25 54" xfId="22937"/>
    <cellStyle name="Normal 3 25 55" xfId="23477"/>
    <cellStyle name="Normal 3 25 56" xfId="24011"/>
    <cellStyle name="Normal 3 25 57" xfId="24545"/>
    <cellStyle name="Normal 3 25 58" xfId="25052"/>
    <cellStyle name="Normal 3 25 59" xfId="25514"/>
    <cellStyle name="Normal 3 25 6" xfId="3969"/>
    <cellStyle name="Normal 3 25 60" xfId="26186"/>
    <cellStyle name="Normal 3 25 61" xfId="26723"/>
    <cellStyle name="Normal 3 25 62" xfId="27254"/>
    <cellStyle name="Normal 3 25 63" xfId="27763"/>
    <cellStyle name="Normal 3 25 64" xfId="28225"/>
    <cellStyle name="Normal 3 25 65" xfId="28592"/>
    <cellStyle name="Normal 3 25 66" xfId="29315"/>
    <cellStyle name="Normal 3 25 67" xfId="29420"/>
    <cellStyle name="Normal 3 25 68" xfId="31439"/>
    <cellStyle name="Normal 3 25 69" xfId="30835"/>
    <cellStyle name="Normal 3 25 7" xfId="4016"/>
    <cellStyle name="Normal 3 25 70" xfId="31469"/>
    <cellStyle name="Normal 3 25 8" xfId="3386"/>
    <cellStyle name="Normal 3 25 9" xfId="3611"/>
    <cellStyle name="Normal 3 26" xfId="746"/>
    <cellStyle name="Normal 3 26 10" xfId="5422"/>
    <cellStyle name="Normal 3 26 11" xfId="5882"/>
    <cellStyle name="Normal 3 26 12" xfId="6124"/>
    <cellStyle name="Normal 3 26 13" xfId="6362"/>
    <cellStyle name="Normal 3 26 14" xfId="6601"/>
    <cellStyle name="Normal 3 26 15" xfId="6838"/>
    <cellStyle name="Normal 3 26 16" xfId="7077"/>
    <cellStyle name="Normal 3 26 17" xfId="7309"/>
    <cellStyle name="Normal 3 26 18" xfId="7537"/>
    <cellStyle name="Normal 3 26 19" xfId="7555"/>
    <cellStyle name="Normal 3 26 2" xfId="2715"/>
    <cellStyle name="Normal 3 26 2 2" xfId="3112"/>
    <cellStyle name="Normal 3 26 20" xfId="8004"/>
    <cellStyle name="Normal 3 26 21" xfId="7884"/>
    <cellStyle name="Normal 3 26 22" xfId="8473"/>
    <cellStyle name="Normal 3 26 23" xfId="8694"/>
    <cellStyle name="Normal 3 26 24" xfId="8903"/>
    <cellStyle name="Normal 3 26 25" xfId="9104"/>
    <cellStyle name="Normal 3 26 26" xfId="9302"/>
    <cellStyle name="Normal 3 26 27" xfId="9472"/>
    <cellStyle name="Normal 3 26 28" xfId="9623"/>
    <cellStyle name="Normal 3 26 29" xfId="9634"/>
    <cellStyle name="Normal 3 26 3" xfId="3815"/>
    <cellStyle name="Normal 3 26 30" xfId="9836"/>
    <cellStyle name="Normal 3 26 31" xfId="10546"/>
    <cellStyle name="Normal 3 26 32" xfId="11082"/>
    <cellStyle name="Normal 3 26 33" xfId="11607"/>
    <cellStyle name="Normal 3 26 34" xfId="12135"/>
    <cellStyle name="Normal 3 26 35" xfId="12667"/>
    <cellStyle name="Normal 3 26 36" xfId="13209"/>
    <cellStyle name="Normal 3 26 37" xfId="13749"/>
    <cellStyle name="Normal 3 26 38" xfId="14292"/>
    <cellStyle name="Normal 3 26 39" xfId="14831"/>
    <cellStyle name="Normal 3 26 4" xfId="3132"/>
    <cellStyle name="Normal 3 26 40" xfId="15373"/>
    <cellStyle name="Normal 3 26 41" xfId="15914"/>
    <cellStyle name="Normal 3 26 42" xfId="16454"/>
    <cellStyle name="Normal 3 26 43" xfId="16995"/>
    <cellStyle name="Normal 3 26 44" xfId="17536"/>
    <cellStyle name="Normal 3 26 45" xfId="18077"/>
    <cellStyle name="Normal 3 26 46" xfId="18616"/>
    <cellStyle name="Normal 3 26 47" xfId="19155"/>
    <cellStyle name="Normal 3 26 48" xfId="19693"/>
    <cellStyle name="Normal 3 26 49" xfId="20223"/>
    <cellStyle name="Normal 3 26 5" xfId="4234"/>
    <cellStyle name="Normal 3 26 50" xfId="20734"/>
    <cellStyle name="Normal 3 26 51" xfId="21205"/>
    <cellStyle name="Normal 3 26 52" xfId="21559"/>
    <cellStyle name="Normal 3 26 53" xfId="22392"/>
    <cellStyle name="Normal 3 26 54" xfId="22954"/>
    <cellStyle name="Normal 3 26 55" xfId="23494"/>
    <cellStyle name="Normal 3 26 56" xfId="24027"/>
    <cellStyle name="Normal 3 26 57" xfId="24560"/>
    <cellStyle name="Normal 3 26 58" xfId="25069"/>
    <cellStyle name="Normal 3 26 59" xfId="25528"/>
    <cellStyle name="Normal 3 26 6" xfId="4684"/>
    <cellStyle name="Normal 3 26 60" xfId="26203"/>
    <cellStyle name="Normal 3 26 61" xfId="26740"/>
    <cellStyle name="Normal 3 26 62" xfId="27271"/>
    <cellStyle name="Normal 3 26 63" xfId="27778"/>
    <cellStyle name="Normal 3 26 64" xfId="28240"/>
    <cellStyle name="Normal 3 26 65" xfId="28603"/>
    <cellStyle name="Normal 3 26 66" xfId="29331"/>
    <cellStyle name="Normal 3 26 67" xfId="30241"/>
    <cellStyle name="Normal 3 26 68" xfId="31456"/>
    <cellStyle name="Normal 3 26 69" xfId="32536"/>
    <cellStyle name="Normal 3 26 7" xfId="4924"/>
    <cellStyle name="Normal 3 26 70" xfId="33422"/>
    <cellStyle name="Normal 3 26 8" xfId="5163"/>
    <cellStyle name="Normal 3 26 9" xfId="5404"/>
    <cellStyle name="Normal 3 27" xfId="896"/>
    <cellStyle name="Normal 3 27 10" xfId="1005"/>
    <cellStyle name="Normal 3 27 11" xfId="1016"/>
    <cellStyle name="Normal 3 27 12" xfId="1018"/>
    <cellStyle name="Normal 3 27 2" xfId="1048"/>
    <cellStyle name="Normal 3 27 3" xfId="1134"/>
    <cellStyle name="Normal 3 27 4" xfId="954"/>
    <cellStyle name="Normal 3 27 5" xfId="957"/>
    <cellStyle name="Normal 3 27 6" xfId="971"/>
    <cellStyle name="Normal 3 27 7" xfId="961"/>
    <cellStyle name="Normal 3 27 8" xfId="913"/>
    <cellStyle name="Normal 3 27 9" xfId="970"/>
    <cellStyle name="Normal 3 28" xfId="1077"/>
    <cellStyle name="Normal 3 28 10" xfId="5800"/>
    <cellStyle name="Normal 3 28 11" xfId="6042"/>
    <cellStyle name="Normal 3 28 12" xfId="6282"/>
    <cellStyle name="Normal 3 28 13" xfId="6518"/>
    <cellStyle name="Normal 3 28 14" xfId="6756"/>
    <cellStyle name="Normal 3 28 15" xfId="6995"/>
    <cellStyle name="Normal 3 28 16" xfId="7228"/>
    <cellStyle name="Normal 3 28 17" xfId="7460"/>
    <cellStyle name="Normal 3 28 18" xfId="7690"/>
    <cellStyle name="Normal 3 28 19" xfId="7925"/>
    <cellStyle name="Normal 3 28 2" xfId="2744"/>
    <cellStyle name="Normal 3 28 2 2" xfId="3232"/>
    <cellStyle name="Normal 3 28 20" xfId="8142"/>
    <cellStyle name="Normal 3 28 21" xfId="8394"/>
    <cellStyle name="Normal 3 28 22" xfId="8619"/>
    <cellStyle name="Normal 3 28 23" xfId="8828"/>
    <cellStyle name="Normal 3 28 24" xfId="9034"/>
    <cellStyle name="Normal 3 28 25" xfId="9230"/>
    <cellStyle name="Normal 3 28 26" xfId="9410"/>
    <cellStyle name="Normal 3 28 27" xfId="9574"/>
    <cellStyle name="Normal 3 28 28" xfId="9709"/>
    <cellStyle name="Normal 3 28 29" xfId="9800"/>
    <cellStyle name="Normal 3 28 3" xfId="4122"/>
    <cellStyle name="Normal 3 28 30" xfId="9841"/>
    <cellStyle name="Normal 3 28 31" xfId="10853"/>
    <cellStyle name="Normal 3 28 32" xfId="11393"/>
    <cellStyle name="Normal 3 28 33" xfId="11922"/>
    <cellStyle name="Normal 3 28 34" xfId="12450"/>
    <cellStyle name="Normal 3 28 35" xfId="12992"/>
    <cellStyle name="Normal 3 28 36" xfId="13534"/>
    <cellStyle name="Normal 3 28 37" xfId="14076"/>
    <cellStyle name="Normal 3 28 38" xfId="14616"/>
    <cellStyle name="Normal 3 28 39" xfId="15155"/>
    <cellStyle name="Normal 3 28 4" xfId="4367"/>
    <cellStyle name="Normal 3 28 40" xfId="15699"/>
    <cellStyle name="Normal 3 28 41" xfId="16240"/>
    <cellStyle name="Normal 3 28 42" xfId="16780"/>
    <cellStyle name="Normal 3 28 43" xfId="17321"/>
    <cellStyle name="Normal 3 28 44" xfId="17862"/>
    <cellStyle name="Normal 3 28 45" xfId="18403"/>
    <cellStyle name="Normal 3 28 46" xfId="18940"/>
    <cellStyle name="Normal 3 28 47" xfId="19479"/>
    <cellStyle name="Normal 3 28 48" xfId="20013"/>
    <cellStyle name="Normal 3 28 49" xfId="20530"/>
    <cellStyle name="Normal 3 28 5" xfId="4605"/>
    <cellStyle name="Normal 3 28 50" xfId="21021"/>
    <cellStyle name="Normal 3 28 51" xfId="21423"/>
    <cellStyle name="Normal 3 28 52" xfId="21635"/>
    <cellStyle name="Normal 3 28 53" xfId="22703"/>
    <cellStyle name="Normal 3 28 54" xfId="23282"/>
    <cellStyle name="Normal 3 28 55" xfId="23817"/>
    <cellStyle name="Normal 3 28 56" xfId="24351"/>
    <cellStyle name="Normal 3 28 57" xfId="24866"/>
    <cellStyle name="Normal 3 28 58" xfId="25342"/>
    <cellStyle name="Normal 3 28 59" xfId="25754"/>
    <cellStyle name="Normal 3 28 6" xfId="4842"/>
    <cellStyle name="Normal 3 28 60" xfId="26527"/>
    <cellStyle name="Normal 3 28 61" xfId="27060"/>
    <cellStyle name="Normal 3 28 62" xfId="27581"/>
    <cellStyle name="Normal 3 28 63" xfId="28054"/>
    <cellStyle name="Normal 3 28 64" xfId="28454"/>
    <cellStyle name="Normal 3 28 65" xfId="28679"/>
    <cellStyle name="Normal 3 28 66" xfId="29540"/>
    <cellStyle name="Normal 3 28 67" xfId="30317"/>
    <cellStyle name="Normal 3 28 68" xfId="31703"/>
    <cellStyle name="Normal 3 28 69" xfId="32059"/>
    <cellStyle name="Normal 3 28 7" xfId="5082"/>
    <cellStyle name="Normal 3 28 70" xfId="32649"/>
    <cellStyle name="Normal 3 28 8" xfId="5323"/>
    <cellStyle name="Normal 3 28 9" xfId="5561"/>
    <cellStyle name="Normal 3 29" xfId="1095"/>
    <cellStyle name="Normal 3 29 10" xfId="5818"/>
    <cellStyle name="Normal 3 29 11" xfId="6059"/>
    <cellStyle name="Normal 3 29 12" xfId="6300"/>
    <cellStyle name="Normal 3 29 13" xfId="6536"/>
    <cellStyle name="Normal 3 29 14" xfId="6774"/>
    <cellStyle name="Normal 3 29 15" xfId="7013"/>
    <cellStyle name="Normal 3 29 16" xfId="7245"/>
    <cellStyle name="Normal 3 29 17" xfId="7475"/>
    <cellStyle name="Normal 3 29 18" xfId="7706"/>
    <cellStyle name="Normal 3 29 19" xfId="7942"/>
    <cellStyle name="Normal 3 29 2" xfId="2757"/>
    <cellStyle name="Normal 3 29 2 2" xfId="3241"/>
    <cellStyle name="Normal 3 29 20" xfId="8158"/>
    <cellStyle name="Normal 3 29 21" xfId="8411"/>
    <cellStyle name="Normal 3 29 22" xfId="8636"/>
    <cellStyle name="Normal 3 29 23" xfId="8845"/>
    <cellStyle name="Normal 3 29 24" xfId="9051"/>
    <cellStyle name="Normal 3 29 25" xfId="9247"/>
    <cellStyle name="Normal 3 29 26" xfId="9426"/>
    <cellStyle name="Normal 3 29 27" xfId="9585"/>
    <cellStyle name="Normal 3 29 28" xfId="9721"/>
    <cellStyle name="Normal 3 29 29" xfId="9809"/>
    <cellStyle name="Normal 3 29 3" xfId="4140"/>
    <cellStyle name="Normal 3 29 30" xfId="9847"/>
    <cellStyle name="Normal 3 29 31" xfId="10871"/>
    <cellStyle name="Normal 3 29 32" xfId="11411"/>
    <cellStyle name="Normal 3 29 33" xfId="11940"/>
    <cellStyle name="Normal 3 29 34" xfId="12468"/>
    <cellStyle name="Normal 3 29 35" xfId="13010"/>
    <cellStyle name="Normal 3 29 36" xfId="13552"/>
    <cellStyle name="Normal 3 29 37" xfId="14094"/>
    <cellStyle name="Normal 3 29 38" xfId="14634"/>
    <cellStyle name="Normal 3 29 39" xfId="15173"/>
    <cellStyle name="Normal 3 29 4" xfId="4385"/>
    <cellStyle name="Normal 3 29 40" xfId="15717"/>
    <cellStyle name="Normal 3 29 41" xfId="16258"/>
    <cellStyle name="Normal 3 29 42" xfId="16798"/>
    <cellStyle name="Normal 3 29 43" xfId="17339"/>
    <cellStyle name="Normal 3 29 44" xfId="17880"/>
    <cellStyle name="Normal 3 29 45" xfId="18421"/>
    <cellStyle name="Normal 3 29 46" xfId="18958"/>
    <cellStyle name="Normal 3 29 47" xfId="19497"/>
    <cellStyle name="Normal 3 29 48" xfId="20031"/>
    <cellStyle name="Normal 3 29 49" xfId="20548"/>
    <cellStyle name="Normal 3 29 5" xfId="4623"/>
    <cellStyle name="Normal 3 29 50" xfId="21037"/>
    <cellStyle name="Normal 3 29 51" xfId="21440"/>
    <cellStyle name="Normal 3 29 52" xfId="21650"/>
    <cellStyle name="Normal 3 29 53" xfId="22720"/>
    <cellStyle name="Normal 3 29 54" xfId="23300"/>
    <cellStyle name="Normal 3 29 55" xfId="23835"/>
    <cellStyle name="Normal 3 29 56" xfId="24369"/>
    <cellStyle name="Normal 3 29 57" xfId="24884"/>
    <cellStyle name="Normal 3 29 58" xfId="25360"/>
    <cellStyle name="Normal 3 29 59" xfId="25770"/>
    <cellStyle name="Normal 3 29 6" xfId="4860"/>
    <cellStyle name="Normal 3 29 60" xfId="26545"/>
    <cellStyle name="Normal 3 29 61" xfId="27078"/>
    <cellStyle name="Normal 3 29 62" xfId="27599"/>
    <cellStyle name="Normal 3 29 63" xfId="28072"/>
    <cellStyle name="Normal 3 29 64" xfId="28472"/>
    <cellStyle name="Normal 3 29 65" xfId="28694"/>
    <cellStyle name="Normal 3 29 66" xfId="29556"/>
    <cellStyle name="Normal 3 29 67" xfId="30332"/>
    <cellStyle name="Normal 3 29 68" xfId="31721"/>
    <cellStyle name="Normal 3 29 69" xfId="32481"/>
    <cellStyle name="Normal 3 29 7" xfId="5100"/>
    <cellStyle name="Normal 3 29 70" xfId="33262"/>
    <cellStyle name="Normal 3 29 8" xfId="5340"/>
    <cellStyle name="Normal 3 29 9" xfId="5579"/>
    <cellStyle name="Normal 3 3" xfId="78"/>
    <cellStyle name="Normal 3 3 10" xfId="660"/>
    <cellStyle name="Normal 3 3 100" xfId="35067"/>
    <cellStyle name="Normal 3 3 101" xfId="35294"/>
    <cellStyle name="Normal 3 3 102" xfId="35521"/>
    <cellStyle name="Normal 3 3 103" xfId="35748"/>
    <cellStyle name="Normal 3 3 104" xfId="35975"/>
    <cellStyle name="Normal 3 3 105" xfId="36202"/>
    <cellStyle name="Normal 3 3 106" xfId="36429"/>
    <cellStyle name="Normal 3 3 107" xfId="36655"/>
    <cellStyle name="Normal 3 3 108" xfId="36879"/>
    <cellStyle name="Normal 3 3 109" xfId="37080"/>
    <cellStyle name="Normal 3 3 11" xfId="687"/>
    <cellStyle name="Normal 3 3 110" xfId="37182"/>
    <cellStyle name="Normal 3 3 111" xfId="37285"/>
    <cellStyle name="Normal 3 3 112" xfId="37340"/>
    <cellStyle name="Normal 3 3 113" xfId="37298"/>
    <cellStyle name="Normal 3 3 114" xfId="37351"/>
    <cellStyle name="Normal 3 3 115" xfId="37363"/>
    <cellStyle name="Normal 3 3 116" xfId="37375"/>
    <cellStyle name="Normal 3 3 117" xfId="37387"/>
    <cellStyle name="Normal 3 3 118" xfId="37399"/>
    <cellStyle name="Normal 3 3 119" xfId="37411"/>
    <cellStyle name="Normal 3 3 12" xfId="710"/>
    <cellStyle name="Normal 3 3 120" xfId="37420"/>
    <cellStyle name="Normal 3 3 121" xfId="37632"/>
    <cellStyle name="Normal 3 3 122" xfId="37682"/>
    <cellStyle name="Normal 3 3 123" xfId="38505"/>
    <cellStyle name="Normal 3 3 13" xfId="735"/>
    <cellStyle name="Normal 3 3 14" xfId="756"/>
    <cellStyle name="Normal 3 3 15" xfId="767"/>
    <cellStyle name="Normal 3 3 16" xfId="800"/>
    <cellStyle name="Normal 3 3 17" xfId="815"/>
    <cellStyle name="Normal 3 3 18" xfId="811"/>
    <cellStyle name="Normal 3 3 19" xfId="715"/>
    <cellStyle name="Normal 3 3 2" xfId="146"/>
    <cellStyle name="Normal 3 3 2 10" xfId="5613"/>
    <cellStyle name="Normal 3 3 2 11" xfId="5672"/>
    <cellStyle name="Normal 3 3 2 12" xfId="5912"/>
    <cellStyle name="Normal 3 3 2 13" xfId="6153"/>
    <cellStyle name="Normal 3 3 2 14" xfId="6390"/>
    <cellStyle name="Normal 3 3 2 15" xfId="6631"/>
    <cellStyle name="Normal 3 3 2 16" xfId="6868"/>
    <cellStyle name="Normal 3 3 2 17" xfId="7108"/>
    <cellStyle name="Normal 3 3 2 18" xfId="7337"/>
    <cellStyle name="Normal 3 3 2 19" xfId="7739"/>
    <cellStyle name="Normal 3 3 2 2" xfId="2869"/>
    <cellStyle name="Normal 3 3 2 2 2" xfId="2894"/>
    <cellStyle name="Normal 3 3 2 20" xfId="7800"/>
    <cellStyle name="Normal 3 3 2 21" xfId="8166"/>
    <cellStyle name="Normal 3 3 2 22" xfId="8273"/>
    <cellStyle name="Normal 3 3 2 23" xfId="8501"/>
    <cellStyle name="Normal 3 3 2 24" xfId="8719"/>
    <cellStyle name="Normal 3 3 2 25" xfId="8931"/>
    <cellStyle name="Normal 3 3 2 26" xfId="9128"/>
    <cellStyle name="Normal 3 3 2 27" xfId="9323"/>
    <cellStyle name="Normal 3 3 2 28" xfId="9492"/>
    <cellStyle name="Normal 3 3 2 29" xfId="9743"/>
    <cellStyle name="Normal 3 3 2 3" xfId="3172"/>
    <cellStyle name="Normal 3 3 2 30" xfId="9762"/>
    <cellStyle name="Normal 3 3 2 31" xfId="9978"/>
    <cellStyle name="Normal 3 3 2 32" xfId="10460"/>
    <cellStyle name="Normal 3 3 2 33" xfId="10729"/>
    <cellStyle name="Normal 3 3 2 34" xfId="10435"/>
    <cellStyle name="Normal 3 3 2 35" xfId="11235"/>
    <cellStyle name="Normal 3 3 2 36" xfId="11918"/>
    <cellStyle name="Normal 3 3 2 37" xfId="12624"/>
    <cellStyle name="Normal 3 3 2 38" xfId="13074"/>
    <cellStyle name="Normal 3 3 2 39" xfId="13377"/>
    <cellStyle name="Normal 3 3 2 4" xfId="4101"/>
    <cellStyle name="Normal 3 3 2 40" xfId="14345"/>
    <cellStyle name="Normal 3 3 2 41" xfId="15064"/>
    <cellStyle name="Normal 3 3 2 42" xfId="15220"/>
    <cellStyle name="Normal 3 3 2 43" xfId="15541"/>
    <cellStyle name="Normal 3 3 2 44" xfId="16082"/>
    <cellStyle name="Normal 3 3 2 45" xfId="16622"/>
    <cellStyle name="Normal 3 3 2 46" xfId="17163"/>
    <cellStyle name="Normal 3 3 2 47" xfId="17704"/>
    <cellStyle name="Normal 3 3 2 48" xfId="18245"/>
    <cellStyle name="Normal 3 3 2 49" xfId="18783"/>
    <cellStyle name="Normal 3 3 2 5" xfId="3683"/>
    <cellStyle name="Normal 3 3 2 50" xfId="19322"/>
    <cellStyle name="Normal 3 3 2 51" xfId="20273"/>
    <cellStyle name="Normal 3 3 2 52" xfId="20941"/>
    <cellStyle name="Normal 3 3 2 53" xfId="21810"/>
    <cellStyle name="Normal 3 3 2 54" xfId="22660"/>
    <cellStyle name="Normal 3 3 2 55" xfId="23145"/>
    <cellStyle name="Normal 3 3 2 56" xfId="23681"/>
    <cellStyle name="Normal 3 3 2 57" xfId="24214"/>
    <cellStyle name="Normal 3 3 2 58" xfId="24738"/>
    <cellStyle name="Normal 3 3 2 59" xfId="25233"/>
    <cellStyle name="Normal 3 3 2 6" xfId="4478"/>
    <cellStyle name="Normal 3 3 2 60" xfId="25194"/>
    <cellStyle name="Normal 3 3 2 61" xfId="26391"/>
    <cellStyle name="Normal 3 3 2 62" xfId="26927"/>
    <cellStyle name="Normal 3 3 2 63" xfId="27561"/>
    <cellStyle name="Normal 3 3 2 64" xfId="27936"/>
    <cellStyle name="Normal 3 3 2 65" xfId="28368"/>
    <cellStyle name="Normal 3 3 2 66" xfId="28825"/>
    <cellStyle name="Normal 3 3 2 67" xfId="29256"/>
    <cellStyle name="Normal 3 3 2 68" xfId="30930"/>
    <cellStyle name="Normal 3 3 2 69" xfId="31652"/>
    <cellStyle name="Normal 3 3 2 7" xfId="4712"/>
    <cellStyle name="Normal 3 3 2 70" xfId="31567"/>
    <cellStyle name="Normal 3 3 2 71" xfId="37962"/>
    <cellStyle name="Normal 3 3 2 8" xfId="4956"/>
    <cellStyle name="Normal 3 3 2 9" xfId="5192"/>
    <cellStyle name="Normal 3 3 20" xfId="1270"/>
    <cellStyle name="Normal 3 3 20 2" xfId="3184"/>
    <cellStyle name="Normal 3 3 20 2 2" xfId="29681"/>
    <cellStyle name="Normal 3 3 20 3" xfId="30407"/>
    <cellStyle name="Normal 3 3 20 4" xfId="31867"/>
    <cellStyle name="Normal 3 3 20 5" xfId="32510"/>
    <cellStyle name="Normal 3 3 20 6" xfId="33229"/>
    <cellStyle name="Normal 3 3 21" xfId="1310"/>
    <cellStyle name="Normal 3 3 21 2" xfId="4081"/>
    <cellStyle name="Normal 3 3 21 2 2" xfId="29707"/>
    <cellStyle name="Normal 3 3 21 3" xfId="30428"/>
    <cellStyle name="Normal 3 3 21 4" xfId="31903"/>
    <cellStyle name="Normal 3 3 21 5" xfId="32631"/>
    <cellStyle name="Normal 3 3 21 6" xfId="33378"/>
    <cellStyle name="Normal 3 3 22" xfId="1376"/>
    <cellStyle name="Normal 3 3 22 2" xfId="4304"/>
    <cellStyle name="Normal 3 3 22 2 2" xfId="29764"/>
    <cellStyle name="Normal 3 3 22 3" xfId="30484"/>
    <cellStyle name="Normal 3 3 22 4" xfId="31965"/>
    <cellStyle name="Normal 3 3 22 5" xfId="32832"/>
    <cellStyle name="Normal 3 3 22 6" xfId="33536"/>
    <cellStyle name="Normal 3 3 23" xfId="1552"/>
    <cellStyle name="Normal 3 3 23 2" xfId="3520"/>
    <cellStyle name="Normal 3 3 23 2 2" xfId="29832"/>
    <cellStyle name="Normal 3 3 23 3" xfId="30541"/>
    <cellStyle name="Normal 3 3 23 4" xfId="32106"/>
    <cellStyle name="Normal 3 3 23 5" xfId="32942"/>
    <cellStyle name="Normal 3 3 23 6" xfId="33595"/>
    <cellStyle name="Normal 3 3 24" xfId="1647"/>
    <cellStyle name="Normal 3 3 24 2" xfId="3583"/>
    <cellStyle name="Normal 3 3 24 2 2" xfId="29893"/>
    <cellStyle name="Normal 3 3 24 3" xfId="30590"/>
    <cellStyle name="Normal 3 3 24 4" xfId="32179"/>
    <cellStyle name="Normal 3 3 24 5" xfId="33001"/>
    <cellStyle name="Normal 3 3 24 6" xfId="33646"/>
    <cellStyle name="Normal 3 3 25" xfId="1529"/>
    <cellStyle name="Normal 3 3 25 2" xfId="4442"/>
    <cellStyle name="Normal 3 3 25 2 2" xfId="29825"/>
    <cellStyle name="Normal 3 3 25 3" xfId="30539"/>
    <cellStyle name="Normal 3 3 25 4" xfId="32087"/>
    <cellStyle name="Normal 3 3 25 5" xfId="32929"/>
    <cellStyle name="Normal 3 3 25 6" xfId="33592"/>
    <cellStyle name="Normal 3 3 26" xfId="1657"/>
    <cellStyle name="Normal 3 3 26 2" xfId="4543"/>
    <cellStyle name="Normal 3 3 26 2 2" xfId="29899"/>
    <cellStyle name="Normal 3 3 26 3" xfId="30592"/>
    <cellStyle name="Normal 3 3 26 4" xfId="32189"/>
    <cellStyle name="Normal 3 3 26 5" xfId="33009"/>
    <cellStyle name="Normal 3 3 26 6" xfId="33649"/>
    <cellStyle name="Normal 3 3 27" xfId="1670"/>
    <cellStyle name="Normal 3 3 27 2" xfId="5478"/>
    <cellStyle name="Normal 3 3 27 2 2" xfId="29906"/>
    <cellStyle name="Normal 3 3 27 3" xfId="30595"/>
    <cellStyle name="Normal 3 3 27 4" xfId="32200"/>
    <cellStyle name="Normal 3 3 27 5" xfId="33017"/>
    <cellStyle name="Normal 3 3 27 6" xfId="33654"/>
    <cellStyle name="Normal 3 3 28" xfId="1681"/>
    <cellStyle name="Normal 3 3 28 2" xfId="5244"/>
    <cellStyle name="Normal 3 3 28 2 2" xfId="29913"/>
    <cellStyle name="Normal 3 3 28 3" xfId="30598"/>
    <cellStyle name="Normal 3 3 28 4" xfId="32211"/>
    <cellStyle name="Normal 3 3 28 5" xfId="33024"/>
    <cellStyle name="Normal 3 3 28 6" xfId="33658"/>
    <cellStyle name="Normal 3 3 29" xfId="1695"/>
    <cellStyle name="Normal 3 3 29 2" xfId="3677"/>
    <cellStyle name="Normal 3 3 29 2 2" xfId="29920"/>
    <cellStyle name="Normal 3 3 29 3" xfId="30601"/>
    <cellStyle name="Normal 3 3 29 4" xfId="32222"/>
    <cellStyle name="Normal 3 3 29 5" xfId="33034"/>
    <cellStyle name="Normal 3 3 29 6" xfId="33662"/>
    <cellStyle name="Normal 3 3 3" xfId="351"/>
    <cellStyle name="Normal 3 3 30" xfId="1709"/>
    <cellStyle name="Normal 3 3 30 2" xfId="5641"/>
    <cellStyle name="Normal 3 3 30 2 2" xfId="29927"/>
    <cellStyle name="Normal 3 3 30 3" xfId="30606"/>
    <cellStyle name="Normal 3 3 30 4" xfId="32233"/>
    <cellStyle name="Normal 3 3 30 5" xfId="33044"/>
    <cellStyle name="Normal 3 3 30 6" xfId="33668"/>
    <cellStyle name="Normal 3 3 31" xfId="1724"/>
    <cellStyle name="Normal 3 3 31 2" xfId="5738"/>
    <cellStyle name="Normal 3 3 31 2 2" xfId="29937"/>
    <cellStyle name="Normal 3 3 31 3" xfId="30611"/>
    <cellStyle name="Normal 3 3 31 4" xfId="32247"/>
    <cellStyle name="Normal 3 3 31 5" xfId="33055"/>
    <cellStyle name="Normal 3 3 31 6" xfId="33674"/>
    <cellStyle name="Normal 3 3 32" xfId="1738"/>
    <cellStyle name="Normal 3 3 32 2" xfId="5979"/>
    <cellStyle name="Normal 3 3 32 2 2" xfId="29945"/>
    <cellStyle name="Normal 3 3 32 3" xfId="30616"/>
    <cellStyle name="Normal 3 3 32 4" xfId="32260"/>
    <cellStyle name="Normal 3 3 32 5" xfId="33066"/>
    <cellStyle name="Normal 3 3 32 6" xfId="33680"/>
    <cellStyle name="Normal 3 3 33" xfId="1750"/>
    <cellStyle name="Normal 3 3 33 2" xfId="6219"/>
    <cellStyle name="Normal 3 3 33 2 2" xfId="29952"/>
    <cellStyle name="Normal 3 3 33 3" xfId="30619"/>
    <cellStyle name="Normal 3 3 33 4" xfId="32270"/>
    <cellStyle name="Normal 3 3 33 5" xfId="33073"/>
    <cellStyle name="Normal 3 3 33 6" xfId="33684"/>
    <cellStyle name="Normal 3 3 34" xfId="1761"/>
    <cellStyle name="Normal 3 3 34 2" xfId="6456"/>
    <cellStyle name="Normal 3 3 34 2 2" xfId="29959"/>
    <cellStyle name="Normal 3 3 34 3" xfId="30622"/>
    <cellStyle name="Normal 3 3 34 4" xfId="32280"/>
    <cellStyle name="Normal 3 3 34 5" xfId="33080"/>
    <cellStyle name="Normal 3 3 34 6" xfId="33688"/>
    <cellStyle name="Normal 3 3 35" xfId="1772"/>
    <cellStyle name="Normal 3 3 35 2" xfId="6695"/>
    <cellStyle name="Normal 3 3 35 2 2" xfId="29966"/>
    <cellStyle name="Normal 3 3 35 3" xfId="30625"/>
    <cellStyle name="Normal 3 3 35 4" xfId="32290"/>
    <cellStyle name="Normal 3 3 35 5" xfId="33089"/>
    <cellStyle name="Normal 3 3 35 6" xfId="33693"/>
    <cellStyle name="Normal 3 3 36" xfId="1786"/>
    <cellStyle name="Normal 3 3 36 2" xfId="7608"/>
    <cellStyle name="Normal 3 3 36 2 2" xfId="29976"/>
    <cellStyle name="Normal 3 3 36 3" xfId="30629"/>
    <cellStyle name="Normal 3 3 36 4" xfId="32302"/>
    <cellStyle name="Normal 3 3 36 5" xfId="33099"/>
    <cellStyle name="Normal 3 3 36 6" xfId="33698"/>
    <cellStyle name="Normal 3 3 37" xfId="1783"/>
    <cellStyle name="Normal 3 3 37 2" xfId="7385"/>
    <cellStyle name="Normal 3 3 37 2 2" xfId="29974"/>
    <cellStyle name="Normal 3 3 37 3" xfId="30628"/>
    <cellStyle name="Normal 3 3 37 4" xfId="32299"/>
    <cellStyle name="Normal 3 3 37 5" xfId="33097"/>
    <cellStyle name="Normal 3 3 37 6" xfId="33697"/>
    <cellStyle name="Normal 3 3 38" xfId="1807"/>
    <cellStyle name="Normal 3 3 38 2" xfId="7964"/>
    <cellStyle name="Normal 3 3 38 2 2" xfId="29986"/>
    <cellStyle name="Normal 3 3 38 3" xfId="30634"/>
    <cellStyle name="Normal 3 3 38 4" xfId="32320"/>
    <cellStyle name="Normal 3 3 38 5" xfId="33116"/>
    <cellStyle name="Normal 3 3 38 6" xfId="33705"/>
    <cellStyle name="Normal 3 3 39" xfId="1817"/>
    <cellStyle name="Normal 3 3 39 2" xfId="5263"/>
    <cellStyle name="Normal 3 3 39 2 2" xfId="29992"/>
    <cellStyle name="Normal 3 3 39 3" xfId="30637"/>
    <cellStyle name="Normal 3 3 39 4" xfId="32328"/>
    <cellStyle name="Normal 3 3 39 5" xfId="33124"/>
    <cellStyle name="Normal 3 3 39 6" xfId="33709"/>
    <cellStyle name="Normal 3 3 4" xfId="419"/>
    <cellStyle name="Normal 3 3 40" xfId="1832"/>
    <cellStyle name="Normal 3 3 40 2" xfId="6402"/>
    <cellStyle name="Normal 3 3 40 2 2" xfId="30000"/>
    <cellStyle name="Normal 3 3 40 3" xfId="30641"/>
    <cellStyle name="Normal 3 3 40 4" xfId="32342"/>
    <cellStyle name="Normal 3 3 40 5" xfId="33136"/>
    <cellStyle name="Normal 3 3 40 6" xfId="33714"/>
    <cellStyle name="Normal 3 3 41" xfId="1828"/>
    <cellStyle name="Normal 3 3 41 2" xfId="7327"/>
    <cellStyle name="Normal 3 3 41 2 2" xfId="29997"/>
    <cellStyle name="Normal 3 3 41 3" xfId="30640"/>
    <cellStyle name="Normal 3 3 41 4" xfId="32338"/>
    <cellStyle name="Normal 3 3 41 5" xfId="33133"/>
    <cellStyle name="Normal 3 3 41 6" xfId="33713"/>
    <cellStyle name="Normal 3 3 42" xfId="1847"/>
    <cellStyle name="Normal 3 3 42 2" xfId="8335"/>
    <cellStyle name="Normal 3 3 42 2 2" xfId="30008"/>
    <cellStyle name="Normal 3 3 42 3" xfId="30646"/>
    <cellStyle name="Normal 3 3 42 4" xfId="32356"/>
    <cellStyle name="Normal 3 3 42 5" xfId="33148"/>
    <cellStyle name="Normal 3 3 42 6" xfId="33720"/>
    <cellStyle name="Normal 3 3 43" xfId="1861"/>
    <cellStyle name="Normal 3 3 43 2" xfId="8561"/>
    <cellStyle name="Normal 3 3 43 2 2" xfId="30018"/>
    <cellStyle name="Normal 3 3 43 3" xfId="30651"/>
    <cellStyle name="Normal 3 3 43 4" xfId="32369"/>
    <cellStyle name="Normal 3 3 43 5" xfId="33157"/>
    <cellStyle name="Normal 3 3 43 6" xfId="33726"/>
    <cellStyle name="Normal 3 3 44" xfId="1714"/>
    <cellStyle name="Normal 3 3 44 2" xfId="8775"/>
    <cellStyle name="Normal 3 3 44 2 2" xfId="29931"/>
    <cellStyle name="Normal 3 3 44 3" xfId="30608"/>
    <cellStyle name="Normal 3 3 44 4" xfId="32238"/>
    <cellStyle name="Normal 3 3 44 5" xfId="33048"/>
    <cellStyle name="Normal 3 3 44 6" xfId="33670"/>
    <cellStyle name="Normal 3 3 45" xfId="1871"/>
    <cellStyle name="Normal 3 3 45 2" xfId="8983"/>
    <cellStyle name="Normal 3 3 45 2 2" xfId="30023"/>
    <cellStyle name="Normal 3 3 45 3" xfId="30653"/>
    <cellStyle name="Normal 3 3 45 4" xfId="32376"/>
    <cellStyle name="Normal 3 3 45 5" xfId="33165"/>
    <cellStyle name="Normal 3 3 45 6" xfId="33729"/>
    <cellStyle name="Normal 3 3 46" xfId="1879"/>
    <cellStyle name="Normal 3 3 46 2" xfId="9657"/>
    <cellStyle name="Normal 3 3 46 2 2" xfId="30028"/>
    <cellStyle name="Normal 3 3 46 3" xfId="30656"/>
    <cellStyle name="Normal 3 3 46 4" xfId="32383"/>
    <cellStyle name="Normal 3 3 46 5" xfId="33173"/>
    <cellStyle name="Normal 3 3 46 6" xfId="33732"/>
    <cellStyle name="Normal 3 3 47" xfId="2166"/>
    <cellStyle name="Normal 3 3 47 2" xfId="9524"/>
    <cellStyle name="Normal 3 3 47 2 2" xfId="30144"/>
    <cellStyle name="Normal 3 3 47 3" xfId="30759"/>
    <cellStyle name="Normal 3 3 47 4" xfId="32616"/>
    <cellStyle name="Normal 3 3 47 5" xfId="33370"/>
    <cellStyle name="Normal 3 3 47 6" xfId="33836"/>
    <cellStyle name="Normal 3 3 48" xfId="2334"/>
    <cellStyle name="Normal 3 3 48 2" xfId="9913"/>
    <cellStyle name="Normal 3 3 48 2 2" xfId="30220"/>
    <cellStyle name="Normal 3 3 48 3" xfId="30815"/>
    <cellStyle name="Normal 3 3 48 4" xfId="32759"/>
    <cellStyle name="Normal 3 3 48 5" xfId="33477"/>
    <cellStyle name="Normal 3 3 48 6" xfId="33893"/>
    <cellStyle name="Normal 3 3 49" xfId="2407"/>
    <cellStyle name="Normal 3 3 49 2" xfId="10801"/>
    <cellStyle name="Normal 3 3 5" xfId="380"/>
    <cellStyle name="Normal 3 3 50" xfId="11415"/>
    <cellStyle name="Normal 3 3 51" xfId="11944"/>
    <cellStyle name="Normal 3 3 52" xfId="12472"/>
    <cellStyle name="Normal 3 3 53" xfId="12883"/>
    <cellStyle name="Normal 3 3 54" xfId="13556"/>
    <cellStyle name="Normal 3 3 55" xfId="14098"/>
    <cellStyle name="Normal 3 3 56" xfId="14638"/>
    <cellStyle name="Normal 3 3 57" xfId="15019"/>
    <cellStyle name="Normal 3 3 58" xfId="15721"/>
    <cellStyle name="Normal 3 3 59" xfId="16262"/>
    <cellStyle name="Normal 3 3 6" xfId="555"/>
    <cellStyle name="Normal 3 3 60" xfId="16802"/>
    <cellStyle name="Normal 3 3 61" xfId="17343"/>
    <cellStyle name="Normal 3 3 62" xfId="17884"/>
    <cellStyle name="Normal 3 3 63" xfId="18425"/>
    <cellStyle name="Normal 3 3 64" xfId="18962"/>
    <cellStyle name="Normal 3 3 65" xfId="19501"/>
    <cellStyle name="Normal 3 3 66" xfId="20035"/>
    <cellStyle name="Normal 3 3 67" xfId="20552"/>
    <cellStyle name="Normal 3 3 68" xfId="20905"/>
    <cellStyle name="Normal 3 3 69" xfId="21444"/>
    <cellStyle name="Normal 3 3 7" xfId="583"/>
    <cellStyle name="Normal 3 3 70" xfId="21743"/>
    <cellStyle name="Normal 3 3 71" xfId="22273"/>
    <cellStyle name="Normal 3 3 72" xfId="23231"/>
    <cellStyle name="Normal 3 3 73" xfId="23766"/>
    <cellStyle name="Normal 3 3 74" xfId="24300"/>
    <cellStyle name="Normal 3 3 75" xfId="24818"/>
    <cellStyle name="Normal 3 3 76" xfId="25303"/>
    <cellStyle name="Normal 3 3 77" xfId="25396"/>
    <cellStyle name="Normal 3 3 78" xfId="26477"/>
    <cellStyle name="Normal 3 3 79" xfId="27012"/>
    <cellStyle name="Normal 3 3 8" xfId="608"/>
    <cellStyle name="Normal 3 3 80" xfId="27463"/>
    <cellStyle name="Normal 3 3 81" xfId="28010"/>
    <cellStyle name="Normal 3 3 82" xfId="28422"/>
    <cellStyle name="Normal 3 3 83" xfId="28773"/>
    <cellStyle name="Normal 3 3 84" xfId="29263"/>
    <cellStyle name="Normal 3 3 85" xfId="30867"/>
    <cellStyle name="Normal 3 3 86" xfId="32215"/>
    <cellStyle name="Normal 3 3 87" xfId="33069"/>
    <cellStyle name="Normal 3 3 88" xfId="2962"/>
    <cellStyle name="Normal 3 3 89" xfId="2638"/>
    <cellStyle name="Normal 3 3 9" xfId="635"/>
    <cellStyle name="Normal 3 3 90" xfId="29822"/>
    <cellStyle name="Normal 3 3 91" xfId="34104"/>
    <cellStyle name="Normal 3 3 92" xfId="34164"/>
    <cellStyle name="Normal 3 3 93" xfId="34288"/>
    <cellStyle name="Normal 3 3 94" xfId="34180"/>
    <cellStyle name="Normal 3 3 95" xfId="34177"/>
    <cellStyle name="Normal 3 3 96" xfId="34293"/>
    <cellStyle name="Normal 3 3 97" xfId="34302"/>
    <cellStyle name="Normal 3 3 98" xfId="34613"/>
    <cellStyle name="Normal 3 3 99" xfId="34840"/>
    <cellStyle name="Normal 3 30" xfId="1111"/>
    <cellStyle name="Normal 3 30 10" xfId="5834"/>
    <cellStyle name="Normal 3 30 11" xfId="6075"/>
    <cellStyle name="Normal 3 30 12" xfId="6316"/>
    <cellStyle name="Normal 3 30 13" xfId="6552"/>
    <cellStyle name="Normal 3 30 14" xfId="6789"/>
    <cellStyle name="Normal 3 30 15" xfId="7029"/>
    <cellStyle name="Normal 3 30 16" xfId="7261"/>
    <cellStyle name="Normal 3 30 17" xfId="7490"/>
    <cellStyle name="Normal 3 30 18" xfId="7722"/>
    <cellStyle name="Normal 3 30 19" xfId="7958"/>
    <cellStyle name="Normal 3 30 2" xfId="2769"/>
    <cellStyle name="Normal 3 30 2 2" xfId="3248"/>
    <cellStyle name="Normal 3 30 20" xfId="8173"/>
    <cellStyle name="Normal 3 30 21" xfId="8426"/>
    <cellStyle name="Normal 3 30 22" xfId="8651"/>
    <cellStyle name="Normal 3 30 23" xfId="8861"/>
    <cellStyle name="Normal 3 30 24" xfId="9063"/>
    <cellStyle name="Normal 3 30 25" xfId="9262"/>
    <cellStyle name="Normal 3 30 26" xfId="9438"/>
    <cellStyle name="Normal 3 30 27" xfId="9596"/>
    <cellStyle name="Normal 3 30 28" xfId="9733"/>
    <cellStyle name="Normal 3 30 29" xfId="9818"/>
    <cellStyle name="Normal 3 30 3" xfId="4156"/>
    <cellStyle name="Normal 3 30 30" xfId="9852"/>
    <cellStyle name="Normal 3 30 31" xfId="10887"/>
    <cellStyle name="Normal 3 30 32" xfId="11427"/>
    <cellStyle name="Normal 3 30 33" xfId="11956"/>
    <cellStyle name="Normal 3 30 34" xfId="12484"/>
    <cellStyle name="Normal 3 30 35" xfId="13026"/>
    <cellStyle name="Normal 3 30 36" xfId="13568"/>
    <cellStyle name="Normal 3 30 37" xfId="14110"/>
    <cellStyle name="Normal 3 30 38" xfId="14650"/>
    <cellStyle name="Normal 3 30 39" xfId="15189"/>
    <cellStyle name="Normal 3 30 4" xfId="4401"/>
    <cellStyle name="Normal 3 30 40" xfId="15733"/>
    <cellStyle name="Normal 3 30 41" xfId="16274"/>
    <cellStyle name="Normal 3 30 42" xfId="16814"/>
    <cellStyle name="Normal 3 30 43" xfId="17355"/>
    <cellStyle name="Normal 3 30 44" xfId="17896"/>
    <cellStyle name="Normal 3 30 45" xfId="18437"/>
    <cellStyle name="Normal 3 30 46" xfId="18974"/>
    <cellStyle name="Normal 3 30 47" xfId="19513"/>
    <cellStyle name="Normal 3 30 48" xfId="20047"/>
    <cellStyle name="Normal 3 30 49" xfId="20564"/>
    <cellStyle name="Normal 3 30 5" xfId="4639"/>
    <cellStyle name="Normal 3 30 50" xfId="21052"/>
    <cellStyle name="Normal 3 30 51" xfId="21456"/>
    <cellStyle name="Normal 3 30 52" xfId="21662"/>
    <cellStyle name="Normal 3 30 53" xfId="22736"/>
    <cellStyle name="Normal 3 30 54" xfId="23316"/>
    <cellStyle name="Normal 3 30 55" xfId="23851"/>
    <cellStyle name="Normal 3 30 56" xfId="24385"/>
    <cellStyle name="Normal 3 30 57" xfId="24900"/>
    <cellStyle name="Normal 3 30 58" xfId="25376"/>
    <cellStyle name="Normal 3 30 59" xfId="25783"/>
    <cellStyle name="Normal 3 30 6" xfId="4876"/>
    <cellStyle name="Normal 3 30 60" xfId="26561"/>
    <cellStyle name="Normal 3 30 61" xfId="27094"/>
    <cellStyle name="Normal 3 30 62" xfId="27615"/>
    <cellStyle name="Normal 3 30 63" xfId="28088"/>
    <cellStyle name="Normal 3 30 64" xfId="28488"/>
    <cellStyle name="Normal 3 30 65" xfId="28706"/>
    <cellStyle name="Normal 3 30 66" xfId="29571"/>
    <cellStyle name="Normal 3 30 67" xfId="30344"/>
    <cellStyle name="Normal 3 30 68" xfId="31736"/>
    <cellStyle name="Normal 3 30 69" xfId="32664"/>
    <cellStyle name="Normal 3 30 7" xfId="5116"/>
    <cellStyle name="Normal 3 30 70" xfId="33256"/>
    <cellStyle name="Normal 3 30 8" xfId="5356"/>
    <cellStyle name="Normal 3 30 9" xfId="5594"/>
    <cellStyle name="Normal 3 31" xfId="945"/>
    <cellStyle name="Normal 3 32" xfId="932"/>
    <cellStyle name="Normal 3 33" xfId="1031"/>
    <cellStyle name="Normal 3 34" xfId="923"/>
    <cellStyle name="Normal 3 35" xfId="1008"/>
    <cellStyle name="Normal 3 36" xfId="938"/>
    <cellStyle name="Normal 3 37" xfId="952"/>
    <cellStyle name="Normal 3 38" xfId="999"/>
    <cellStyle name="Normal 3 39" xfId="965"/>
    <cellStyle name="Normal 3 4" xfId="147"/>
    <cellStyle name="Normal 3 4 10" xfId="5301"/>
    <cellStyle name="Normal 3 4 11" xfId="5852"/>
    <cellStyle name="Normal 3 4 12" xfId="6094"/>
    <cellStyle name="Normal 3 4 13" xfId="6334"/>
    <cellStyle name="Normal 3 4 14" xfId="6571"/>
    <cellStyle name="Normal 3 4 15" xfId="6808"/>
    <cellStyle name="Normal 3 4 16" xfId="7048"/>
    <cellStyle name="Normal 3 4 17" xfId="7280"/>
    <cellStyle name="Normal 3 4 18" xfId="7509"/>
    <cellStyle name="Normal 3 4 19" xfId="7440"/>
    <cellStyle name="Normal 3 4 2" xfId="2422"/>
    <cellStyle name="Normal 3 4 2 2" xfId="2895"/>
    <cellStyle name="Normal 3 4 2 3" xfId="37963"/>
    <cellStyle name="Normal 3 4 20" xfId="7974"/>
    <cellStyle name="Normal 3 4 21" xfId="8184"/>
    <cellStyle name="Normal 3 4 22" xfId="8444"/>
    <cellStyle name="Normal 3 4 23" xfId="8667"/>
    <cellStyle name="Normal 3 4 24" xfId="8877"/>
    <cellStyle name="Normal 3 4 25" xfId="9079"/>
    <cellStyle name="Normal 3 4 26" xfId="9278"/>
    <cellStyle name="Normal 3 4 27" xfId="9450"/>
    <cellStyle name="Normal 3 4 28" xfId="9607"/>
    <cellStyle name="Normal 3 4 29" xfId="9560"/>
    <cellStyle name="Normal 3 4 3" xfId="3169"/>
    <cellStyle name="Normal 3 4 30" xfId="9824"/>
    <cellStyle name="Normal 3 4 31" xfId="9979"/>
    <cellStyle name="Normal 3 4 32" xfId="9933"/>
    <cellStyle name="Normal 3 4 33" xfId="9882"/>
    <cellStyle name="Normal 3 4 34" xfId="10569"/>
    <cellStyle name="Normal 3 4 35" xfId="11210"/>
    <cellStyle name="Normal 3 4 36" xfId="12188"/>
    <cellStyle name="Normal 3 4 37" xfId="12526"/>
    <cellStyle name="Normal 3 4 38" xfId="12833"/>
    <cellStyle name="Normal 3 4 39" xfId="13352"/>
    <cellStyle name="Normal 3 4 4" xfId="4105"/>
    <cellStyle name="Normal 3 4 40" xfId="14902"/>
    <cellStyle name="Normal 3 4 41" xfId="13758"/>
    <cellStyle name="Normal 3 4 42" xfId="15023"/>
    <cellStyle name="Normal 3 4 43" xfId="15516"/>
    <cellStyle name="Normal 3 4 44" xfId="16057"/>
    <cellStyle name="Normal 3 4 45" xfId="16597"/>
    <cellStyle name="Normal 3 4 46" xfId="17138"/>
    <cellStyle name="Normal 3 4 47" xfId="17679"/>
    <cellStyle name="Normal 3 4 48" xfId="18220"/>
    <cellStyle name="Normal 3 4 49" xfId="18758"/>
    <cellStyle name="Normal 3 4 5" xfId="4424"/>
    <cellStyle name="Normal 3 4 50" xfId="19297"/>
    <cellStyle name="Normal 3 4 51" xfId="20799"/>
    <cellStyle name="Normal 3 4 52" xfId="19702"/>
    <cellStyle name="Normal 3 4 53" xfId="21811"/>
    <cellStyle name="Normal 3 4 54" xfId="22649"/>
    <cellStyle name="Normal 3 4 55" xfId="23261"/>
    <cellStyle name="Normal 3 4 56" xfId="23796"/>
    <cellStyle name="Normal 3 4 57" xfId="24330"/>
    <cellStyle name="Normal 3 4 58" xfId="24847"/>
    <cellStyle name="Normal 3 4 59" xfId="25326"/>
    <cellStyle name="Normal 3 4 6" xfId="4657"/>
    <cellStyle name="Normal 3 4 60" xfId="25450"/>
    <cellStyle name="Normal 3 4 61" xfId="26506"/>
    <cellStyle name="Normal 3 4 62" xfId="27041"/>
    <cellStyle name="Normal 3 4 63" xfId="27565"/>
    <cellStyle name="Normal 3 4 64" xfId="28037"/>
    <cellStyle name="Normal 3 4 65" xfId="28441"/>
    <cellStyle name="Normal 3 4 66" xfId="28826"/>
    <cellStyle name="Normal 3 4 67" xfId="29233"/>
    <cellStyle name="Normal 3 4 68" xfId="30931"/>
    <cellStyle name="Normal 3 4 69" xfId="31581"/>
    <cellStyle name="Normal 3 4 7" xfId="4895"/>
    <cellStyle name="Normal 3 4 70" xfId="32425"/>
    <cellStyle name="Normal 3 4 71" xfId="34198"/>
    <cellStyle name="Normal 3 4 72" xfId="34262"/>
    <cellStyle name="Normal 3 4 73" xfId="34287"/>
    <cellStyle name="Normal 3 4 74" xfId="34294"/>
    <cellStyle name="Normal 3 4 75" xfId="34303"/>
    <cellStyle name="Normal 3 4 76" xfId="37183"/>
    <cellStyle name="Normal 3 4 77" xfId="37341"/>
    <cellStyle name="Normal 3 4 78" xfId="37299"/>
    <cellStyle name="Normal 3 4 79" xfId="37352"/>
    <cellStyle name="Normal 3 4 8" xfId="5133"/>
    <cellStyle name="Normal 3 4 80" xfId="37364"/>
    <cellStyle name="Normal 3 4 81" xfId="37376"/>
    <cellStyle name="Normal 3 4 82" xfId="37388"/>
    <cellStyle name="Normal 3 4 83" xfId="37400"/>
    <cellStyle name="Normal 3 4 84" xfId="37412"/>
    <cellStyle name="Normal 3 4 85" xfId="37421"/>
    <cellStyle name="Normal 3 4 9" xfId="5375"/>
    <cellStyle name="Normal 3 40" xfId="1139"/>
    <cellStyle name="Normal 3 41" xfId="1170"/>
    <cellStyle name="Normal 3 42" xfId="1194"/>
    <cellStyle name="Normal 3 43" xfId="1182"/>
    <cellStyle name="Normal 3 44" xfId="1206"/>
    <cellStyle name="Normal 3 45" xfId="1237"/>
    <cellStyle name="Normal 3 45 2" xfId="4806"/>
    <cellStyle name="Normal 3 45 2 2" xfId="29657"/>
    <cellStyle name="Normal 3 45 3" xfId="30386"/>
    <cellStyle name="Normal 3 45 4" xfId="31835"/>
    <cellStyle name="Normal 3 45 5" xfId="32490"/>
    <cellStyle name="Normal 3 45 6" xfId="33264"/>
    <cellStyle name="Normal 3 46" xfId="1250"/>
    <cellStyle name="Normal 3 46 2" xfId="5046"/>
    <cellStyle name="Normal 3 46 2 2" xfId="29665"/>
    <cellStyle name="Normal 3 46 3" xfId="30392"/>
    <cellStyle name="Normal 3 46 4" xfId="31847"/>
    <cellStyle name="Normal 3 46 5" xfId="32497"/>
    <cellStyle name="Normal 3 46 6" xfId="33271"/>
    <cellStyle name="Normal 3 47" xfId="1275"/>
    <cellStyle name="Normal 3 47 2" xfId="5285"/>
    <cellStyle name="Normal 3 47 2 2" xfId="29684"/>
    <cellStyle name="Normal 3 47 3" xfId="30410"/>
    <cellStyle name="Normal 3 47 4" xfId="31872"/>
    <cellStyle name="Normal 3 47 5" xfId="32529"/>
    <cellStyle name="Normal 3 47 6" xfId="33283"/>
    <cellStyle name="Normal 3 48" xfId="1550"/>
    <cellStyle name="Normal 3 49" xfId="1645"/>
    <cellStyle name="Normal 3 5" xfId="148"/>
    <cellStyle name="Normal 3 5 10" xfId="5618"/>
    <cellStyle name="Normal 3 5 11" xfId="4168"/>
    <cellStyle name="Normal 3 5 12" xfId="5779"/>
    <cellStyle name="Normal 3 5 13" xfId="6021"/>
    <cellStyle name="Normal 3 5 14" xfId="6261"/>
    <cellStyle name="Normal 3 5 15" xfId="6498"/>
    <cellStyle name="Normal 3 5 16" xfId="6736"/>
    <cellStyle name="Normal 3 5 17" xfId="6975"/>
    <cellStyle name="Normal 3 5 18" xfId="7208"/>
    <cellStyle name="Normal 3 5 19" xfId="7746"/>
    <cellStyle name="Normal 3 5 2" xfId="2408"/>
    <cellStyle name="Normal 3 5 2 2" xfId="2896"/>
    <cellStyle name="Normal 3 5 2 3" xfId="37964"/>
    <cellStyle name="Normal 3 5 20" xfId="6278"/>
    <cellStyle name="Normal 3 5 21" xfId="7947"/>
    <cellStyle name="Normal 3 5 22" xfId="8202"/>
    <cellStyle name="Normal 3 5 23" xfId="8374"/>
    <cellStyle name="Normal 3 5 24" xfId="8598"/>
    <cellStyle name="Normal 3 5 25" xfId="8809"/>
    <cellStyle name="Normal 3 5 26" xfId="9015"/>
    <cellStyle name="Normal 3 5 27" xfId="9213"/>
    <cellStyle name="Normal 3 5 28" xfId="9395"/>
    <cellStyle name="Normal 3 5 29" xfId="9746"/>
    <cellStyle name="Normal 3 5 3" xfId="3167"/>
    <cellStyle name="Normal 3 5 30" xfId="8615"/>
    <cellStyle name="Normal 3 5 31" xfId="9980"/>
    <cellStyle name="Normal 3 5 32" xfId="10575"/>
    <cellStyle name="Normal 3 5 33" xfId="10774"/>
    <cellStyle name="Normal 3 5 34" xfId="9872"/>
    <cellStyle name="Normal 3 5 35" xfId="11389"/>
    <cellStyle name="Normal 3 5 36" xfId="12738"/>
    <cellStyle name="Normal 3 5 37" xfId="12044"/>
    <cellStyle name="Normal 3 5 38" xfId="12276"/>
    <cellStyle name="Normal 3 5 39" xfId="13530"/>
    <cellStyle name="Normal 3 5 4" xfId="4100"/>
    <cellStyle name="Normal 3 5 40" xfId="14867"/>
    <cellStyle name="Normal 3 5 41" xfId="15002"/>
    <cellStyle name="Normal 3 5 42" xfId="14479"/>
    <cellStyle name="Normal 3 5 43" xfId="15695"/>
    <cellStyle name="Normal 3 5 44" xfId="16236"/>
    <cellStyle name="Normal 3 5 45" xfId="16776"/>
    <cellStyle name="Normal 3 5 46" xfId="17317"/>
    <cellStyle name="Normal 3 5 47" xfId="17858"/>
    <cellStyle name="Normal 3 5 48" xfId="18399"/>
    <cellStyle name="Normal 3 5 49" xfId="18936"/>
    <cellStyle name="Normal 3 5 5" xfId="4313"/>
    <cellStyle name="Normal 3 5 50" xfId="19475"/>
    <cellStyle name="Normal 3 5 51" xfId="20768"/>
    <cellStyle name="Normal 3 5 52" xfId="20889"/>
    <cellStyle name="Normal 3 5 53" xfId="21812"/>
    <cellStyle name="Normal 3 5 54" xfId="22614"/>
    <cellStyle name="Normal 3 5 55" xfId="23265"/>
    <cellStyle name="Normal 3 5 56" xfId="23800"/>
    <cellStyle name="Normal 3 5 57" xfId="24334"/>
    <cellStyle name="Normal 3 5 58" xfId="24851"/>
    <cellStyle name="Normal 3 5 59" xfId="25330"/>
    <cellStyle name="Normal 3 5 6" xfId="3990"/>
    <cellStyle name="Normal 3 5 60" xfId="25139"/>
    <cellStyle name="Normal 3 5 61" xfId="26510"/>
    <cellStyle name="Normal 3 5 62" xfId="27045"/>
    <cellStyle name="Normal 3 5 63" xfId="27560"/>
    <cellStyle name="Normal 3 5 64" xfId="28041"/>
    <cellStyle name="Normal 3 5 65" xfId="28445"/>
    <cellStyle name="Normal 3 5 66" xfId="28827"/>
    <cellStyle name="Normal 3 5 67" xfId="28771"/>
    <cellStyle name="Normal 3 5 68" xfId="30932"/>
    <cellStyle name="Normal 3 5 69" xfId="31772"/>
    <cellStyle name="Normal 3 5 7" xfId="4584"/>
    <cellStyle name="Normal 3 5 70" xfId="32462"/>
    <cellStyle name="Normal 3 5 8" xfId="4821"/>
    <cellStyle name="Normal 3 5 9" xfId="5062"/>
    <cellStyle name="Normal 3 50" xfId="1527"/>
    <cellStyle name="Normal 3 51" xfId="1655"/>
    <cellStyle name="Normal 3 52" xfId="1559"/>
    <cellStyle name="Normal 3 53" xfId="1668"/>
    <cellStyle name="Normal 3 54" xfId="1679"/>
    <cellStyle name="Normal 3 55" xfId="1693"/>
    <cellStyle name="Normal 3 56" xfId="1707"/>
    <cellStyle name="Normal 3 57" xfId="1722"/>
    <cellStyle name="Normal 3 58" xfId="1736"/>
    <cellStyle name="Normal 3 59" xfId="1748"/>
    <cellStyle name="Normal 3 6" xfId="168"/>
    <cellStyle name="Normal 3 6 10" xfId="4762"/>
    <cellStyle name="Normal 3 6 11" xfId="5405"/>
    <cellStyle name="Normal 3 6 12" xfId="5676"/>
    <cellStyle name="Normal 3 6 13" xfId="5915"/>
    <cellStyle name="Normal 3 6 14" xfId="6157"/>
    <cellStyle name="Normal 3 6 15" xfId="6394"/>
    <cellStyle name="Normal 3 6 16" xfId="6635"/>
    <cellStyle name="Normal 3 6 17" xfId="6872"/>
    <cellStyle name="Normal 3 6 18" xfId="7112"/>
    <cellStyle name="Normal 3 6 19" xfId="6919"/>
    <cellStyle name="Normal 3 6 2" xfId="252"/>
    <cellStyle name="Normal 3 6 2 10" xfId="13975"/>
    <cellStyle name="Normal 3 6 2 11" xfId="13371"/>
    <cellStyle name="Normal 3 6 2 12" xfId="15057"/>
    <cellStyle name="Normal 3 6 2 13" xfId="15598"/>
    <cellStyle name="Normal 3 6 2 14" xfId="16139"/>
    <cellStyle name="Normal 3 6 2 15" xfId="16679"/>
    <cellStyle name="Normal 3 6 2 16" xfId="17220"/>
    <cellStyle name="Normal 3 6 2 17" xfId="17761"/>
    <cellStyle name="Normal 3 6 2 18" xfId="18302"/>
    <cellStyle name="Normal 3 6 2 19" xfId="18840"/>
    <cellStyle name="Normal 3 6 2 2" xfId="10064"/>
    <cellStyle name="Normal 3 6 2 2 2" xfId="38086"/>
    <cellStyle name="Normal 3 6 2 20" xfId="19379"/>
    <cellStyle name="Normal 3 6 2 21" xfId="19914"/>
    <cellStyle name="Normal 3 6 2 22" xfId="19316"/>
    <cellStyle name="Normal 3 6 2 23" xfId="20936"/>
    <cellStyle name="Normal 3 6 2 24" xfId="21911"/>
    <cellStyle name="Normal 3 6 2 25" xfId="21975"/>
    <cellStyle name="Normal 3 6 2 26" xfId="22288"/>
    <cellStyle name="Normal 3 6 2 27" xfId="23271"/>
    <cellStyle name="Normal 3 6 2 28" xfId="23806"/>
    <cellStyle name="Normal 3 6 2 29" xfId="24340"/>
    <cellStyle name="Normal 3 6 2 3" xfId="10461"/>
    <cellStyle name="Normal 3 6 2 3 2" xfId="37966"/>
    <cellStyle name="Normal 3 6 2 30" xfId="24857"/>
    <cellStyle name="Normal 3 6 2 31" xfId="25650"/>
    <cellStyle name="Normal 3 6 2 32" xfId="26010"/>
    <cellStyle name="Normal 3 6 2 33" xfId="26516"/>
    <cellStyle name="Normal 3 6 2 34" xfId="26283"/>
    <cellStyle name="Normal 3 6 2 35" xfId="27401"/>
    <cellStyle name="Normal 3 6 2 36" xfId="28046"/>
    <cellStyle name="Normal 3 6 2 37" xfId="28922"/>
    <cellStyle name="Normal 3 6 2 38" xfId="29023"/>
    <cellStyle name="Normal 3 6 2 39" xfId="31028"/>
    <cellStyle name="Normal 3 6 2 4" xfId="10612"/>
    <cellStyle name="Normal 3 6 2 40" xfId="31692"/>
    <cellStyle name="Normal 3 6 2 41" xfId="32469"/>
    <cellStyle name="Normal 3 6 2 5" xfId="11292"/>
    <cellStyle name="Normal 3 6 2 6" xfId="11821"/>
    <cellStyle name="Normal 3 6 2 7" xfId="11776"/>
    <cellStyle name="Normal 3 6 2 8" xfId="12830"/>
    <cellStyle name="Normal 3 6 2 9" xfId="13434"/>
    <cellStyle name="Normal 3 6 20" xfId="7538"/>
    <cellStyle name="Normal 3 6 21" xfId="8068"/>
    <cellStyle name="Normal 3 6 22" xfId="8115"/>
    <cellStyle name="Normal 3 6 23" xfId="8276"/>
    <cellStyle name="Normal 3 6 24" xfId="8505"/>
    <cellStyle name="Normal 3 6 25" xfId="8722"/>
    <cellStyle name="Normal 3 6 26" xfId="8934"/>
    <cellStyle name="Normal 3 6 27" xfId="9131"/>
    <cellStyle name="Normal 3 6 28" xfId="9327"/>
    <cellStyle name="Normal 3 6 29" xfId="9164"/>
    <cellStyle name="Normal 3 6 3" xfId="1328"/>
    <cellStyle name="Normal 3 6 3 2" xfId="29718"/>
    <cellStyle name="Normal 3 6 3 2 2" xfId="38163"/>
    <cellStyle name="Normal 3 6 3 3" xfId="30439"/>
    <cellStyle name="Normal 3 6 3 3 2" xfId="37967"/>
    <cellStyle name="Normal 3 6 3 4" xfId="31917"/>
    <cellStyle name="Normal 3 6 3 5" xfId="32785"/>
    <cellStyle name="Normal 3 6 3 6" xfId="33490"/>
    <cellStyle name="Normal 3 6 30" xfId="9624"/>
    <cellStyle name="Normal 3 6 31" xfId="9996"/>
    <cellStyle name="Normal 3 6 32" xfId="10747"/>
    <cellStyle name="Normal 3 6 33" xfId="10497"/>
    <cellStyle name="Normal 3 6 34" xfId="10684"/>
    <cellStyle name="Normal 3 6 35" xfId="10828"/>
    <cellStyle name="Normal 3 6 36" xfId="11519"/>
    <cellStyle name="Normal 3 6 37" xfId="12183"/>
    <cellStyle name="Normal 3 6 38" xfId="12336"/>
    <cellStyle name="Normal 3 6 39" xfId="12852"/>
    <cellStyle name="Normal 3 6 4" xfId="2450"/>
    <cellStyle name="Normal 3 6 4 2" xfId="3779"/>
    <cellStyle name="Normal 3 6 4 3" xfId="34208"/>
    <cellStyle name="Normal 3 6 4 4" xfId="37690"/>
    <cellStyle name="Normal 3 6 40" xfId="14359"/>
    <cellStyle name="Normal 3 6 41" xfId="14609"/>
    <cellStyle name="Normal 3 6 42" xfId="15106"/>
    <cellStyle name="Normal 3 6 43" xfId="15128"/>
    <cellStyle name="Normal 3 6 44" xfId="14731"/>
    <cellStyle name="Normal 3 6 45" xfId="15269"/>
    <cellStyle name="Normal 3 6 46" xfId="15810"/>
    <cellStyle name="Normal 3 6 47" xfId="16350"/>
    <cellStyle name="Normal 3 6 48" xfId="16891"/>
    <cellStyle name="Normal 3 6 49" xfId="17432"/>
    <cellStyle name="Normal 3 6 5" xfId="3671"/>
    <cellStyle name="Normal 3 6 5 2" xfId="37965"/>
    <cellStyle name="Normal 3 6 50" xfId="17973"/>
    <cellStyle name="Normal 3 6 51" xfId="20287"/>
    <cellStyle name="Normal 3 6 52" xfId="20524"/>
    <cellStyle name="Normal 3 6 53" xfId="21827"/>
    <cellStyle name="Normal 3 6 54" xfId="22768"/>
    <cellStyle name="Normal 3 6 55" xfId="22942"/>
    <cellStyle name="Normal 3 6 56" xfId="23482"/>
    <cellStyle name="Normal 3 6 57" xfId="24015"/>
    <cellStyle name="Normal 3 6 58" xfId="24549"/>
    <cellStyle name="Normal 3 6 59" xfId="25057"/>
    <cellStyle name="Normal 3 6 6" xfId="4230"/>
    <cellStyle name="Normal 3 6 60" xfId="25605"/>
    <cellStyle name="Normal 3 6 61" xfId="26191"/>
    <cellStyle name="Normal 3 6 62" xfId="26728"/>
    <cellStyle name="Normal 3 6 63" xfId="27235"/>
    <cellStyle name="Normal 3 6 64" xfId="27767"/>
    <cellStyle name="Normal 3 6 65" xfId="28229"/>
    <cellStyle name="Normal 3 6 66" xfId="28841"/>
    <cellStyle name="Normal 3 6 67" xfId="28832"/>
    <cellStyle name="Normal 3 6 68" xfId="30947"/>
    <cellStyle name="Normal 3 6 69" xfId="31763"/>
    <cellStyle name="Normal 3 6 7" xfId="4482"/>
    <cellStyle name="Normal 3 6 70" xfId="31109"/>
    <cellStyle name="Normal 3 6 8" xfId="4716"/>
    <cellStyle name="Normal 3 6 9" xfId="4960"/>
    <cellStyle name="Normal 3 60" xfId="1759"/>
    <cellStyle name="Normal 3 61" xfId="1784"/>
    <cellStyle name="Normal 3 62" xfId="1781"/>
    <cellStyle name="Normal 3 63" xfId="1796"/>
    <cellStyle name="Normal 3 64" xfId="1805"/>
    <cellStyle name="Normal 3 65" xfId="1830"/>
    <cellStyle name="Normal 3 66" xfId="1826"/>
    <cellStyle name="Normal 3 67" xfId="1845"/>
    <cellStyle name="Normal 3 68" xfId="1859"/>
    <cellStyle name="Normal 3 69" xfId="1689"/>
    <cellStyle name="Normal 3 7" xfId="189"/>
    <cellStyle name="Normal 3 7 10" xfId="5588"/>
    <cellStyle name="Normal 3 7 11" xfId="4664"/>
    <cellStyle name="Normal 3 7 12" xfId="4291"/>
    <cellStyle name="Normal 3 7 13" xfId="5409"/>
    <cellStyle name="Normal 3 7 14" xfId="5857"/>
    <cellStyle name="Normal 3 7 15" xfId="6099"/>
    <cellStyle name="Normal 3 7 16" xfId="6339"/>
    <cellStyle name="Normal 3 7 17" xfId="6576"/>
    <cellStyle name="Normal 3 7 18" xfId="6813"/>
    <cellStyle name="Normal 3 7 19" xfId="7715"/>
    <cellStyle name="Normal 3 7 2" xfId="273"/>
    <cellStyle name="Normal 3 7 2 10" xfId="14587"/>
    <cellStyle name="Normal 3 7 2 11" xfId="15084"/>
    <cellStyle name="Normal 3 7 2 12" xfId="15670"/>
    <cellStyle name="Normal 3 7 2 13" xfId="16211"/>
    <cellStyle name="Normal 3 7 2 14" xfId="16751"/>
    <cellStyle name="Normal 3 7 2 15" xfId="17292"/>
    <cellStyle name="Normal 3 7 2 16" xfId="17833"/>
    <cellStyle name="Normal 3 7 2 17" xfId="18374"/>
    <cellStyle name="Normal 3 7 2 18" xfId="18911"/>
    <cellStyle name="Normal 3 7 2 19" xfId="19451"/>
    <cellStyle name="Normal 3 7 2 2" xfId="10085"/>
    <cellStyle name="Normal 3 7 2 2 2" xfId="38107"/>
    <cellStyle name="Normal 3 7 2 20" xfId="19984"/>
    <cellStyle name="Normal 3 7 2 21" xfId="20502"/>
    <cellStyle name="Normal 3 7 2 22" xfId="20958"/>
    <cellStyle name="Normal 3 7 2 23" xfId="21402"/>
    <cellStyle name="Normal 3 7 2 24" xfId="21932"/>
    <cellStyle name="Normal 3 7 2 25" xfId="22576"/>
    <cellStyle name="Normal 3 7 2 26" xfId="22001"/>
    <cellStyle name="Normal 3 7 2 27" xfId="22581"/>
    <cellStyle name="Normal 3 7 2 28" xfId="22483"/>
    <cellStyle name="Normal 3 7 2 29" xfId="22496"/>
    <cellStyle name="Normal 3 7 2 3" xfId="10483"/>
    <cellStyle name="Normal 3 7 2 3 2" xfId="37969"/>
    <cellStyle name="Normal 3 7 2 30" xfId="23026"/>
    <cellStyle name="Normal 3 7 2 31" xfId="25239"/>
    <cellStyle name="Normal 3 7 2 32" xfId="25848"/>
    <cellStyle name="Normal 3 7 2 33" xfId="25905"/>
    <cellStyle name="Normal 3 7 2 34" xfId="26639"/>
    <cellStyle name="Normal 3 7 2 35" xfId="25971"/>
    <cellStyle name="Normal 3 7 2 36" xfId="27049"/>
    <cellStyle name="Normal 3 7 2 37" xfId="28943"/>
    <cellStyle name="Normal 3 7 2 38" xfId="29257"/>
    <cellStyle name="Normal 3 7 2 39" xfId="31049"/>
    <cellStyle name="Normal 3 7 2 4" xfId="11364"/>
    <cellStyle name="Normal 3 7 2 40" xfId="31513"/>
    <cellStyle name="Normal 3 7 2 41" xfId="32530"/>
    <cellStyle name="Normal 3 7 2 5" xfId="11893"/>
    <cellStyle name="Normal 3 7 2 6" xfId="12421"/>
    <cellStyle name="Normal 3 7 2 7" xfId="12932"/>
    <cellStyle name="Normal 3 7 2 8" xfId="13506"/>
    <cellStyle name="Normal 3 7 2 9" xfId="14047"/>
    <cellStyle name="Normal 3 7 20" xfId="6815"/>
    <cellStyle name="Normal 3 7 21" xfId="6343"/>
    <cellStyle name="Normal 3 7 22" xfId="5502"/>
    <cellStyle name="Normal 3 7 23" xfId="6483"/>
    <cellStyle name="Normal 3 7 24" xfId="6876"/>
    <cellStyle name="Normal 3 7 25" xfId="8449"/>
    <cellStyle name="Normal 3 7 26" xfId="8672"/>
    <cellStyle name="Normal 3 7 27" xfId="8881"/>
    <cellStyle name="Normal 3 7 28" xfId="9083"/>
    <cellStyle name="Normal 3 7 29" xfId="9727"/>
    <cellStyle name="Normal 3 7 3" xfId="1349"/>
    <cellStyle name="Normal 3 7 3 2" xfId="29739"/>
    <cellStyle name="Normal 3 7 3 2 2" xfId="38184"/>
    <cellStyle name="Normal 3 7 3 3" xfId="30460"/>
    <cellStyle name="Normal 3 7 3 3 2" xfId="37970"/>
    <cellStyle name="Normal 3 7 3 4" xfId="31938"/>
    <cellStyle name="Normal 3 7 3 5" xfId="32806"/>
    <cellStyle name="Normal 3 7 3 6" xfId="33511"/>
    <cellStyle name="Normal 3 7 30" xfId="9085"/>
    <cellStyle name="Normal 3 7 31" xfId="10013"/>
    <cellStyle name="Normal 3 7 32" xfId="10921"/>
    <cellStyle name="Normal 3 7 33" xfId="11339"/>
    <cellStyle name="Normal 3 7 34" xfId="11868"/>
    <cellStyle name="Normal 3 7 35" xfId="12396"/>
    <cellStyle name="Normal 3 7 36" xfId="13025"/>
    <cellStyle name="Normal 3 7 37" xfId="13481"/>
    <cellStyle name="Normal 3 7 38" xfId="14022"/>
    <cellStyle name="Normal 3 7 39" xfId="14562"/>
    <cellStyle name="Normal 3 7 4" xfId="2463"/>
    <cellStyle name="Normal 3 7 4 2" xfId="2971"/>
    <cellStyle name="Normal 3 7 4 3" xfId="34224"/>
    <cellStyle name="Normal 3 7 4 4" xfId="37706"/>
    <cellStyle name="Normal 3 7 40" xfId="15172"/>
    <cellStyle name="Normal 3 7 41" xfId="15645"/>
    <cellStyle name="Normal 3 7 42" xfId="16186"/>
    <cellStyle name="Normal 3 7 43" xfId="16726"/>
    <cellStyle name="Normal 3 7 44" xfId="17267"/>
    <cellStyle name="Normal 3 7 45" xfId="17808"/>
    <cellStyle name="Normal 3 7 46" xfId="18349"/>
    <cellStyle name="Normal 3 7 47" xfId="18886"/>
    <cellStyle name="Normal 3 7 48" xfId="19426"/>
    <cellStyle name="Normal 3 7 49" xfId="19959"/>
    <cellStyle name="Normal 3 7 5" xfId="4414"/>
    <cellStyle name="Normal 3 7 5 2" xfId="37968"/>
    <cellStyle name="Normal 3 7 50" xfId="20477"/>
    <cellStyle name="Normal 3 7 51" xfId="21036"/>
    <cellStyle name="Normal 3 7 52" xfId="21383"/>
    <cellStyle name="Normal 3 7 53" xfId="21848"/>
    <cellStyle name="Normal 3 7 54" xfId="22217"/>
    <cellStyle name="Normal 3 7 55" xfId="22528"/>
    <cellStyle name="Normal 3 7 56" xfId="23095"/>
    <cellStyle name="Normal 3 7 57" xfId="23632"/>
    <cellStyle name="Normal 3 7 58" xfId="24165"/>
    <cellStyle name="Normal 3 7 59" xfId="24693"/>
    <cellStyle name="Normal 3 7 6" xfId="3564"/>
    <cellStyle name="Normal 3 7 60" xfId="25305"/>
    <cellStyle name="Normal 3 7 61" xfId="24858"/>
    <cellStyle name="Normal 3 7 62" xfId="26341"/>
    <cellStyle name="Normal 3 7 63" xfId="26812"/>
    <cellStyle name="Normal 3 7 64" xfId="27503"/>
    <cellStyle name="Normal 3 7 65" xfId="27898"/>
    <cellStyle name="Normal 3 7 66" xfId="28859"/>
    <cellStyle name="Normal 3 7 67" xfId="29387"/>
    <cellStyle name="Normal 3 7 68" xfId="30965"/>
    <cellStyle name="Normal 3 7 69" xfId="31491"/>
    <cellStyle name="Normal 3 7 7" xfId="4264"/>
    <cellStyle name="Normal 3 7 70" xfId="32216"/>
    <cellStyle name="Normal 3 7 8" xfId="4241"/>
    <cellStyle name="Normal 3 7 9" xfId="4662"/>
    <cellStyle name="Normal 3 70" xfId="1869"/>
    <cellStyle name="Normal 3 71" xfId="1877"/>
    <cellStyle name="Normal 3 72" xfId="2164"/>
    <cellStyle name="Normal 3 73" xfId="2332"/>
    <cellStyle name="Normal 3 74" xfId="2361"/>
    <cellStyle name="Normal 3 74 2" xfId="12734"/>
    <cellStyle name="Normal 3 75" xfId="12866"/>
    <cellStyle name="Normal 3 76" xfId="12758"/>
    <cellStyle name="Normal 3 77" xfId="13347"/>
    <cellStyle name="Normal 3 78" xfId="14883"/>
    <cellStyle name="Normal 3 79" xfId="15040"/>
    <cellStyle name="Normal 3 8" xfId="210"/>
    <cellStyle name="Normal 3 8 10" xfId="5560"/>
    <cellStyle name="Normal 3 8 11" xfId="5817"/>
    <cellStyle name="Normal 3 8 12" xfId="6058"/>
    <cellStyle name="Normal 3 8 13" xfId="6299"/>
    <cellStyle name="Normal 3 8 14" xfId="6535"/>
    <cellStyle name="Normal 3 8 15" xfId="6773"/>
    <cellStyle name="Normal 3 8 16" xfId="7012"/>
    <cellStyle name="Normal 3 8 17" xfId="7244"/>
    <cellStyle name="Normal 3 8 18" xfId="7474"/>
    <cellStyle name="Normal 3 8 19" xfId="7689"/>
    <cellStyle name="Normal 3 8 2" xfId="294"/>
    <cellStyle name="Normal 3 8 2 10" xfId="13756"/>
    <cellStyle name="Normal 3 8 2 11" xfId="14456"/>
    <cellStyle name="Normal 3 8 2 12" xfId="14728"/>
    <cellStyle name="Normal 3 8 2 13" xfId="15380"/>
    <cellStyle name="Normal 3 8 2 14" xfId="15921"/>
    <cellStyle name="Normal 3 8 2 15" xfId="16461"/>
    <cellStyle name="Normal 3 8 2 16" xfId="17002"/>
    <cellStyle name="Normal 3 8 2 17" xfId="17543"/>
    <cellStyle name="Normal 3 8 2 18" xfId="18084"/>
    <cellStyle name="Normal 3 8 2 19" xfId="18622"/>
    <cellStyle name="Normal 3 8 2 2" xfId="10106"/>
    <cellStyle name="Normal 3 8 2 2 2" xfId="38128"/>
    <cellStyle name="Normal 3 8 2 20" xfId="19162"/>
    <cellStyle name="Normal 3 8 2 21" xfId="19700"/>
    <cellStyle name="Normal 3 8 2 22" xfId="20380"/>
    <cellStyle name="Normal 3 8 2 23" xfId="20640"/>
    <cellStyle name="Normal 3 8 2 24" xfId="21953"/>
    <cellStyle name="Normal 3 8 2 25" xfId="21840"/>
    <cellStyle name="Normal 3 8 2 26" xfId="23223"/>
    <cellStyle name="Normal 3 8 2 27" xfId="23758"/>
    <cellStyle name="Normal 3 8 2 28" xfId="24292"/>
    <cellStyle name="Normal 3 8 2 29" xfId="24810"/>
    <cellStyle name="Normal 3 8 2 3" xfId="10805"/>
    <cellStyle name="Normal 3 8 2 3 2" xfId="37972"/>
    <cellStyle name="Normal 3 8 2 30" xfId="25296"/>
    <cellStyle name="Normal 3 8 2 31" xfId="25636"/>
    <cellStyle name="Normal 3 8 2 32" xfId="26469"/>
    <cellStyle name="Normal 3 8 2 33" xfId="27004"/>
    <cellStyle name="Normal 3 8 2 34" xfId="27521"/>
    <cellStyle name="Normal 3 8 2 35" xfId="28002"/>
    <cellStyle name="Normal 3 8 2 36" xfId="28416"/>
    <cellStyle name="Normal 3 8 2 37" xfId="28964"/>
    <cellStyle name="Normal 3 8 2 38" xfId="29951"/>
    <cellStyle name="Normal 3 8 2 39" xfId="31070"/>
    <cellStyle name="Normal 3 8 2 4" xfId="10743"/>
    <cellStyle name="Normal 3 8 2 40" xfId="31730"/>
    <cellStyle name="Normal 3 8 2 41" xfId="31669"/>
    <cellStyle name="Normal 3 8 2 5" xfId="11089"/>
    <cellStyle name="Normal 3 8 2 6" xfId="11614"/>
    <cellStyle name="Normal 3 8 2 7" xfId="12362"/>
    <cellStyle name="Normal 3 8 2 8" xfId="12590"/>
    <cellStyle name="Normal 3 8 2 9" xfId="13216"/>
    <cellStyle name="Normal 3 8 20" xfId="7941"/>
    <cellStyle name="Normal 3 8 21" xfId="6385"/>
    <cellStyle name="Normal 3 8 22" xfId="8410"/>
    <cellStyle name="Normal 3 8 23" xfId="8635"/>
    <cellStyle name="Normal 3 8 24" xfId="8844"/>
    <cellStyle name="Normal 3 8 25" xfId="9050"/>
    <cellStyle name="Normal 3 8 26" xfId="9246"/>
    <cellStyle name="Normal 3 8 27" xfId="9425"/>
    <cellStyle name="Normal 3 8 28" xfId="9584"/>
    <cellStyle name="Normal 3 8 29" xfId="9708"/>
    <cellStyle name="Normal 3 8 3" xfId="2477"/>
    <cellStyle name="Normal 3 8 3 2" xfId="3298"/>
    <cellStyle name="Normal 3 8 3 3" xfId="34241"/>
    <cellStyle name="Normal 3 8 3 4" xfId="37722"/>
    <cellStyle name="Normal 3 8 30" xfId="9808"/>
    <cellStyle name="Normal 3 8 31" xfId="10022"/>
    <cellStyle name="Normal 3 8 32" xfId="10423"/>
    <cellStyle name="Normal 3 8 33" xfId="10164"/>
    <cellStyle name="Normal 3 8 34" xfId="11114"/>
    <cellStyle name="Normal 3 8 35" xfId="11639"/>
    <cellStyle name="Normal 3 8 36" xfId="11784"/>
    <cellStyle name="Normal 3 8 37" xfId="12668"/>
    <cellStyle name="Normal 3 8 38" xfId="13242"/>
    <cellStyle name="Normal 3 8 39" xfId="13782"/>
    <cellStyle name="Normal 3 8 4" xfId="3960"/>
    <cellStyle name="Normal 3 8 4 2" xfId="37971"/>
    <cellStyle name="Normal 3 8 40" xfId="14489"/>
    <cellStyle name="Normal 3 8 41" xfId="14591"/>
    <cellStyle name="Normal 3 8 42" xfId="15406"/>
    <cellStyle name="Normal 3 8 43" xfId="15947"/>
    <cellStyle name="Normal 3 8 44" xfId="16487"/>
    <cellStyle name="Normal 3 8 45" xfId="17028"/>
    <cellStyle name="Normal 3 8 46" xfId="17569"/>
    <cellStyle name="Normal 3 8 47" xfId="18110"/>
    <cellStyle name="Normal 3 8 48" xfId="18648"/>
    <cellStyle name="Normal 3 8 49" xfId="19188"/>
    <cellStyle name="Normal 3 8 5" xfId="4288"/>
    <cellStyle name="Normal 3 8 50" xfId="19726"/>
    <cellStyle name="Normal 3 8 51" xfId="20411"/>
    <cellStyle name="Normal 3 8 52" xfId="20506"/>
    <cellStyle name="Normal 3 8 53" xfId="21869"/>
    <cellStyle name="Normal 3 8 54" xfId="22585"/>
    <cellStyle name="Normal 3 8 55" xfId="23195"/>
    <cellStyle name="Normal 3 8 56" xfId="23731"/>
    <cellStyle name="Normal 3 8 57" xfId="24264"/>
    <cellStyle name="Normal 3 8 58" xfId="24785"/>
    <cellStyle name="Normal 3 8 59" xfId="25272"/>
    <cellStyle name="Normal 3 8 6" xfId="4622"/>
    <cellStyle name="Normal 3 8 60" xfId="25670"/>
    <cellStyle name="Normal 3 8 61" xfId="26441"/>
    <cellStyle name="Normal 3 8 62" xfId="26977"/>
    <cellStyle name="Normal 3 8 63" xfId="27407"/>
    <cellStyle name="Normal 3 8 64" xfId="27980"/>
    <cellStyle name="Normal 3 8 65" xfId="28401"/>
    <cellStyle name="Normal 3 8 66" xfId="28880"/>
    <cellStyle name="Normal 3 8 67" xfId="29565"/>
    <cellStyle name="Normal 3 8 68" xfId="30986"/>
    <cellStyle name="Normal 3 8 69" xfId="32358"/>
    <cellStyle name="Normal 3 8 7" xfId="4859"/>
    <cellStyle name="Normal 3 8 70" xfId="33175"/>
    <cellStyle name="Normal 3 8 8" xfId="5099"/>
    <cellStyle name="Normal 3 8 9" xfId="5339"/>
    <cellStyle name="Normal 3 80" xfId="14918"/>
    <cellStyle name="Normal 3 81" xfId="15511"/>
    <cellStyle name="Normal 3 82" xfId="16052"/>
    <cellStyle name="Normal 3 83" xfId="16592"/>
    <cellStyle name="Normal 3 84" xfId="17133"/>
    <cellStyle name="Normal 3 85" xfId="17674"/>
    <cellStyle name="Normal 3 86" xfId="18215"/>
    <cellStyle name="Normal 3 87" xfId="18753"/>
    <cellStyle name="Normal 3 88" xfId="19292"/>
    <cellStyle name="Normal 3 89" xfId="20783"/>
    <cellStyle name="Normal 3 9" xfId="231"/>
    <cellStyle name="Normal 3 9 10" xfId="4294"/>
    <cellStyle name="Normal 3 9 11" xfId="4923"/>
    <cellStyle name="Normal 3 9 12" xfId="5358"/>
    <cellStyle name="Normal 3 9 13" xfId="3859"/>
    <cellStyle name="Normal 3 9 14" xfId="4928"/>
    <cellStyle name="Normal 3 9 15" xfId="5437"/>
    <cellStyle name="Normal 3 9 16" xfId="5661"/>
    <cellStyle name="Normal 3 9 17" xfId="5901"/>
    <cellStyle name="Normal 3 9 18" xfId="6143"/>
    <cellStyle name="Normal 3 9 19" xfId="6386"/>
    <cellStyle name="Normal 3 9 2" xfId="2442"/>
    <cellStyle name="Normal 3 9 2 2" xfId="2921"/>
    <cellStyle name="Normal 3 9 2 3" xfId="34257"/>
    <cellStyle name="Normal 3 9 2 4" xfId="37737"/>
    <cellStyle name="Normal 3 9 20" xfId="7076"/>
    <cellStyle name="Normal 3 9 21" xfId="6589"/>
    <cellStyle name="Normal 3 9 22" xfId="6457"/>
    <cellStyle name="Normal 3 9 23" xfId="8063"/>
    <cellStyle name="Normal 3 9 24" xfId="7768"/>
    <cellStyle name="Normal 3 9 25" xfId="7391"/>
    <cellStyle name="Normal 3 9 26" xfId="6834"/>
    <cellStyle name="Normal 3 9 27" xfId="8262"/>
    <cellStyle name="Normal 3 9 28" xfId="8492"/>
    <cellStyle name="Normal 3 9 29" xfId="8715"/>
    <cellStyle name="Normal 3 9 3" xfId="3318"/>
    <cellStyle name="Normal 3 9 3 2" xfId="37973"/>
    <cellStyle name="Normal 3 9 30" xfId="9301"/>
    <cellStyle name="Normal 3 9 31" xfId="10043"/>
    <cellStyle name="Normal 3 9 32" xfId="10784"/>
    <cellStyle name="Normal 3 9 33" xfId="11018"/>
    <cellStyle name="Normal 3 9 34" xfId="11543"/>
    <cellStyle name="Normal 3 9 35" xfId="12070"/>
    <cellStyle name="Normal 3 9 36" xfId="12549"/>
    <cellStyle name="Normal 3 9 37" xfId="13144"/>
    <cellStyle name="Normal 3 9 38" xfId="13684"/>
    <cellStyle name="Normal 3 9 39" xfId="14227"/>
    <cellStyle name="Normal 3 9 4" xfId="3553"/>
    <cellStyle name="Normal 3 9 4 2" xfId="38042"/>
    <cellStyle name="Normal 3 9 40" xfId="14413"/>
    <cellStyle name="Normal 3 9 41" xfId="15308"/>
    <cellStyle name="Normal 3 9 42" xfId="15849"/>
    <cellStyle name="Normal 3 9 43" xfId="16389"/>
    <cellStyle name="Normal 3 9 44" xfId="16930"/>
    <cellStyle name="Normal 3 9 45" xfId="17471"/>
    <cellStyle name="Normal 3 9 46" xfId="18012"/>
    <cellStyle name="Normal 3 9 47" xfId="18551"/>
    <cellStyle name="Normal 3 9 48" xfId="19090"/>
    <cellStyle name="Normal 3 9 49" xfId="19628"/>
    <cellStyle name="Normal 3 9 5" xfId="3475"/>
    <cellStyle name="Normal 3 9 50" xfId="20159"/>
    <cellStyle name="Normal 3 9 51" xfId="20339"/>
    <cellStyle name="Normal 3 9 52" xfId="21147"/>
    <cellStyle name="Normal 3 9 53" xfId="21890"/>
    <cellStyle name="Normal 3 9 54" xfId="22356"/>
    <cellStyle name="Normal 3 9 55" xfId="22151"/>
    <cellStyle name="Normal 3 9 56" xfId="22030"/>
    <cellStyle name="Normal 3 9 57" xfId="22267"/>
    <cellStyle name="Normal 3 9 58" xfId="22493"/>
    <cellStyle name="Normal 3 9 59" xfId="23138"/>
    <cellStyle name="Normal 3 9 6" xfId="3593"/>
    <cellStyle name="Normal 3 9 60" xfId="25717"/>
    <cellStyle name="Normal 3 9 61" xfId="24306"/>
    <cellStyle name="Normal 3 9 62" xfId="25637"/>
    <cellStyle name="Normal 3 9 63" xfId="27040"/>
    <cellStyle name="Normal 3 9 64" xfId="25862"/>
    <cellStyle name="Normal 3 9 65" xfId="27003"/>
    <cellStyle name="Normal 3 9 66" xfId="28901"/>
    <cellStyle name="Normal 3 9 67" xfId="29469"/>
    <cellStyle name="Normal 3 9 68" xfId="31007"/>
    <cellStyle name="Normal 3 9 69" xfId="32108"/>
    <cellStyle name="Normal 3 9 7" xfId="4283"/>
    <cellStyle name="Normal 3 9 70" xfId="33019"/>
    <cellStyle name="Normal 3 9 8" xfId="4144"/>
    <cellStyle name="Normal 3 9 9" xfId="4146"/>
    <cellStyle name="Normal 3 90" xfId="20923"/>
    <cellStyle name="Normal 3 91" xfId="21718"/>
    <cellStyle name="Normal 3 92" xfId="22746"/>
    <cellStyle name="Normal 3 93" xfId="21785"/>
    <cellStyle name="Normal 3 94" xfId="23211"/>
    <cellStyle name="Normal 3 95" xfId="23747"/>
    <cellStyle name="Normal 3 96" xfId="24280"/>
    <cellStyle name="Normal 3 97" xfId="24799"/>
    <cellStyle name="Normal 3 98" xfId="25682"/>
    <cellStyle name="Normal 3 99" xfId="25864"/>
    <cellStyle name="Normal 30" xfId="42"/>
    <cellStyle name="Normal 30 10" xfId="436"/>
    <cellStyle name="Normal 30 100" xfId="37389"/>
    <cellStyle name="Normal 30 101" xfId="37401"/>
    <cellStyle name="Normal 30 102" xfId="37413"/>
    <cellStyle name="Normal 30 103" xfId="37422"/>
    <cellStyle name="Normal 30 104" xfId="37633"/>
    <cellStyle name="Normal 30 105" xfId="37664"/>
    <cellStyle name="Normal 30 106" xfId="38506"/>
    <cellStyle name="Normal 30 11" xfId="545"/>
    <cellStyle name="Normal 30 12" xfId="574"/>
    <cellStyle name="Normal 30 13" xfId="601"/>
    <cellStyle name="Normal 30 14" xfId="626"/>
    <cellStyle name="Normal 30 15" xfId="652"/>
    <cellStyle name="Normal 30 16" xfId="679"/>
    <cellStyle name="Normal 30 17" xfId="701"/>
    <cellStyle name="Normal 30 18" xfId="770"/>
    <cellStyle name="Normal 30 19" xfId="527"/>
    <cellStyle name="Normal 30 2" xfId="99"/>
    <cellStyle name="Normal 30 2 10" xfId="537"/>
    <cellStyle name="Normal 30 2 11" xfId="567"/>
    <cellStyle name="Normal 30 2 12" xfId="593"/>
    <cellStyle name="Normal 30 2 13" xfId="619"/>
    <cellStyle name="Normal 30 2 14" xfId="645"/>
    <cellStyle name="Normal 30 2 15" xfId="561"/>
    <cellStyle name="Normal 30 2 16" xfId="672"/>
    <cellStyle name="Normal 30 2 17" xfId="474"/>
    <cellStyle name="Normal 30 2 18" xfId="809"/>
    <cellStyle name="Normal 30 2 19" xfId="531"/>
    <cellStyle name="Normal 30 2 2" xfId="149"/>
    <cellStyle name="Normal 30 2 2 2" xfId="37975"/>
    <cellStyle name="Normal 30 2 20" xfId="1272"/>
    <cellStyle name="Normal 30 2 21" xfId="1285"/>
    <cellStyle name="Normal 30 2 22" xfId="1319"/>
    <cellStyle name="Normal 30 2 23" xfId="2170"/>
    <cellStyle name="Normal 30 2 24" xfId="2336"/>
    <cellStyle name="Normal 30 2 25" xfId="29698"/>
    <cellStyle name="Normal 30 2 26" xfId="3079"/>
    <cellStyle name="Normal 30 2 27" xfId="2889"/>
    <cellStyle name="Normal 30 2 28" xfId="34106"/>
    <cellStyle name="Normal 30 2 29" xfId="34167"/>
    <cellStyle name="Normal 30 2 3" xfId="354"/>
    <cellStyle name="Normal 30 2 30" xfId="34617"/>
    <cellStyle name="Normal 30 2 31" xfId="34844"/>
    <cellStyle name="Normal 30 2 32" xfId="35071"/>
    <cellStyle name="Normal 30 2 33" xfId="35298"/>
    <cellStyle name="Normal 30 2 34" xfId="35525"/>
    <cellStyle name="Normal 30 2 35" xfId="35752"/>
    <cellStyle name="Normal 30 2 36" xfId="35979"/>
    <cellStyle name="Normal 30 2 37" xfId="36206"/>
    <cellStyle name="Normal 30 2 38" xfId="36433"/>
    <cellStyle name="Normal 30 2 39" xfId="36659"/>
    <cellStyle name="Normal 30 2 4" xfId="459"/>
    <cellStyle name="Normal 30 2 40" xfId="36883"/>
    <cellStyle name="Normal 30 2 41" xfId="37084"/>
    <cellStyle name="Normal 30 2 42" xfId="37287"/>
    <cellStyle name="Normal 30 2 43" xfId="37634"/>
    <cellStyle name="Normal 30 2 44" xfId="37683"/>
    <cellStyle name="Normal 30 2 45" xfId="38507"/>
    <cellStyle name="Normal 30 2 5" xfId="466"/>
    <cellStyle name="Normal 30 2 6" xfId="440"/>
    <cellStyle name="Normal 30 2 7" xfId="366"/>
    <cellStyle name="Normal 30 2 8" xfId="510"/>
    <cellStyle name="Normal 30 2 9" xfId="442"/>
    <cellStyle name="Normal 30 20" xfId="723"/>
    <cellStyle name="Normal 30 21" xfId="731"/>
    <cellStyle name="Normal 30 22" xfId="789"/>
    <cellStyle name="Normal 30 23" xfId="897"/>
    <cellStyle name="Normal 30 23 10" xfId="1144"/>
    <cellStyle name="Normal 30 23 11" xfId="941"/>
    <cellStyle name="Normal 30 23 12" xfId="1145"/>
    <cellStyle name="Normal 30 23 2" xfId="1046"/>
    <cellStyle name="Normal 30 23 3" xfId="1133"/>
    <cellStyle name="Normal 30 23 4" xfId="1140"/>
    <cellStyle name="Normal 30 23 5" xfId="902"/>
    <cellStyle name="Normal 30 23 6" xfId="969"/>
    <cellStyle name="Normal 30 23 7" xfId="1009"/>
    <cellStyle name="Normal 30 23 8" xfId="893"/>
    <cellStyle name="Normal 30 23 9" xfId="990"/>
    <cellStyle name="Normal 30 24" xfId="1076"/>
    <cellStyle name="Normal 30 25" xfId="1094"/>
    <cellStyle name="Normal 30 26" xfId="1110"/>
    <cellStyle name="Normal 30 27" xfId="959"/>
    <cellStyle name="Normal 30 28" xfId="1023"/>
    <cellStyle name="Normal 30 29" xfId="1024"/>
    <cellStyle name="Normal 30 3" xfId="150"/>
    <cellStyle name="Normal 30 3 2" xfId="37976"/>
    <cellStyle name="Normal 30 30" xfId="910"/>
    <cellStyle name="Normal 30 31" xfId="1137"/>
    <cellStyle name="Normal 30 32" xfId="984"/>
    <cellStyle name="Normal 30 33" xfId="1019"/>
    <cellStyle name="Normal 30 34" xfId="1034"/>
    <cellStyle name="Normal 30 35" xfId="968"/>
    <cellStyle name="Normal 30 36" xfId="1152"/>
    <cellStyle name="Normal 30 37" xfId="1171"/>
    <cellStyle name="Normal 30 38" xfId="1178"/>
    <cellStyle name="Normal 30 39" xfId="1207"/>
    <cellStyle name="Normal 30 4" xfId="151"/>
    <cellStyle name="Normal 30 4 2" xfId="37977"/>
    <cellStyle name="Normal 30 40" xfId="1203"/>
    <cellStyle name="Normal 30 41" xfId="1247"/>
    <cellStyle name="Normal 30 42" xfId="1283"/>
    <cellStyle name="Normal 30 43" xfId="1378"/>
    <cellStyle name="Normal 30 44" xfId="1553"/>
    <cellStyle name="Normal 30 45" xfId="1648"/>
    <cellStyle name="Normal 30 46" xfId="1530"/>
    <cellStyle name="Normal 30 47" xfId="1658"/>
    <cellStyle name="Normal 30 48" xfId="1671"/>
    <cellStyle name="Normal 30 49" xfId="1682"/>
    <cellStyle name="Normal 30 5" xfId="152"/>
    <cellStyle name="Normal 30 5 2" xfId="37978"/>
    <cellStyle name="Normal 30 50" xfId="1696"/>
    <cellStyle name="Normal 30 51" xfId="1710"/>
    <cellStyle name="Normal 30 52" xfId="1725"/>
    <cellStyle name="Normal 30 53" xfId="1739"/>
    <cellStyle name="Normal 30 54" xfId="1751"/>
    <cellStyle name="Normal 30 55" xfId="1762"/>
    <cellStyle name="Normal 30 56" xfId="1773"/>
    <cellStyle name="Normal 30 57" xfId="1787"/>
    <cellStyle name="Normal 30 58" xfId="1797"/>
    <cellStyle name="Normal 30 59" xfId="1808"/>
    <cellStyle name="Normal 30 6" xfId="90"/>
    <cellStyle name="Normal 30 6 2" xfId="37974"/>
    <cellStyle name="Normal 30 60" xfId="1818"/>
    <cellStyle name="Normal 30 61" xfId="1833"/>
    <cellStyle name="Normal 30 62" xfId="1829"/>
    <cellStyle name="Normal 30 63" xfId="1848"/>
    <cellStyle name="Normal 30 64" xfId="1862"/>
    <cellStyle name="Normal 30 65" xfId="1715"/>
    <cellStyle name="Normal 30 66" xfId="1872"/>
    <cellStyle name="Normal 30 67" xfId="1880"/>
    <cellStyle name="Normal 30 68" xfId="2169"/>
    <cellStyle name="Normal 30 69" xfId="2335"/>
    <cellStyle name="Normal 30 7" xfId="361"/>
    <cellStyle name="Normal 30 70" xfId="2376"/>
    <cellStyle name="Normal 30 71" xfId="29765"/>
    <cellStyle name="Normal 30 72" xfId="3130"/>
    <cellStyle name="Normal 30 73" xfId="30088"/>
    <cellStyle name="Normal 30 74" xfId="34105"/>
    <cellStyle name="Normal 30 75" xfId="34144"/>
    <cellStyle name="Normal 30 76" xfId="34270"/>
    <cellStyle name="Normal 30 77" xfId="34191"/>
    <cellStyle name="Normal 30 78" xfId="34197"/>
    <cellStyle name="Normal 30 79" xfId="34295"/>
    <cellStyle name="Normal 30 8" xfId="402"/>
    <cellStyle name="Normal 30 80" xfId="34304"/>
    <cellStyle name="Normal 30 81" xfId="34616"/>
    <cellStyle name="Normal 30 82" xfId="34843"/>
    <cellStyle name="Normal 30 83" xfId="35070"/>
    <cellStyle name="Normal 30 84" xfId="35297"/>
    <cellStyle name="Normal 30 85" xfId="35524"/>
    <cellStyle name="Normal 30 86" xfId="35751"/>
    <cellStyle name="Normal 30 87" xfId="35978"/>
    <cellStyle name="Normal 30 88" xfId="36205"/>
    <cellStyle name="Normal 30 89" xfId="36432"/>
    <cellStyle name="Normal 30 9" xfId="503"/>
    <cellStyle name="Normal 30 90" xfId="36658"/>
    <cellStyle name="Normal 30 91" xfId="36882"/>
    <cellStyle name="Normal 30 92" xfId="37083"/>
    <cellStyle name="Normal 30 93" xfId="37184"/>
    <cellStyle name="Normal 30 94" xfId="37286"/>
    <cellStyle name="Normal 30 95" xfId="37342"/>
    <cellStyle name="Normal 30 96" xfId="37300"/>
    <cellStyle name="Normal 30 97" xfId="37353"/>
    <cellStyle name="Normal 30 98" xfId="37365"/>
    <cellStyle name="Normal 30 99" xfId="37377"/>
    <cellStyle name="Normal 31" xfId="1126"/>
    <cellStyle name="Normal 31 10" xfId="15204"/>
    <cellStyle name="Normal 31 11" xfId="15748"/>
    <cellStyle name="Normal 31 12" xfId="16289"/>
    <cellStyle name="Normal 31 13" xfId="16829"/>
    <cellStyle name="Normal 31 14" xfId="17370"/>
    <cellStyle name="Normal 31 15" xfId="17911"/>
    <cellStyle name="Normal 31 16" xfId="18452"/>
    <cellStyle name="Normal 31 17" xfId="18989"/>
    <cellStyle name="Normal 31 18" xfId="19528"/>
    <cellStyle name="Normal 31 19" xfId="20062"/>
    <cellStyle name="Normal 31 2" xfId="10902"/>
    <cellStyle name="Normal 31 20" xfId="20579"/>
    <cellStyle name="Normal 31 21" xfId="21067"/>
    <cellStyle name="Normal 31 22" xfId="21470"/>
    <cellStyle name="Normal 31 23" xfId="21675"/>
    <cellStyle name="Normal 31 24" xfId="22751"/>
    <cellStyle name="Normal 31 25" xfId="23331"/>
    <cellStyle name="Normal 31 26" xfId="23866"/>
    <cellStyle name="Normal 31 27" xfId="24400"/>
    <cellStyle name="Normal 31 28" xfId="24915"/>
    <cellStyle name="Normal 31 29" xfId="25391"/>
    <cellStyle name="Normal 31 3" xfId="11442"/>
    <cellStyle name="Normal 31 30" xfId="25796"/>
    <cellStyle name="Normal 31 31" xfId="26576"/>
    <cellStyle name="Normal 31 32" xfId="27109"/>
    <cellStyle name="Normal 31 33" xfId="27630"/>
    <cellStyle name="Normal 31 34" xfId="28103"/>
    <cellStyle name="Normal 31 35" xfId="28503"/>
    <cellStyle name="Normal 31 36" xfId="28719"/>
    <cellStyle name="Normal 31 37" xfId="29585"/>
    <cellStyle name="Normal 31 38" xfId="30357"/>
    <cellStyle name="Normal 31 39" xfId="31750"/>
    <cellStyle name="Normal 31 4" xfId="11971"/>
    <cellStyle name="Normal 31 40" xfId="32044"/>
    <cellStyle name="Normal 31 41" xfId="33396"/>
    <cellStyle name="Normal 31 5" xfId="12499"/>
    <cellStyle name="Normal 31 6" xfId="13041"/>
    <cellStyle name="Normal 31 7" xfId="13583"/>
    <cellStyle name="Normal 31 8" xfId="14125"/>
    <cellStyle name="Normal 31 9" xfId="14665"/>
    <cellStyle name="Normal 32" xfId="38286"/>
    <cellStyle name="Normal 33" xfId="1104"/>
    <cellStyle name="Normal 34" xfId="70"/>
    <cellStyle name="Normal 35" xfId="43"/>
    <cellStyle name="Normal 35 10" xfId="516"/>
    <cellStyle name="Normal 35 100" xfId="37390"/>
    <cellStyle name="Normal 35 101" xfId="37402"/>
    <cellStyle name="Normal 35 102" xfId="37414"/>
    <cellStyle name="Normal 35 103" xfId="37423"/>
    <cellStyle name="Normal 35 104" xfId="37635"/>
    <cellStyle name="Normal 35 105" xfId="37665"/>
    <cellStyle name="Normal 35 106" xfId="38508"/>
    <cellStyle name="Normal 35 11" xfId="91"/>
    <cellStyle name="Normal 35 12" xfId="518"/>
    <cellStyle name="Normal 35 13" xfId="473"/>
    <cellStyle name="Normal 35 14" xfId="498"/>
    <cellStyle name="Normal 35 15" xfId="433"/>
    <cellStyle name="Normal 35 16" xfId="98"/>
    <cellStyle name="Normal 35 17" xfId="443"/>
    <cellStyle name="Normal 35 18" xfId="705"/>
    <cellStyle name="Normal 35 19" xfId="775"/>
    <cellStyle name="Normal 35 2" xfId="100"/>
    <cellStyle name="Normal 35 2 10" xfId="659"/>
    <cellStyle name="Normal 35 2 11" xfId="686"/>
    <cellStyle name="Normal 35 2 12" xfId="709"/>
    <cellStyle name="Normal 35 2 13" xfId="734"/>
    <cellStyle name="Normal 35 2 14" xfId="755"/>
    <cellStyle name="Normal 35 2 15" xfId="766"/>
    <cellStyle name="Normal 35 2 16" xfId="799"/>
    <cellStyle name="Normal 35 2 17" xfId="814"/>
    <cellStyle name="Normal 35 2 18" xfId="782"/>
    <cellStyle name="Normal 35 2 19" xfId="817"/>
    <cellStyle name="Normal 35 2 2" xfId="153"/>
    <cellStyle name="Normal 35 2 2 2" xfId="37980"/>
    <cellStyle name="Normal 35 2 20" xfId="1276"/>
    <cellStyle name="Normal 35 2 21" xfId="1297"/>
    <cellStyle name="Normal 35 2 22" xfId="1377"/>
    <cellStyle name="Normal 35 2 23" xfId="2174"/>
    <cellStyle name="Normal 35 2 24" xfId="2338"/>
    <cellStyle name="Normal 35 2 25" xfId="3136"/>
    <cellStyle name="Normal 35 2 26" xfId="3116"/>
    <cellStyle name="Normal 35 2 27" xfId="30089"/>
    <cellStyle name="Normal 35 2 28" xfId="34108"/>
    <cellStyle name="Normal 35 2 29" xfId="34168"/>
    <cellStyle name="Normal 35 2 3" xfId="356"/>
    <cellStyle name="Normal 35 2 30" xfId="34622"/>
    <cellStyle name="Normal 35 2 31" xfId="34849"/>
    <cellStyle name="Normal 35 2 32" xfId="35076"/>
    <cellStyle name="Normal 35 2 33" xfId="35303"/>
    <cellStyle name="Normal 35 2 34" xfId="35530"/>
    <cellStyle name="Normal 35 2 35" xfId="35757"/>
    <cellStyle name="Normal 35 2 36" xfId="35984"/>
    <cellStyle name="Normal 35 2 37" xfId="36211"/>
    <cellStyle name="Normal 35 2 38" xfId="36438"/>
    <cellStyle name="Normal 35 2 39" xfId="36664"/>
    <cellStyle name="Normal 35 2 4" xfId="418"/>
    <cellStyle name="Normal 35 2 40" xfId="36888"/>
    <cellStyle name="Normal 35 2 41" xfId="37088"/>
    <cellStyle name="Normal 35 2 42" xfId="37289"/>
    <cellStyle name="Normal 35 2 43" xfId="37636"/>
    <cellStyle name="Normal 35 2 44" xfId="37684"/>
    <cellStyle name="Normal 35 2 45" xfId="38509"/>
    <cellStyle name="Normal 35 2 5" xfId="452"/>
    <cellStyle name="Normal 35 2 6" xfId="554"/>
    <cellStyle name="Normal 35 2 7" xfId="582"/>
    <cellStyle name="Normal 35 2 8" xfId="607"/>
    <cellStyle name="Normal 35 2 9" xfId="634"/>
    <cellStyle name="Normal 35 20" xfId="620"/>
    <cellStyle name="Normal 35 21" xfId="821"/>
    <cellStyle name="Normal 35 22" xfId="769"/>
    <cellStyle name="Normal 35 23" xfId="898"/>
    <cellStyle name="Normal 35 24" xfId="1055"/>
    <cellStyle name="Normal 35 25" xfId="1060"/>
    <cellStyle name="Normal 35 26" xfId="1056"/>
    <cellStyle name="Normal 35 27" xfId="940"/>
    <cellStyle name="Normal 35 28" xfId="1017"/>
    <cellStyle name="Normal 35 29" xfId="1138"/>
    <cellStyle name="Normal 35 3" xfId="154"/>
    <cellStyle name="Normal 35 3 2" xfId="37981"/>
    <cellStyle name="Normal 35 30" xfId="1130"/>
    <cellStyle name="Normal 35 31" xfId="943"/>
    <cellStyle name="Normal 35 32" xfId="915"/>
    <cellStyle name="Normal 35 33" xfId="1135"/>
    <cellStyle name="Normal 35 34" xfId="891"/>
    <cellStyle name="Normal 35 35" xfId="929"/>
    <cellStyle name="Normal 35 36" xfId="1153"/>
    <cellStyle name="Normal 35 37" xfId="1172"/>
    <cellStyle name="Normal 35 38" xfId="1204"/>
    <cellStyle name="Normal 35 39" xfId="1209"/>
    <cellStyle name="Normal 35 4" xfId="155"/>
    <cellStyle name="Normal 35 4 2" xfId="37982"/>
    <cellStyle name="Normal 35 40" xfId="1190"/>
    <cellStyle name="Normal 35 41" xfId="1248"/>
    <cellStyle name="Normal 35 42" xfId="1279"/>
    <cellStyle name="Normal 35 43" xfId="1258"/>
    <cellStyle name="Normal 35 44" xfId="1554"/>
    <cellStyle name="Normal 35 45" xfId="1649"/>
    <cellStyle name="Normal 35 46" xfId="1543"/>
    <cellStyle name="Normal 35 47" xfId="1659"/>
    <cellStyle name="Normal 35 48" xfId="1672"/>
    <cellStyle name="Normal 35 49" xfId="1683"/>
    <cellStyle name="Normal 35 5" xfId="156"/>
    <cellStyle name="Normal 35 5 2" xfId="37983"/>
    <cellStyle name="Normal 35 50" xfId="1697"/>
    <cellStyle name="Normal 35 51" xfId="1711"/>
    <cellStyle name="Normal 35 52" xfId="1726"/>
    <cellStyle name="Normal 35 53" xfId="1740"/>
    <cellStyle name="Normal 35 54" xfId="1752"/>
    <cellStyle name="Normal 35 55" xfId="1763"/>
    <cellStyle name="Normal 35 56" xfId="1774"/>
    <cellStyle name="Normal 35 57" xfId="1788"/>
    <cellStyle name="Normal 35 58" xfId="1798"/>
    <cellStyle name="Normal 35 59" xfId="1809"/>
    <cellStyle name="Normal 35 6" xfId="81"/>
    <cellStyle name="Normal 35 6 2" xfId="37979"/>
    <cellStyle name="Normal 35 60" xfId="1819"/>
    <cellStyle name="Normal 35 61" xfId="1834"/>
    <cellStyle name="Normal 35 62" xfId="1841"/>
    <cellStyle name="Normal 35 63" xfId="1849"/>
    <cellStyle name="Normal 35 64" xfId="1863"/>
    <cellStyle name="Normal 35 65" xfId="1718"/>
    <cellStyle name="Normal 35 66" xfId="1873"/>
    <cellStyle name="Normal 35 67" xfId="1881"/>
    <cellStyle name="Normal 35 68" xfId="2173"/>
    <cellStyle name="Normal 35 69" xfId="2337"/>
    <cellStyle name="Normal 35 7" xfId="359"/>
    <cellStyle name="Normal 35 70" xfId="2377"/>
    <cellStyle name="Normal 35 71" xfId="3124"/>
    <cellStyle name="Normal 35 72" xfId="3137"/>
    <cellStyle name="Normal 35 73" xfId="3238"/>
    <cellStyle name="Normal 35 74" xfId="34107"/>
    <cellStyle name="Normal 35 75" xfId="34145"/>
    <cellStyle name="Normal 35 76" xfId="34185"/>
    <cellStyle name="Normal 35 77" xfId="34280"/>
    <cellStyle name="Normal 35 78" xfId="34269"/>
    <cellStyle name="Normal 35 79" xfId="34296"/>
    <cellStyle name="Normal 35 8" xfId="476"/>
    <cellStyle name="Normal 35 80" xfId="34305"/>
    <cellStyle name="Normal 35 81" xfId="34621"/>
    <cellStyle name="Normal 35 82" xfId="34848"/>
    <cellStyle name="Normal 35 83" xfId="35075"/>
    <cellStyle name="Normal 35 84" xfId="35302"/>
    <cellStyle name="Normal 35 85" xfId="35529"/>
    <cellStyle name="Normal 35 86" xfId="35756"/>
    <cellStyle name="Normal 35 87" xfId="35983"/>
    <cellStyle name="Normal 35 88" xfId="36210"/>
    <cellStyle name="Normal 35 89" xfId="36437"/>
    <cellStyle name="Normal 35 9" xfId="487"/>
    <cellStyle name="Normal 35 90" xfId="36663"/>
    <cellStyle name="Normal 35 91" xfId="36887"/>
    <cellStyle name="Normal 35 92" xfId="37087"/>
    <cellStyle name="Normal 35 93" xfId="37185"/>
    <cellStyle name="Normal 35 94" xfId="37288"/>
    <cellStyle name="Normal 35 95" xfId="37343"/>
    <cellStyle name="Normal 35 96" xfId="37301"/>
    <cellStyle name="Normal 35 97" xfId="37354"/>
    <cellStyle name="Normal 35 98" xfId="37366"/>
    <cellStyle name="Normal 35 99" xfId="37378"/>
    <cellStyle name="Normal 36" xfId="72"/>
    <cellStyle name="Normal 37" xfId="74"/>
    <cellStyle name="Normal 38" xfId="76"/>
    <cellStyle name="Normal 39" xfId="2700"/>
    <cellStyle name="Normal 4" xfId="44"/>
    <cellStyle name="Normal 4 10" xfId="392"/>
    <cellStyle name="Normal 4 10 10" xfId="4751"/>
    <cellStyle name="Normal 4 10 11" xfId="5525"/>
    <cellStyle name="Normal 4 10 12" xfId="5774"/>
    <cellStyle name="Normal 4 10 13" xfId="6016"/>
    <cellStyle name="Normal 4 10 14" xfId="6256"/>
    <cellStyle name="Normal 4 10 15" xfId="6493"/>
    <cellStyle name="Normal 4 10 16" xfId="6731"/>
    <cellStyle name="Normal 4 10 17" xfId="6970"/>
    <cellStyle name="Normal 4 10 18" xfId="7203"/>
    <cellStyle name="Normal 4 10 19" xfId="6908"/>
    <cellStyle name="Normal 4 10 2" xfId="2525"/>
    <cellStyle name="Normal 4 10 2 2" xfId="2975"/>
    <cellStyle name="Normal 4 10 2 3" xfId="38047"/>
    <cellStyle name="Normal 4 10 20" xfId="7655"/>
    <cellStyle name="Normal 4 10 21" xfId="7865"/>
    <cellStyle name="Normal 4 10 22" xfId="6869"/>
    <cellStyle name="Normal 4 10 23" xfId="8371"/>
    <cellStyle name="Normal 4 10 24" xfId="8595"/>
    <cellStyle name="Normal 4 10 25" xfId="8806"/>
    <cellStyle name="Normal 4 10 26" xfId="9012"/>
    <cellStyle name="Normal 4 10 27" xfId="9208"/>
    <cellStyle name="Normal 4 10 28" xfId="9392"/>
    <cellStyle name="Normal 4 10 29" xfId="9157"/>
    <cellStyle name="Normal 4 10 3" xfId="3473"/>
    <cellStyle name="Normal 4 10 30" xfId="9686"/>
    <cellStyle name="Normal 4 10 31" xfId="10201"/>
    <cellStyle name="Normal 4 10 32" xfId="10295"/>
    <cellStyle name="Normal 4 10 33" xfId="11174"/>
    <cellStyle name="Normal 4 10 34" xfId="11701"/>
    <cellStyle name="Normal 4 10 35" xfId="12230"/>
    <cellStyle name="Normal 4 10 36" xfId="12617"/>
    <cellStyle name="Normal 4 10 37" xfId="13303"/>
    <cellStyle name="Normal 4 10 38" xfId="13844"/>
    <cellStyle name="Normal 4 10 39" xfId="14387"/>
    <cellStyle name="Normal 4 10 4" xfId="3547"/>
    <cellStyle name="Normal 4 10 40" xfId="14767"/>
    <cellStyle name="Normal 4 10 41" xfId="15467"/>
    <cellStyle name="Normal 4 10 42" xfId="16008"/>
    <cellStyle name="Normal 4 10 43" xfId="16548"/>
    <cellStyle name="Normal 4 10 44" xfId="17089"/>
    <cellStyle name="Normal 4 10 45" xfId="17630"/>
    <cellStyle name="Normal 4 10 46" xfId="18171"/>
    <cellStyle name="Normal 4 10 47" xfId="18709"/>
    <cellStyle name="Normal 4 10 48" xfId="19249"/>
    <cellStyle name="Normal 4 10 49" xfId="19786"/>
    <cellStyle name="Normal 4 10 5" xfId="3354"/>
    <cellStyle name="Normal 4 10 50" xfId="20315"/>
    <cellStyle name="Normal 4 10 51" xfId="20676"/>
    <cellStyle name="Normal 4 10 52" xfId="21277"/>
    <cellStyle name="Normal 4 10 53" xfId="22048"/>
    <cellStyle name="Normal 4 10 54" xfId="21788"/>
    <cellStyle name="Normal 4 10 55" xfId="23155"/>
    <cellStyle name="Normal 4 10 56" xfId="23691"/>
    <cellStyle name="Normal 4 10 57" xfId="24224"/>
    <cellStyle name="Normal 4 10 58" xfId="24746"/>
    <cellStyle name="Normal 4 10 59" xfId="25241"/>
    <cellStyle name="Normal 4 10 6" xfId="4306"/>
    <cellStyle name="Normal 4 10 60" xfId="25860"/>
    <cellStyle name="Normal 4 10 61" xfId="26401"/>
    <cellStyle name="Normal 4 10 62" xfId="26937"/>
    <cellStyle name="Normal 4 10 63" xfId="27500"/>
    <cellStyle name="Normal 4 10 64" xfId="27944"/>
    <cellStyle name="Normal 4 10 65" xfId="28373"/>
    <cellStyle name="Normal 4 10 66" xfId="29042"/>
    <cellStyle name="Normal 4 10 67" xfId="29440"/>
    <cellStyle name="Normal 4 10 68" xfId="31159"/>
    <cellStyle name="Normal 4 10 69" xfId="31351"/>
    <cellStyle name="Normal 4 10 7" xfId="4579"/>
    <cellStyle name="Normal 4 10 70" xfId="30832"/>
    <cellStyle name="Normal 4 10 8" xfId="4816"/>
    <cellStyle name="Normal 4 10 9" xfId="5057"/>
    <cellStyle name="Normal 4 100" xfId="26973"/>
    <cellStyle name="Normal 4 101" xfId="26079"/>
    <cellStyle name="Normal 4 102" xfId="27295"/>
    <cellStyle name="Normal 4 103" xfId="28754"/>
    <cellStyle name="Normal 4 104" xfId="29618"/>
    <cellStyle name="Normal 4 105" xfId="30845"/>
    <cellStyle name="Normal 4 106" xfId="32768"/>
    <cellStyle name="Normal 4 107" xfId="33485"/>
    <cellStyle name="Normal 4 108" xfId="2862"/>
    <cellStyle name="Normal 4 109" xfId="3023"/>
    <cellStyle name="Normal 4 11" xfId="463"/>
    <cellStyle name="Normal 4 11 10" xfId="4251"/>
    <cellStyle name="Normal 4 11 11" xfId="3787"/>
    <cellStyle name="Normal 4 11 12" xfId="4544"/>
    <cellStyle name="Normal 4 11 13" xfId="5172"/>
    <cellStyle name="Normal 4 11 14" xfId="4634"/>
    <cellStyle name="Normal 4 11 15" xfId="5574"/>
    <cellStyle name="Normal 4 11 16" xfId="5829"/>
    <cellStyle name="Normal 4 11 17" xfId="6070"/>
    <cellStyle name="Normal 4 11 18" xfId="6311"/>
    <cellStyle name="Normal 4 11 19" xfId="6220"/>
    <cellStyle name="Normal 4 11 2" xfId="2539"/>
    <cellStyle name="Normal 4 11 2 2" xfId="3004"/>
    <cellStyle name="Normal 4 11 2 3" xfId="38266"/>
    <cellStyle name="Normal 4 11 20" xfId="6081"/>
    <cellStyle name="Normal 4 11 21" xfId="7999"/>
    <cellStyle name="Normal 4 11 22" xfId="7579"/>
    <cellStyle name="Normal 4 11 23" xfId="7775"/>
    <cellStyle name="Normal 4 11 24" xfId="7403"/>
    <cellStyle name="Normal 4 11 25" xfId="8060"/>
    <cellStyle name="Normal 4 11 26" xfId="7615"/>
    <cellStyle name="Normal 4 11 27" xfId="8422"/>
    <cellStyle name="Normal 4 11 28" xfId="8647"/>
    <cellStyle name="Normal 4 11 29" xfId="8562"/>
    <cellStyle name="Normal 4 11 3" xfId="3543"/>
    <cellStyle name="Normal 4 11 30" xfId="8432"/>
    <cellStyle name="Normal 4 11 31" xfId="10272"/>
    <cellStyle name="Normal 4 11 32" xfId="10840"/>
    <cellStyle name="Normal 4 11 33" xfId="11477"/>
    <cellStyle name="Normal 4 11 34" xfId="12006"/>
    <cellStyle name="Normal 4 11 35" xfId="12535"/>
    <cellStyle name="Normal 4 11 36" xfId="12853"/>
    <cellStyle name="Normal 4 11 37" xfId="13618"/>
    <cellStyle name="Normal 4 11 38" xfId="14161"/>
    <cellStyle name="Normal 4 11 39" xfId="14699"/>
    <cellStyle name="Normal 4 11 4" xfId="3735"/>
    <cellStyle name="Normal 4 11 40" xfId="15028"/>
    <cellStyle name="Normal 4 11 41" xfId="15783"/>
    <cellStyle name="Normal 4 11 42" xfId="16323"/>
    <cellStyle name="Normal 4 11 43" xfId="16864"/>
    <cellStyle name="Normal 4 11 44" xfId="17405"/>
    <cellStyle name="Normal 4 11 45" xfId="17946"/>
    <cellStyle name="Normal 4 11 46" xfId="18486"/>
    <cellStyle name="Normal 4 11 47" xfId="19024"/>
    <cellStyle name="Normal 4 11 48" xfId="19563"/>
    <cellStyle name="Normal 4 11 49" xfId="20095"/>
    <cellStyle name="Normal 4 11 5" xfId="4041"/>
    <cellStyle name="Normal 4 11 50" xfId="20613"/>
    <cellStyle name="Normal 4 11 51" xfId="20911"/>
    <cellStyle name="Normal 4 11 52" xfId="21493"/>
    <cellStyle name="Normal 4 11 53" xfId="22116"/>
    <cellStyle name="Normal 4 11 54" xfId="22569"/>
    <cellStyle name="Normal 4 11 55" xfId="23312"/>
    <cellStyle name="Normal 4 11 56" xfId="23847"/>
    <cellStyle name="Normal 4 11 57" xfId="24381"/>
    <cellStyle name="Normal 4 11 58" xfId="24896"/>
    <cellStyle name="Normal 4 11 59" xfId="25372"/>
    <cellStyle name="Normal 4 11 6" xfId="3805"/>
    <cellStyle name="Normal 4 11 60" xfId="25931"/>
    <cellStyle name="Normal 4 11 61" xfId="26557"/>
    <cellStyle name="Normal 4 11 62" xfId="27090"/>
    <cellStyle name="Normal 4 11 63" xfId="27595"/>
    <cellStyle name="Normal 4 11 64" xfId="28084"/>
    <cellStyle name="Normal 4 11 65" xfId="28484"/>
    <cellStyle name="Normal 4 11 66" xfId="29107"/>
    <cellStyle name="Normal 4 11 67" xfId="29622"/>
    <cellStyle name="Normal 4 11 68" xfId="31221"/>
    <cellStyle name="Normal 4 11 69" xfId="31661"/>
    <cellStyle name="Normal 4 11 7" xfId="3873"/>
    <cellStyle name="Normal 4 11 70" xfId="31602"/>
    <cellStyle name="Normal 4 11 71" xfId="37984"/>
    <cellStyle name="Normal 4 11 8" xfId="4180"/>
    <cellStyle name="Normal 4 11 9" xfId="3468"/>
    <cellStyle name="Normal 4 110" xfId="34141"/>
    <cellStyle name="Normal 4 111" xfId="34175"/>
    <cellStyle name="Normal 4 112" xfId="34202"/>
    <cellStyle name="Normal 4 113" xfId="34184"/>
    <cellStyle name="Normal 4 114" xfId="34297"/>
    <cellStyle name="Normal 4 115" xfId="34306"/>
    <cellStyle name="Normal 4 116" xfId="37186"/>
    <cellStyle name="Normal 4 117" xfId="37344"/>
    <cellStyle name="Normal 4 118" xfId="37302"/>
    <cellStyle name="Normal 4 119" xfId="37355"/>
    <cellStyle name="Normal 4 12" xfId="529"/>
    <cellStyle name="Normal 4 12 10" xfId="4199"/>
    <cellStyle name="Normal 4 12 11" xfId="5443"/>
    <cellStyle name="Normal 4 12 12" xfId="5761"/>
    <cellStyle name="Normal 4 12 13" xfId="6002"/>
    <cellStyle name="Normal 4 12 14" xfId="6242"/>
    <cellStyle name="Normal 4 12 15" xfId="6479"/>
    <cellStyle name="Normal 4 12 16" xfId="6717"/>
    <cellStyle name="Normal 4 12 17" xfId="6958"/>
    <cellStyle name="Normal 4 12 18" xfId="7189"/>
    <cellStyle name="Normal 4 12 19" xfId="4344"/>
    <cellStyle name="Normal 4 12 2" xfId="2552"/>
    <cellStyle name="Normal 4 12 2 2" xfId="3026"/>
    <cellStyle name="Normal 4 12 20" xfId="7574"/>
    <cellStyle name="Normal 4 12 21" xfId="7552"/>
    <cellStyle name="Normal 4 12 22" xfId="7948"/>
    <cellStyle name="Normal 4 12 23" xfId="8357"/>
    <cellStyle name="Normal 4 12 24" xfId="8583"/>
    <cellStyle name="Normal 4 12 25" xfId="8794"/>
    <cellStyle name="Normal 4 12 26" xfId="9001"/>
    <cellStyle name="Normal 4 12 27" xfId="9197"/>
    <cellStyle name="Normal 4 12 28" xfId="9381"/>
    <cellStyle name="Normal 4 12 29" xfId="5194"/>
    <cellStyle name="Normal 4 12 3" xfId="3607"/>
    <cellStyle name="Normal 4 12 30" xfId="9641"/>
    <cellStyle name="Normal 4 12 31" xfId="10337"/>
    <cellStyle name="Normal 4 12 32" xfId="10341"/>
    <cellStyle name="Normal 4 12 33" xfId="11084"/>
    <cellStyle name="Normal 4 12 34" xfId="11609"/>
    <cellStyle name="Normal 4 12 35" xfId="12137"/>
    <cellStyle name="Normal 4 12 36" xfId="12641"/>
    <cellStyle name="Normal 4 12 37" xfId="13211"/>
    <cellStyle name="Normal 4 12 38" xfId="13751"/>
    <cellStyle name="Normal 4 12 39" xfId="14294"/>
    <cellStyle name="Normal 4 12 4" xfId="3603"/>
    <cellStyle name="Normal 4 12 40" xfId="14782"/>
    <cellStyle name="Normal 4 12 41" xfId="15375"/>
    <cellStyle name="Normal 4 12 42" xfId="15916"/>
    <cellStyle name="Normal 4 12 43" xfId="16456"/>
    <cellStyle name="Normal 4 12 44" xfId="16997"/>
    <cellStyle name="Normal 4 12 45" xfId="17538"/>
    <cellStyle name="Normal 4 12 46" xfId="18079"/>
    <cellStyle name="Normal 4 12 47" xfId="18618"/>
    <cellStyle name="Normal 4 12 48" xfId="19157"/>
    <cellStyle name="Normal 4 12 49" xfId="19695"/>
    <cellStyle name="Normal 4 12 5" xfId="3906"/>
    <cellStyle name="Normal 4 12 50" xfId="20225"/>
    <cellStyle name="Normal 4 12 51" xfId="20689"/>
    <cellStyle name="Normal 4 12 52" xfId="21206"/>
    <cellStyle name="Normal 4 12 53" xfId="22180"/>
    <cellStyle name="Normal 4 12 54" xfId="22607"/>
    <cellStyle name="Normal 4 12 55" xfId="23390"/>
    <cellStyle name="Normal 4 12 56" xfId="23924"/>
    <cellStyle name="Normal 4 12 57" xfId="24457"/>
    <cellStyle name="Normal 4 12 58" xfId="24969"/>
    <cellStyle name="Normal 4 12 59" xfId="25446"/>
    <cellStyle name="Normal 4 12 6" xfId="4219"/>
    <cellStyle name="Normal 4 12 60" xfId="25994"/>
    <cellStyle name="Normal 4 12 61" xfId="26636"/>
    <cellStyle name="Normal 4 12 62" xfId="27168"/>
    <cellStyle name="Normal 4 12 63" xfId="27669"/>
    <cellStyle name="Normal 4 12 64" xfId="28155"/>
    <cellStyle name="Normal 4 12 65" xfId="28546"/>
    <cellStyle name="Normal 4 12 66" xfId="29159"/>
    <cellStyle name="Normal 4 12 67" xfId="28808"/>
    <cellStyle name="Normal 4 12 68" xfId="31272"/>
    <cellStyle name="Normal 4 12 69" xfId="32298"/>
    <cellStyle name="Normal 4 12 7" xfId="4565"/>
    <cellStyle name="Normal 4 12 70" xfId="33131"/>
    <cellStyle name="Normal 4 12 8" xfId="4802"/>
    <cellStyle name="Normal 4 12 9" xfId="5042"/>
    <cellStyle name="Normal 4 120" xfId="37367"/>
    <cellStyle name="Normal 4 121" xfId="37379"/>
    <cellStyle name="Normal 4 122" xfId="37391"/>
    <cellStyle name="Normal 4 123" xfId="37403"/>
    <cellStyle name="Normal 4 124" xfId="37415"/>
    <cellStyle name="Normal 4 125" xfId="37424"/>
    <cellStyle name="Normal 4 126" xfId="37661"/>
    <cellStyle name="Normal 4 127" xfId="38510"/>
    <cellStyle name="Normal 4 13" xfId="559"/>
    <cellStyle name="Normal 4 13 10" xfId="5190"/>
    <cellStyle name="Normal 4 13 11" xfId="5271"/>
    <cellStyle name="Normal 4 13 12" xfId="3291"/>
    <cellStyle name="Normal 4 13 13" xfId="4733"/>
    <cellStyle name="Normal 4 13 14" xfId="5070"/>
    <cellStyle name="Normal 4 13 15" xfId="4495"/>
    <cellStyle name="Normal 4 13 16" xfId="5495"/>
    <cellStyle name="Normal 4 13 17" xfId="5667"/>
    <cellStyle name="Normal 4 13 18" xfId="5907"/>
    <cellStyle name="Normal 4 13 19" xfId="7335"/>
    <cellStyle name="Normal 4 13 2" xfId="2566"/>
    <cellStyle name="Normal 4 13 2 2" xfId="3038"/>
    <cellStyle name="Normal 4 13 20" xfId="7412"/>
    <cellStyle name="Normal 4 13 21" xfId="8040"/>
    <cellStyle name="Normal 4 13 22" xfId="7997"/>
    <cellStyle name="Normal 4 13 23" xfId="7360"/>
    <cellStyle name="Normal 4 13 24" xfId="7863"/>
    <cellStyle name="Normal 4 13 25" xfId="4896"/>
    <cellStyle name="Normal 4 13 26" xfId="7834"/>
    <cellStyle name="Normal 4 13 27" xfId="7463"/>
    <cellStyle name="Normal 4 13 28" xfId="8268"/>
    <cellStyle name="Normal 4 13 29" xfId="9490"/>
    <cellStyle name="Normal 4 13 3" xfId="3637"/>
    <cellStyle name="Normal 4 13 30" xfId="9541"/>
    <cellStyle name="Normal 4 13 31" xfId="10367"/>
    <cellStyle name="Normal 4 13 32" xfId="10468"/>
    <cellStyle name="Normal 4 13 33" xfId="11225"/>
    <cellStyle name="Normal 4 13 34" xfId="11753"/>
    <cellStyle name="Normal 4 13 35" xfId="12282"/>
    <cellStyle name="Normal 4 13 36" xfId="12957"/>
    <cellStyle name="Normal 4 13 37" xfId="13367"/>
    <cellStyle name="Normal 4 13 38" xfId="13908"/>
    <cellStyle name="Normal 4 13 39" xfId="14448"/>
    <cellStyle name="Normal 4 13 4" xfId="3332"/>
    <cellStyle name="Normal 4 13 40" xfId="15145"/>
    <cellStyle name="Normal 4 13 41" xfId="15531"/>
    <cellStyle name="Normal 4 13 42" xfId="16072"/>
    <cellStyle name="Normal 4 13 43" xfId="16612"/>
    <cellStyle name="Normal 4 13 44" xfId="17153"/>
    <cellStyle name="Normal 4 13 45" xfId="17694"/>
    <cellStyle name="Normal 4 13 46" xfId="18235"/>
    <cellStyle name="Normal 4 13 47" xfId="18773"/>
    <cellStyle name="Normal 4 13 48" xfId="19312"/>
    <cellStyle name="Normal 4 13 49" xfId="19850"/>
    <cellStyle name="Normal 4 13 5" xfId="4023"/>
    <cellStyle name="Normal 4 13 50" xfId="20373"/>
    <cellStyle name="Normal 4 13 51" xfId="21011"/>
    <cellStyle name="Normal 4 13 52" xfId="21316"/>
    <cellStyle name="Normal 4 13 53" xfId="22209"/>
    <cellStyle name="Normal 4 13 54" xfId="21690"/>
    <cellStyle name="Normal 4 13 55" xfId="22808"/>
    <cellStyle name="Normal 4 13 56" xfId="23217"/>
    <cellStyle name="Normal 4 13 57" xfId="23753"/>
    <cellStyle name="Normal 4 13 58" xfId="24286"/>
    <cellStyle name="Normal 4 13 59" xfId="24805"/>
    <cellStyle name="Normal 4 13 6" xfId="3800"/>
    <cellStyle name="Normal 4 13 60" xfId="26023"/>
    <cellStyle name="Normal 4 13 61" xfId="26059"/>
    <cellStyle name="Normal 4 13 62" xfId="26463"/>
    <cellStyle name="Normal 4 13 63" xfId="26784"/>
    <cellStyle name="Normal 4 13 64" xfId="27658"/>
    <cellStyle name="Normal 4 13 65" xfId="27998"/>
    <cellStyle name="Normal 4 13 66" xfId="29183"/>
    <cellStyle name="Normal 4 13 67" xfId="28737"/>
    <cellStyle name="Normal 4 13 68" xfId="31298"/>
    <cellStyle name="Normal 4 13 69" xfId="31751"/>
    <cellStyle name="Normal 4 13 7" xfId="3149"/>
    <cellStyle name="Normal 4 13 70" xfId="31600"/>
    <cellStyle name="Normal 4 13 8" xfId="3838"/>
    <cellStyle name="Normal 4 13 9" xfId="3840"/>
    <cellStyle name="Normal 4 14" xfId="587"/>
    <cellStyle name="Normal 4 14 10" xfId="4982"/>
    <cellStyle name="Normal 4 14 11" xfId="5416"/>
    <cellStyle name="Normal 4 14 12" xfId="5734"/>
    <cellStyle name="Normal 4 14 13" xfId="5975"/>
    <cellStyle name="Normal 4 14 14" xfId="6215"/>
    <cellStyle name="Normal 4 14 15" xfId="6452"/>
    <cellStyle name="Normal 4 14 16" xfId="6691"/>
    <cellStyle name="Normal 4 14 17" xfId="6932"/>
    <cellStyle name="Normal 4 14 18" xfId="7164"/>
    <cellStyle name="Normal 4 14 19" xfId="7130"/>
    <cellStyle name="Normal 4 14 2" xfId="2579"/>
    <cellStyle name="Normal 4 14 2 2" xfId="3051"/>
    <cellStyle name="Normal 4 14 20" xfId="7549"/>
    <cellStyle name="Normal 4 14 21" xfId="7618"/>
    <cellStyle name="Normal 4 14 22" xfId="5868"/>
    <cellStyle name="Normal 4 14 23" xfId="8331"/>
    <cellStyle name="Normal 4 14 24" xfId="8557"/>
    <cellStyle name="Normal 4 14 25" xfId="8771"/>
    <cellStyle name="Normal 4 14 26" xfId="8979"/>
    <cellStyle name="Normal 4 14 27" xfId="9175"/>
    <cellStyle name="Normal 4 14 28" xfId="9364"/>
    <cellStyle name="Normal 4 14 29" xfId="9342"/>
    <cellStyle name="Normal 4 14 3" xfId="3663"/>
    <cellStyle name="Normal 4 14 30" xfId="9630"/>
    <cellStyle name="Normal 4 14 31" xfId="10393"/>
    <cellStyle name="Normal 4 14 32" xfId="10661"/>
    <cellStyle name="Normal 4 14 33" xfId="10797"/>
    <cellStyle name="Normal 4 14 34" xfId="9924"/>
    <cellStyle name="Normal 4 14 35" xfId="10500"/>
    <cellStyle name="Normal 4 14 36" xfId="11319"/>
    <cellStyle name="Normal 4 14 37" xfId="12744"/>
    <cellStyle name="Normal 4 14 38" xfId="12373"/>
    <cellStyle name="Normal 4 14 39" xfId="11980"/>
    <cellStyle name="Normal 4 14 4" xfId="3686"/>
    <cellStyle name="Normal 4 14 40" xfId="13713"/>
    <cellStyle name="Normal 4 14 41" xfId="13950"/>
    <cellStyle name="Normal 4 14 42" xfId="14542"/>
    <cellStyle name="Normal 4 14 43" xfId="14334"/>
    <cellStyle name="Normal 4 14 44" xfId="14942"/>
    <cellStyle name="Normal 4 14 45" xfId="15498"/>
    <cellStyle name="Normal 4 14 46" xfId="16039"/>
    <cellStyle name="Normal 4 14 47" xfId="16579"/>
    <cellStyle name="Normal 4 14 48" xfId="17120"/>
    <cellStyle name="Normal 4 14 49" xfId="17661"/>
    <cellStyle name="Normal 4 14 5" xfId="3273"/>
    <cellStyle name="Normal 4 14 50" xfId="18202"/>
    <cellStyle name="Normal 4 14 51" xfId="19657"/>
    <cellStyle name="Normal 4 14 52" xfId="19889"/>
    <cellStyle name="Normal 4 14 53" xfId="22236"/>
    <cellStyle name="Normal 4 14 54" xfId="22800"/>
    <cellStyle name="Normal 4 14 55" xfId="22462"/>
    <cellStyle name="Normal 4 14 56" xfId="23140"/>
    <cellStyle name="Normal 4 14 57" xfId="23676"/>
    <cellStyle name="Normal 4 14 58" xfId="24209"/>
    <cellStyle name="Normal 4 14 59" xfId="24733"/>
    <cellStyle name="Normal 4 14 6" xfId="4326"/>
    <cellStyle name="Normal 4 14 60" xfId="26051"/>
    <cellStyle name="Normal 4 14 61" xfId="25962"/>
    <cellStyle name="Normal 4 14 62" xfId="26386"/>
    <cellStyle name="Normal 4 14 63" xfId="25624"/>
    <cellStyle name="Normal 4 14 64" xfId="27456"/>
    <cellStyle name="Normal 4 14 65" xfId="27932"/>
    <cellStyle name="Normal 4 14 66" xfId="29206"/>
    <cellStyle name="Normal 4 14 67" xfId="29525"/>
    <cellStyle name="Normal 4 14 68" xfId="31321"/>
    <cellStyle name="Normal 4 14 69" xfId="30901"/>
    <cellStyle name="Normal 4 14 7" xfId="4539"/>
    <cellStyle name="Normal 4 14 70" xfId="33364"/>
    <cellStyle name="Normal 4 14 8" xfId="4775"/>
    <cellStyle name="Normal 4 14 9" xfId="5017"/>
    <cellStyle name="Normal 4 15" xfId="611"/>
    <cellStyle name="Normal 4 15 10" xfId="5485"/>
    <cellStyle name="Normal 4 15 11" xfId="5732"/>
    <cellStyle name="Normal 4 15 12" xfId="5973"/>
    <cellStyle name="Normal 4 15 13" xfId="6213"/>
    <cellStyle name="Normal 4 15 14" xfId="6450"/>
    <cellStyle name="Normal 4 15 15" xfId="6690"/>
    <cellStyle name="Normal 4 15 16" xfId="6930"/>
    <cellStyle name="Normal 4 15 17" xfId="7162"/>
    <cellStyle name="Normal 4 15 18" xfId="7393"/>
    <cellStyle name="Normal 4 15 19" xfId="7616"/>
    <cellStyle name="Normal 4 15 2" xfId="2590"/>
    <cellStyle name="Normal 4 15 2 2" xfId="3061"/>
    <cellStyle name="Normal 4 15 20" xfId="7859"/>
    <cellStyle name="Normal 4 15 21" xfId="7169"/>
    <cellStyle name="Normal 4 15 22" xfId="8329"/>
    <cellStyle name="Normal 4 15 23" xfId="8555"/>
    <cellStyle name="Normal 4 15 24" xfId="8769"/>
    <cellStyle name="Normal 4 15 25" xfId="8978"/>
    <cellStyle name="Normal 4 15 26" xfId="9174"/>
    <cellStyle name="Normal 4 15 27" xfId="9363"/>
    <cellStyle name="Normal 4 15 28" xfId="9529"/>
    <cellStyle name="Normal 4 15 29" xfId="9662"/>
    <cellStyle name="Normal 4 15 3" xfId="3687"/>
    <cellStyle name="Normal 4 15 30" xfId="9776"/>
    <cellStyle name="Normal 4 15 31" xfId="10415"/>
    <cellStyle name="Normal 4 15 32" xfId="10951"/>
    <cellStyle name="Normal 4 15 33" xfId="10218"/>
    <cellStyle name="Normal 4 15 34" xfId="11177"/>
    <cellStyle name="Normal 4 15 35" xfId="11704"/>
    <cellStyle name="Normal 4 15 36" xfId="13077"/>
    <cellStyle name="Normal 4 15 37" xfId="12005"/>
    <cellStyle name="Normal 4 15 38" xfId="13306"/>
    <cellStyle name="Normal 4 15 39" xfId="13847"/>
    <cellStyle name="Normal 4 15 4" xfId="3989"/>
    <cellStyle name="Normal 4 15 40" xfId="15241"/>
    <cellStyle name="Normal 4 15 41" xfId="14224"/>
    <cellStyle name="Normal 4 15 42" xfId="15470"/>
    <cellStyle name="Normal 4 15 43" xfId="16011"/>
    <cellStyle name="Normal 4 15 44" xfId="16551"/>
    <cellStyle name="Normal 4 15 45" xfId="17092"/>
    <cellStyle name="Normal 4 15 46" xfId="17633"/>
    <cellStyle name="Normal 4 15 47" xfId="18174"/>
    <cellStyle name="Normal 4 15 48" xfId="18712"/>
    <cellStyle name="Normal 4 15 49" xfId="19252"/>
    <cellStyle name="Normal 4 15 5" xfId="4260"/>
    <cellStyle name="Normal 4 15 50" xfId="19789"/>
    <cellStyle name="Normal 4 15 51" xfId="21094"/>
    <cellStyle name="Normal 4 15 52" xfId="20156"/>
    <cellStyle name="Normal 4 15 53" xfId="22259"/>
    <cellStyle name="Normal 4 15 54" xfId="22824"/>
    <cellStyle name="Normal 4 15 55" xfId="23040"/>
    <cellStyle name="Normal 4 15 56" xfId="23577"/>
    <cellStyle name="Normal 4 15 57" xfId="24111"/>
    <cellStyle name="Normal 4 15 58" xfId="24644"/>
    <cellStyle name="Normal 4 15 59" xfId="25144"/>
    <cellStyle name="Normal 4 15 6" xfId="4537"/>
    <cellStyle name="Normal 4 15 60" xfId="26075"/>
    <cellStyle name="Normal 4 15 61" xfId="26288"/>
    <cellStyle name="Normal 4 15 62" xfId="26824"/>
    <cellStyle name="Normal 4 15 63" xfId="26981"/>
    <cellStyle name="Normal 4 15 64" xfId="27853"/>
    <cellStyle name="Normal 4 15 65" xfId="28306"/>
    <cellStyle name="Normal 4 15 66" xfId="29222"/>
    <cellStyle name="Normal 4 15 67" xfId="29459"/>
    <cellStyle name="Normal 4 15 68" xfId="31339"/>
    <cellStyle name="Normal 4 15 69" xfId="32608"/>
    <cellStyle name="Normal 4 15 7" xfId="4773"/>
    <cellStyle name="Normal 4 15 70" xfId="31140"/>
    <cellStyle name="Normal 4 15 8" xfId="5015"/>
    <cellStyle name="Normal 4 15 9" xfId="5252"/>
    <cellStyle name="Normal 4 16" xfId="638"/>
    <cellStyle name="Normal 4 16 10" xfId="5176"/>
    <cellStyle name="Normal 4 16 11" xfId="4534"/>
    <cellStyle name="Normal 4 16 12" xfId="5808"/>
    <cellStyle name="Normal 4 16 13" xfId="6050"/>
    <cellStyle name="Normal 4 16 14" xfId="6290"/>
    <cellStyle name="Normal 4 16 15" xfId="6526"/>
    <cellStyle name="Normal 4 16 16" xfId="6764"/>
    <cellStyle name="Normal 4 16 17" xfId="7003"/>
    <cellStyle name="Normal 4 16 18" xfId="7235"/>
    <cellStyle name="Normal 4 16 19" xfId="7322"/>
    <cellStyle name="Normal 4 16 2" xfId="2609"/>
    <cellStyle name="Normal 4 16 2 2" xfId="3071"/>
    <cellStyle name="Normal 4 16 20" xfId="6687"/>
    <cellStyle name="Normal 4 16 21" xfId="8149"/>
    <cellStyle name="Normal 4 16 22" xfId="7917"/>
    <cellStyle name="Normal 4 16 23" xfId="8402"/>
    <cellStyle name="Normal 4 16 24" xfId="8627"/>
    <cellStyle name="Normal 4 16 25" xfId="8836"/>
    <cellStyle name="Normal 4 16 26" xfId="9042"/>
    <cellStyle name="Normal 4 16 27" xfId="9238"/>
    <cellStyle name="Normal 4 16 28" xfId="9416"/>
    <cellStyle name="Normal 4 16 29" xfId="9481"/>
    <cellStyle name="Normal 4 16 3" xfId="3713"/>
    <cellStyle name="Normal 4 16 30" xfId="8975"/>
    <cellStyle name="Normal 4 16 31" xfId="10440"/>
    <cellStyle name="Normal 4 16 32" xfId="10977"/>
    <cellStyle name="Normal 4 16 33" xfId="11502"/>
    <cellStyle name="Normal 4 16 34" xfId="12031"/>
    <cellStyle name="Normal 4 16 35" xfId="12561"/>
    <cellStyle name="Normal 4 16 36" xfId="13103"/>
    <cellStyle name="Normal 4 16 37" xfId="13643"/>
    <cellStyle name="Normal 4 16 38" xfId="14186"/>
    <cellStyle name="Normal 4 16 39" xfId="14725"/>
    <cellStyle name="Normal 4 16 4" xfId="3649"/>
    <cellStyle name="Normal 4 16 40" xfId="15267"/>
    <cellStyle name="Normal 4 16 41" xfId="15808"/>
    <cellStyle name="Normal 4 16 42" xfId="16348"/>
    <cellStyle name="Normal 4 16 43" xfId="16889"/>
    <cellStyle name="Normal 4 16 44" xfId="17430"/>
    <cellStyle name="Normal 4 16 45" xfId="17971"/>
    <cellStyle name="Normal 4 16 46" xfId="18511"/>
    <cellStyle name="Normal 4 16 47" xfId="19049"/>
    <cellStyle name="Normal 4 16 48" xfId="19588"/>
    <cellStyle name="Normal 4 16 49" xfId="20119"/>
    <cellStyle name="Normal 4 16 5" xfId="3899"/>
    <cellStyle name="Normal 4 16 50" xfId="20637"/>
    <cellStyle name="Normal 4 16 51" xfId="21118"/>
    <cellStyle name="Normal 4 16 52" xfId="21506"/>
    <cellStyle name="Normal 4 16 53" xfId="22285"/>
    <cellStyle name="Normal 4 16 54" xfId="22851"/>
    <cellStyle name="Normal 4 16 55" xfId="22354"/>
    <cellStyle name="Normal 4 16 56" xfId="22626"/>
    <cellStyle name="Normal 4 16 57" xfId="23006"/>
    <cellStyle name="Normal 4 16 58" xfId="23544"/>
    <cellStyle name="Normal 4 16 59" xfId="24078"/>
    <cellStyle name="Normal 4 16 6" xfId="3403"/>
    <cellStyle name="Normal 4 16 60" xfId="26102"/>
    <cellStyle name="Normal 4 16 61" xfId="25714"/>
    <cellStyle name="Normal 4 16 62" xfId="25701"/>
    <cellStyle name="Normal 4 16 63" xfId="26217"/>
    <cellStyle name="Normal 4 16 64" xfId="26748"/>
    <cellStyle name="Normal 4 16 65" xfId="27283"/>
    <cellStyle name="Normal 4 16 66" xfId="29245"/>
    <cellStyle name="Normal 4 16 67" xfId="29212"/>
    <cellStyle name="Normal 4 16 68" xfId="31363"/>
    <cellStyle name="Normal 4 16 69" xfId="32103"/>
    <cellStyle name="Normal 4 16 7" xfId="4613"/>
    <cellStyle name="Normal 4 16 70" xfId="33039"/>
    <cellStyle name="Normal 4 16 8" xfId="4850"/>
    <cellStyle name="Normal 4 16 9" xfId="5090"/>
    <cellStyle name="Normal 4 17" xfId="663"/>
    <cellStyle name="Normal 4 17 10" xfId="5059"/>
    <cellStyle name="Normal 4 17 11" xfId="4973"/>
    <cellStyle name="Normal 4 17 12" xfId="5328"/>
    <cellStyle name="Normal 4 17 13" xfId="5427"/>
    <cellStyle name="Normal 4 17 14" xfId="5660"/>
    <cellStyle name="Normal 4 17 15" xfId="5900"/>
    <cellStyle name="Normal 4 17 16" xfId="6142"/>
    <cellStyle name="Normal 4 17 17" xfId="6380"/>
    <cellStyle name="Normal 4 17 18" xfId="6619"/>
    <cellStyle name="Normal 4 17 19" xfId="7205"/>
    <cellStyle name="Normal 4 17 2" xfId="2623"/>
    <cellStyle name="Normal 4 17 2 2" xfId="3081"/>
    <cellStyle name="Normal 4 17 20" xfId="7123"/>
    <cellStyle name="Normal 4 17 21" xfId="5756"/>
    <cellStyle name="Normal 4 17 22" xfId="7804"/>
    <cellStyle name="Normal 4 17 23" xfId="8033"/>
    <cellStyle name="Normal 4 17 24" xfId="5616"/>
    <cellStyle name="Normal 4 17 25" xfId="8261"/>
    <cellStyle name="Normal 4 17 26" xfId="8491"/>
    <cellStyle name="Normal 4 17 27" xfId="8711"/>
    <cellStyle name="Normal 4 17 28" xfId="8920"/>
    <cellStyle name="Normal 4 17 29" xfId="9393"/>
    <cellStyle name="Normal 4 17 3" xfId="3737"/>
    <cellStyle name="Normal 4 17 30" xfId="9336"/>
    <cellStyle name="Normal 4 17 31" xfId="10464"/>
    <cellStyle name="Normal 4 17 32" xfId="11002"/>
    <cellStyle name="Normal 4 17 33" xfId="11527"/>
    <cellStyle name="Normal 4 17 34" xfId="12055"/>
    <cellStyle name="Normal 4 17 35" xfId="12586"/>
    <cellStyle name="Normal 4 17 36" xfId="13128"/>
    <cellStyle name="Normal 4 17 37" xfId="13668"/>
    <cellStyle name="Normal 4 17 38" xfId="14211"/>
    <cellStyle name="Normal 4 17 39" xfId="14749"/>
    <cellStyle name="Normal 4 17 4" xfId="4132"/>
    <cellStyle name="Normal 4 17 40" xfId="15292"/>
    <cellStyle name="Normal 4 17 41" xfId="15833"/>
    <cellStyle name="Normal 4 17 42" xfId="16373"/>
    <cellStyle name="Normal 4 17 43" xfId="16914"/>
    <cellStyle name="Normal 4 17 44" xfId="17455"/>
    <cellStyle name="Normal 4 17 45" xfId="17996"/>
    <cellStyle name="Normal 4 17 46" xfId="18535"/>
    <cellStyle name="Normal 4 17 47" xfId="19074"/>
    <cellStyle name="Normal 4 17 48" xfId="19612"/>
    <cellStyle name="Normal 4 17 49" xfId="20144"/>
    <cellStyle name="Normal 4 17 5" xfId="4085"/>
    <cellStyle name="Normal 4 17 50" xfId="20659"/>
    <cellStyle name="Normal 4 17 51" xfId="21136"/>
    <cellStyle name="Normal 4 17 52" xfId="21517"/>
    <cellStyle name="Normal 4 17 53" xfId="22310"/>
    <cellStyle name="Normal 4 17 54" xfId="22875"/>
    <cellStyle name="Normal 4 17 55" xfId="23416"/>
    <cellStyle name="Normal 4 17 56" xfId="23949"/>
    <cellStyle name="Normal 4 17 57" xfId="24483"/>
    <cellStyle name="Normal 4 17 58" xfId="24992"/>
    <cellStyle name="Normal 4 17 59" xfId="25469"/>
    <cellStyle name="Normal 4 17 6" xfId="2981"/>
    <cellStyle name="Normal 4 17 60" xfId="26126"/>
    <cellStyle name="Normal 4 17 61" xfId="26662"/>
    <cellStyle name="Normal 4 17 62" xfId="27193"/>
    <cellStyle name="Normal 4 17 63" xfId="27705"/>
    <cellStyle name="Normal 4 17 64" xfId="28174"/>
    <cellStyle name="Normal 4 17 65" xfId="28561"/>
    <cellStyle name="Normal 4 17 66" xfId="29268"/>
    <cellStyle name="Normal 4 17 67" xfId="29163"/>
    <cellStyle name="Normal 4 17 68" xfId="31382"/>
    <cellStyle name="Normal 4 17 69" xfId="31579"/>
    <cellStyle name="Normal 4 17 7" xfId="4045"/>
    <cellStyle name="Normal 4 17 70" xfId="31696"/>
    <cellStyle name="Normal 4 17 8" xfId="4246"/>
    <cellStyle name="Normal 4 17 9" xfId="4466"/>
    <cellStyle name="Normal 4 18" xfId="690"/>
    <cellStyle name="Normal 4 18 10" xfId="4766"/>
    <cellStyle name="Normal 4 18 11" xfId="4768"/>
    <cellStyle name="Normal 4 18 12" xfId="5357"/>
    <cellStyle name="Normal 4 18 13" xfId="4526"/>
    <cellStyle name="Normal 4 18 14" xfId="5627"/>
    <cellStyle name="Normal 4 18 15" xfId="5850"/>
    <cellStyle name="Normal 4 18 16" xfId="6092"/>
    <cellStyle name="Normal 4 18 17" xfId="6332"/>
    <cellStyle name="Normal 4 18 18" xfId="6569"/>
    <cellStyle name="Normal 4 18 19" xfId="6923"/>
    <cellStyle name="Normal 4 18 2" xfId="2637"/>
    <cellStyle name="Normal 4 18 2 2" xfId="3091"/>
    <cellStyle name="Normal 4 18 20" xfId="6925"/>
    <cellStyle name="Normal 4 18 21" xfId="6259"/>
    <cellStyle name="Normal 4 18 22" xfId="7866"/>
    <cellStyle name="Normal 4 18 23" xfId="7703"/>
    <cellStyle name="Normal 4 18 24" xfId="6648"/>
    <cellStyle name="Normal 4 18 25" xfId="6785"/>
    <cellStyle name="Normal 4 18 26" xfId="8442"/>
    <cellStyle name="Normal 4 18 27" xfId="8665"/>
    <cellStyle name="Normal 4 18 28" xfId="8875"/>
    <cellStyle name="Normal 4 18 29" xfId="9168"/>
    <cellStyle name="Normal 4 18 3" xfId="3763"/>
    <cellStyle name="Normal 4 18 30" xfId="9170"/>
    <cellStyle name="Normal 4 18 31" xfId="10490"/>
    <cellStyle name="Normal 4 18 32" xfId="11029"/>
    <cellStyle name="Normal 4 18 33" xfId="11554"/>
    <cellStyle name="Normal 4 18 34" xfId="12081"/>
    <cellStyle name="Normal 4 18 35" xfId="12611"/>
    <cellStyle name="Normal 4 18 36" xfId="13155"/>
    <cellStyle name="Normal 4 18 37" xfId="13695"/>
    <cellStyle name="Normal 4 18 38" xfId="14238"/>
    <cellStyle name="Normal 4 18 39" xfId="14775"/>
    <cellStyle name="Normal 4 18 4" xfId="3448"/>
    <cellStyle name="Normal 4 18 40" xfId="15319"/>
    <cellStyle name="Normal 4 18 41" xfId="15860"/>
    <cellStyle name="Normal 4 18 42" xfId="16400"/>
    <cellStyle name="Normal 4 18 43" xfId="16941"/>
    <cellStyle name="Normal 4 18 44" xfId="17482"/>
    <cellStyle name="Normal 4 18 45" xfId="18023"/>
    <cellStyle name="Normal 4 18 46" xfId="18562"/>
    <cellStyle name="Normal 4 18 47" xfId="19101"/>
    <cellStyle name="Normal 4 18 48" xfId="19639"/>
    <cellStyle name="Normal 4 18 49" xfId="20170"/>
    <cellStyle name="Normal 4 18 5" xfId="3706"/>
    <cellStyle name="Normal 4 18 50" xfId="20682"/>
    <cellStyle name="Normal 4 18 51" xfId="21157"/>
    <cellStyle name="Normal 4 18 52" xfId="21529"/>
    <cellStyle name="Normal 4 18 53" xfId="22336"/>
    <cellStyle name="Normal 4 18 54" xfId="22901"/>
    <cellStyle name="Normal 4 18 55" xfId="23441"/>
    <cellStyle name="Normal 4 18 56" xfId="23975"/>
    <cellStyle name="Normal 4 18 57" xfId="24509"/>
    <cellStyle name="Normal 4 18 58" xfId="25016"/>
    <cellStyle name="Normal 4 18 59" xfId="25488"/>
    <cellStyle name="Normal 4 18 6" xfId="3826"/>
    <cellStyle name="Normal 4 18 60" xfId="26151"/>
    <cellStyle name="Normal 4 18 61" xfId="26688"/>
    <cellStyle name="Normal 4 18 62" xfId="27217"/>
    <cellStyle name="Normal 4 18 63" xfId="27730"/>
    <cellStyle name="Normal 4 18 64" xfId="28195"/>
    <cellStyle name="Normal 4 18 65" xfId="28573"/>
    <cellStyle name="Normal 4 18 66" xfId="29286"/>
    <cellStyle name="Normal 4 18 67" xfId="29401"/>
    <cellStyle name="Normal 4 18 68" xfId="31404"/>
    <cellStyle name="Normal 4 18 69" xfId="31410"/>
    <cellStyle name="Normal 4 18 7" xfId="4092"/>
    <cellStyle name="Normal 4 18 70" xfId="32503"/>
    <cellStyle name="Normal 4 18 8" xfId="3625"/>
    <cellStyle name="Normal 4 18 9" xfId="4299"/>
    <cellStyle name="Normal 4 19" xfId="713"/>
    <cellStyle name="Normal 4 19 10" xfId="5388"/>
    <cellStyle name="Normal 4 19 11" xfId="5253"/>
    <cellStyle name="Normal 4 19 12" xfId="4769"/>
    <cellStyle name="Normal 4 19 13" xfId="5299"/>
    <cellStyle name="Normal 4 19 14" xfId="5500"/>
    <cellStyle name="Normal 4 19 15" xfId="5746"/>
    <cellStyle name="Normal 4 19 16" xfId="5987"/>
    <cellStyle name="Normal 4 19 17" xfId="6227"/>
    <cellStyle name="Normal 4 19 18" xfId="6464"/>
    <cellStyle name="Normal 4 19 19" xfId="7522"/>
    <cellStyle name="Normal 4 19 2" xfId="2652"/>
    <cellStyle name="Normal 4 19 2 2" xfId="3098"/>
    <cellStyle name="Normal 4 19 20" xfId="7394"/>
    <cellStyle name="Normal 4 19 21" xfId="8017"/>
    <cellStyle name="Normal 4 19 22" xfId="7536"/>
    <cellStyle name="Normal 4 19 23" xfId="6824"/>
    <cellStyle name="Normal 4 19 24" xfId="7907"/>
    <cellStyle name="Normal 4 19 25" xfId="6248"/>
    <cellStyle name="Normal 4 19 26" xfId="8342"/>
    <cellStyle name="Normal 4 19 27" xfId="8569"/>
    <cellStyle name="Normal 4 19 28" xfId="8781"/>
    <cellStyle name="Normal 4 19 29" xfId="9615"/>
    <cellStyle name="Normal 4 19 3" xfId="3783"/>
    <cellStyle name="Normal 4 19 30" xfId="9530"/>
    <cellStyle name="Normal 4 19 31" xfId="10513"/>
    <cellStyle name="Normal 4 19 32" xfId="11052"/>
    <cellStyle name="Normal 4 19 33" xfId="11577"/>
    <cellStyle name="Normal 4 19 34" xfId="12104"/>
    <cellStyle name="Normal 4 19 35" xfId="12634"/>
    <cellStyle name="Normal 4 19 36" xfId="13178"/>
    <cellStyle name="Normal 4 19 37" xfId="13718"/>
    <cellStyle name="Normal 4 19 38" xfId="14261"/>
    <cellStyle name="Normal 4 19 39" xfId="14798"/>
    <cellStyle name="Normal 4 19 4" xfId="4136"/>
    <cellStyle name="Normal 4 19 40" xfId="15342"/>
    <cellStyle name="Normal 4 19 41" xfId="15883"/>
    <cellStyle name="Normal 4 19 42" xfId="16423"/>
    <cellStyle name="Normal 4 19 43" xfId="16964"/>
    <cellStyle name="Normal 4 19 44" xfId="17505"/>
    <cellStyle name="Normal 4 19 45" xfId="18046"/>
    <cellStyle name="Normal 4 19 46" xfId="18585"/>
    <cellStyle name="Normal 4 19 47" xfId="19124"/>
    <cellStyle name="Normal 4 19 48" xfId="19662"/>
    <cellStyle name="Normal 4 19 49" xfId="20192"/>
    <cellStyle name="Normal 4 19 5" xfId="4176"/>
    <cellStyle name="Normal 4 19 50" xfId="20704"/>
    <cellStyle name="Normal 4 19 51" xfId="21178"/>
    <cellStyle name="Normal 4 19 52" xfId="21539"/>
    <cellStyle name="Normal 4 19 53" xfId="22359"/>
    <cellStyle name="Normal 4 19 54" xfId="22923"/>
    <cellStyle name="Normal 4 19 55" xfId="23463"/>
    <cellStyle name="Normal 4 19 56" xfId="23997"/>
    <cellStyle name="Normal 4 19 57" xfId="24531"/>
    <cellStyle name="Normal 4 19 58" xfId="25038"/>
    <cellStyle name="Normal 4 19 59" xfId="25504"/>
    <cellStyle name="Normal 4 19 6" xfId="3599"/>
    <cellStyle name="Normal 4 19 60" xfId="26172"/>
    <cellStyle name="Normal 4 19 61" xfId="26709"/>
    <cellStyle name="Normal 4 19 62" xfId="27239"/>
    <cellStyle name="Normal 4 19 63" xfId="27749"/>
    <cellStyle name="Normal 4 19 64" xfId="28212"/>
    <cellStyle name="Normal 4 19 65" xfId="28583"/>
    <cellStyle name="Normal 4 19 66" xfId="29303"/>
    <cellStyle name="Normal 4 19 67" xfId="28731"/>
    <cellStyle name="Normal 4 19 68" xfId="31424"/>
    <cellStyle name="Normal 4 19 69" xfId="30916"/>
    <cellStyle name="Normal 4 19 7" xfId="4436"/>
    <cellStyle name="Normal 4 19 70" xfId="33426"/>
    <cellStyle name="Normal 4 19 8" xfId="4059"/>
    <cellStyle name="Normal 4 19 9" xfId="3929"/>
    <cellStyle name="Normal 4 2" xfId="85"/>
    <cellStyle name="Normal 4 2 10" xfId="625"/>
    <cellStyle name="Normal 4 2 100" xfId="36215"/>
    <cellStyle name="Normal 4 2 101" xfId="36442"/>
    <cellStyle name="Normal 4 2 102" xfId="36668"/>
    <cellStyle name="Normal 4 2 103" xfId="36892"/>
    <cellStyle name="Normal 4 2 104" xfId="37092"/>
    <cellStyle name="Normal 4 2 105" xfId="37290"/>
    <cellStyle name="Normal 4 2 106" xfId="37637"/>
    <cellStyle name="Normal 4 2 107" xfId="37685"/>
    <cellStyle name="Normal 4 2 108" xfId="38511"/>
    <cellStyle name="Normal 4 2 11" xfId="651"/>
    <cellStyle name="Normal 4 2 12" xfId="678"/>
    <cellStyle name="Normal 4 2 13" xfId="700"/>
    <cellStyle name="Normal 4 2 14" xfId="724"/>
    <cellStyle name="Normal 4 2 15" xfId="717"/>
    <cellStyle name="Normal 4 2 16" xfId="526"/>
    <cellStyle name="Normal 4 2 17" xfId="795"/>
    <cellStyle name="Normal 4 2 18" xfId="787"/>
    <cellStyle name="Normal 4 2 19" xfId="699"/>
    <cellStyle name="Normal 4 2 2" xfId="157"/>
    <cellStyle name="Normal 4 2 2 10" xfId="5228"/>
    <cellStyle name="Normal 4 2 2 11" xfId="4745"/>
    <cellStyle name="Normal 4 2 2 12" xfId="5468"/>
    <cellStyle name="Normal 4 2 2 13" xfId="5685"/>
    <cellStyle name="Normal 4 2 2 14" xfId="5925"/>
    <cellStyle name="Normal 4 2 2 15" xfId="6167"/>
    <cellStyle name="Normal 4 2 2 16" xfId="6403"/>
    <cellStyle name="Normal 4 2 2 17" xfId="6645"/>
    <cellStyle name="Normal 4 2 2 18" xfId="6882"/>
    <cellStyle name="Normal 4 2 2 19" xfId="7368"/>
    <cellStyle name="Normal 4 2 2 2" xfId="2872"/>
    <cellStyle name="Normal 4 2 2 2 2" xfId="2902"/>
    <cellStyle name="Normal 4 2 2 20" xfId="6901"/>
    <cellStyle name="Normal 4 2 2 21" xfId="8094"/>
    <cellStyle name="Normal 4 2 2 22" xfId="8036"/>
    <cellStyle name="Normal 4 2 2 23" xfId="7782"/>
    <cellStyle name="Normal 4 2 2 24" xfId="8285"/>
    <cellStyle name="Normal 4 2 2 25" xfId="8514"/>
    <cellStyle name="Normal 4 2 2 26" xfId="8729"/>
    <cellStyle name="Normal 4 2 2 27" xfId="8941"/>
    <cellStyle name="Normal 4 2 2 28" xfId="9138"/>
    <cellStyle name="Normal 4 2 2 29" xfId="9515"/>
    <cellStyle name="Normal 4 2 2 3" xfId="3173"/>
    <cellStyle name="Normal 4 2 2 30" xfId="9153"/>
    <cellStyle name="Normal 4 2 2 31" xfId="9989"/>
    <cellStyle name="Normal 4 2 2 32" xfId="10325"/>
    <cellStyle name="Normal 4 2 2 33" xfId="11048"/>
    <cellStyle name="Normal 4 2 2 34" xfId="11573"/>
    <cellStyle name="Normal 4 2 2 35" xfId="12100"/>
    <cellStyle name="Normal 4 2 2 36" xfId="12582"/>
    <cellStyle name="Normal 4 2 2 37" xfId="13174"/>
    <cellStyle name="Normal 4 2 2 38" xfId="13714"/>
    <cellStyle name="Normal 4 2 2 39" xfId="14257"/>
    <cellStyle name="Normal 4 2 2 4" xfId="3532"/>
    <cellStyle name="Normal 4 2 2 40" xfId="13592"/>
    <cellStyle name="Normal 4 2 2 41" xfId="15338"/>
    <cellStyle name="Normal 4 2 2 42" xfId="15879"/>
    <cellStyle name="Normal 4 2 2 43" xfId="16419"/>
    <cellStyle name="Normal 4 2 2 44" xfId="16960"/>
    <cellStyle name="Normal 4 2 2 45" xfId="17501"/>
    <cellStyle name="Normal 4 2 2 46" xfId="18042"/>
    <cellStyle name="Normal 4 2 2 47" xfId="18581"/>
    <cellStyle name="Normal 4 2 2 48" xfId="19120"/>
    <cellStyle name="Normal 4 2 2 49" xfId="19658"/>
    <cellStyle name="Normal 4 2 2 5" xfId="3751"/>
    <cellStyle name="Normal 4 2 2 50" xfId="20188"/>
    <cellStyle name="Normal 4 2 2 51" xfId="19537"/>
    <cellStyle name="Normal 4 2 2 52" xfId="21174"/>
    <cellStyle name="Normal 4 2 2 53" xfId="21821"/>
    <cellStyle name="Normal 4 2 2 54" xfId="22702"/>
    <cellStyle name="Normal 4 2 2 55" xfId="22645"/>
    <cellStyle name="Normal 4 2 2 56" xfId="22792"/>
    <cellStyle name="Normal 4 2 2 57" xfId="23147"/>
    <cellStyle name="Normal 4 2 2 58" xfId="23683"/>
    <cellStyle name="Normal 4 2 2 59" xfId="24216"/>
    <cellStyle name="Normal 4 2 2 6" xfId="4284"/>
    <cellStyle name="Normal 4 2 2 60" xfId="25075"/>
    <cellStyle name="Normal 4 2 2 61" xfId="26018"/>
    <cellStyle name="Normal 4 2 2 62" xfId="25439"/>
    <cellStyle name="Normal 4 2 2 63" xfId="26115"/>
    <cellStyle name="Normal 4 2 2 64" xfId="26965"/>
    <cellStyle name="Normal 4 2 2 65" xfId="27444"/>
    <cellStyle name="Normal 4 2 2 66" xfId="28834"/>
    <cellStyle name="Normal 4 2 2 67" xfId="28833"/>
    <cellStyle name="Normal 4 2 2 68" xfId="30940"/>
    <cellStyle name="Normal 4 2 2 69" xfId="31597"/>
    <cellStyle name="Normal 4 2 2 7" xfId="3926"/>
    <cellStyle name="Normal 4 2 2 70" xfId="31610"/>
    <cellStyle name="Normal 4 2 2 71" xfId="37985"/>
    <cellStyle name="Normal 4 2 2 8" xfId="4492"/>
    <cellStyle name="Normal 4 2 2 9" xfId="4726"/>
    <cellStyle name="Normal 4 2 20" xfId="1277"/>
    <cellStyle name="Normal 4 2 20 2" xfId="2878"/>
    <cellStyle name="Normal 4 2 20 2 2" xfId="29685"/>
    <cellStyle name="Normal 4 2 20 3" xfId="30411"/>
    <cellStyle name="Normal 4 2 20 4" xfId="31874"/>
    <cellStyle name="Normal 4 2 20 5" xfId="32531"/>
    <cellStyle name="Normal 4 2 20 6" xfId="33290"/>
    <cellStyle name="Normal 4 2 21" xfId="1284"/>
    <cellStyle name="Normal 4 2 21 2" xfId="3984"/>
    <cellStyle name="Normal 4 2 21 2 2" xfId="29690"/>
    <cellStyle name="Normal 4 2 21 3" xfId="30413"/>
    <cellStyle name="Normal 4 2 21 4" xfId="31880"/>
    <cellStyle name="Normal 4 2 21 5" xfId="32545"/>
    <cellStyle name="Normal 4 2 21 6" xfId="33299"/>
    <cellStyle name="Normal 4 2 22" xfId="1262"/>
    <cellStyle name="Normal 4 2 22 2" xfId="4321"/>
    <cellStyle name="Normal 4 2 22 2 2" xfId="29674"/>
    <cellStyle name="Normal 4 2 22 3" xfId="30400"/>
    <cellStyle name="Normal 4 2 22 4" xfId="31859"/>
    <cellStyle name="Normal 4 2 22 5" xfId="32022"/>
    <cellStyle name="Normal 4 2 22 6" xfId="32890"/>
    <cellStyle name="Normal 4 2 23" xfId="2178"/>
    <cellStyle name="Normal 4 2 23 2" xfId="4485"/>
    <cellStyle name="Normal 4 2 23 2 2" xfId="30147"/>
    <cellStyle name="Normal 4 2 23 3" xfId="30760"/>
    <cellStyle name="Normal 4 2 23 4" xfId="32625"/>
    <cellStyle name="Normal 4 2 23 5" xfId="33380"/>
    <cellStyle name="Normal 4 2 23 6" xfId="33837"/>
    <cellStyle name="Normal 4 2 24" xfId="2339"/>
    <cellStyle name="Normal 4 2 24 2" xfId="4719"/>
    <cellStyle name="Normal 4 2 24 2 2" xfId="30223"/>
    <cellStyle name="Normal 4 2 24 3" xfId="30816"/>
    <cellStyle name="Normal 4 2 24 4" xfId="32764"/>
    <cellStyle name="Normal 4 2 24 5" xfId="33481"/>
    <cellStyle name="Normal 4 2 24 6" xfId="33894"/>
    <cellStyle name="Normal 4 2 25" xfId="2409"/>
    <cellStyle name="Normal 4 2 25 2" xfId="4962"/>
    <cellStyle name="Normal 4 2 26" xfId="5200"/>
    <cellStyle name="Normal 4 2 27" xfId="5413"/>
    <cellStyle name="Normal 4 2 28" xfId="5678"/>
    <cellStyle name="Normal 4 2 29" xfId="5918"/>
    <cellStyle name="Normal 4 2 3" xfId="360"/>
    <cellStyle name="Normal 4 2 30" xfId="6160"/>
    <cellStyle name="Normal 4 2 31" xfId="6397"/>
    <cellStyle name="Normal 4 2 32" xfId="6638"/>
    <cellStyle name="Normal 4 2 33" xfId="6875"/>
    <cellStyle name="Normal 4 2 34" xfId="7115"/>
    <cellStyle name="Normal 4 2 35" xfId="7344"/>
    <cellStyle name="Normal 4 2 36" xfId="7546"/>
    <cellStyle name="Normal 4 2 37" xfId="7808"/>
    <cellStyle name="Normal 4 2 38" xfId="6019"/>
    <cellStyle name="Normal 4 2 39" xfId="8279"/>
    <cellStyle name="Normal 4 2 4" xfId="383"/>
    <cellStyle name="Normal 4 2 40" xfId="8507"/>
    <cellStyle name="Normal 4 2 41" xfId="8724"/>
    <cellStyle name="Normal 4 2 42" xfId="8937"/>
    <cellStyle name="Normal 4 2 43" xfId="9133"/>
    <cellStyle name="Normal 4 2 44" xfId="9329"/>
    <cellStyle name="Normal 4 2 45" xfId="9495"/>
    <cellStyle name="Normal 4 2 46" xfId="9628"/>
    <cellStyle name="Normal 4 2 47" xfId="9764"/>
    <cellStyle name="Normal 4 2 48" xfId="9919"/>
    <cellStyle name="Normal 4 2 49" xfId="10405"/>
    <cellStyle name="Normal 4 2 5" xfId="522"/>
    <cellStyle name="Normal 4 2 50" xfId="11458"/>
    <cellStyle name="Normal 4 2 51" xfId="11987"/>
    <cellStyle name="Normal 4 2 52" xfId="12516"/>
    <cellStyle name="Normal 4 2 53" xfId="13070"/>
    <cellStyle name="Normal 4 2 54" xfId="13599"/>
    <cellStyle name="Normal 4 2 55" xfId="14142"/>
    <cellStyle name="Normal 4 2 56" xfId="14681"/>
    <cellStyle name="Normal 4 2 57" xfId="15090"/>
    <cellStyle name="Normal 4 2 58" xfId="15764"/>
    <cellStyle name="Normal 4 2 59" xfId="16304"/>
    <cellStyle name="Normal 4 2 6" xfId="322"/>
    <cellStyle name="Normal 4 2 60" xfId="16845"/>
    <cellStyle name="Normal 4 2 61" xfId="17386"/>
    <cellStyle name="Normal 4 2 62" xfId="17927"/>
    <cellStyle name="Normal 4 2 63" xfId="18467"/>
    <cellStyle name="Normal 4 2 64" xfId="19005"/>
    <cellStyle name="Normal 4 2 65" xfId="19544"/>
    <cellStyle name="Normal 4 2 66" xfId="20077"/>
    <cellStyle name="Normal 4 2 67" xfId="20595"/>
    <cellStyle name="Normal 4 2 68" xfId="20964"/>
    <cellStyle name="Normal 4 2 69" xfId="21482"/>
    <cellStyle name="Normal 4 2 7" xfId="544"/>
    <cellStyle name="Normal 4 2 70" xfId="21750"/>
    <cellStyle name="Normal 4 2 71" xfId="21746"/>
    <cellStyle name="Normal 4 2 72" xfId="23320"/>
    <cellStyle name="Normal 4 2 73" xfId="23855"/>
    <cellStyle name="Normal 4 2 74" xfId="24389"/>
    <cellStyle name="Normal 4 2 75" xfId="24904"/>
    <cellStyle name="Normal 4 2 76" xfId="25380"/>
    <cellStyle name="Normal 4 2 77" xfId="24657"/>
    <cellStyle name="Normal 4 2 78" xfId="26565"/>
    <cellStyle name="Normal 4 2 79" xfId="27098"/>
    <cellStyle name="Normal 4 2 8" xfId="573"/>
    <cellStyle name="Normal 4 2 80" xfId="27603"/>
    <cellStyle name="Normal 4 2 81" xfId="28092"/>
    <cellStyle name="Normal 4 2 82" xfId="28492"/>
    <cellStyle name="Normal 4 2 83" xfId="28777"/>
    <cellStyle name="Normal 4 2 84" xfId="28993"/>
    <cellStyle name="Normal 4 2 85" xfId="30874"/>
    <cellStyle name="Normal 4 2 86" xfId="31875"/>
    <cellStyle name="Normal 4 2 87" xfId="32938"/>
    <cellStyle name="Normal 4 2 88" xfId="3106"/>
    <cellStyle name="Normal 4 2 89" xfId="3126"/>
    <cellStyle name="Normal 4 2 9" xfId="600"/>
    <cellStyle name="Normal 4 2 90" xfId="29826"/>
    <cellStyle name="Normal 4 2 91" xfId="34109"/>
    <cellStyle name="Normal 4 2 92" xfId="34169"/>
    <cellStyle name="Normal 4 2 93" xfId="34626"/>
    <cellStyle name="Normal 4 2 94" xfId="34853"/>
    <cellStyle name="Normal 4 2 95" xfId="35080"/>
    <cellStyle name="Normal 4 2 96" xfId="35307"/>
    <cellStyle name="Normal 4 2 97" xfId="35534"/>
    <cellStyle name="Normal 4 2 98" xfId="35761"/>
    <cellStyle name="Normal 4 2 99" xfId="35988"/>
    <cellStyle name="Normal 4 20" xfId="737"/>
    <cellStyle name="Normal 4 20 10" xfId="5474"/>
    <cellStyle name="Normal 4 20 11" xfId="5581"/>
    <cellStyle name="Normal 4 20 12" xfId="5836"/>
    <cellStyle name="Normal 4 20 13" xfId="6077"/>
    <cellStyle name="Normal 4 20 14" xfId="6318"/>
    <cellStyle name="Normal 4 20 15" xfId="6554"/>
    <cellStyle name="Normal 4 20 16" xfId="6791"/>
    <cellStyle name="Normal 4 20 17" xfId="7031"/>
    <cellStyle name="Normal 4 20 18" xfId="7263"/>
    <cellStyle name="Normal 4 20 19" xfId="7604"/>
    <cellStyle name="Normal 4 20 2" xfId="2666"/>
    <cellStyle name="Normal 4 20 2 2" xfId="3107"/>
    <cellStyle name="Normal 4 20 20" xfId="7708"/>
    <cellStyle name="Normal 4 20 21" xfId="8076"/>
    <cellStyle name="Normal 4 20 22" xfId="8021"/>
    <cellStyle name="Normal 4 20 23" xfId="8428"/>
    <cellStyle name="Normal 4 20 24" xfId="8653"/>
    <cellStyle name="Normal 4 20 25" xfId="8863"/>
    <cellStyle name="Normal 4 20 26" xfId="9065"/>
    <cellStyle name="Normal 4 20 27" xfId="9264"/>
    <cellStyle name="Normal 4 20 28" xfId="9440"/>
    <cellStyle name="Normal 4 20 29" xfId="9655"/>
    <cellStyle name="Normal 4 20 3" xfId="3807"/>
    <cellStyle name="Normal 4 20 30" xfId="9723"/>
    <cellStyle name="Normal 4 20 31" xfId="10537"/>
    <cellStyle name="Normal 4 20 32" xfId="11074"/>
    <cellStyle name="Normal 4 20 33" xfId="11599"/>
    <cellStyle name="Normal 4 20 34" xfId="12126"/>
    <cellStyle name="Normal 4 20 35" xfId="12658"/>
    <cellStyle name="Normal 4 20 36" xfId="13200"/>
    <cellStyle name="Normal 4 20 37" xfId="13740"/>
    <cellStyle name="Normal 4 20 38" xfId="14283"/>
    <cellStyle name="Normal 4 20 39" xfId="14822"/>
    <cellStyle name="Normal 4 20 4" xfId="4099"/>
    <cellStyle name="Normal 4 20 40" xfId="15364"/>
    <cellStyle name="Normal 4 20 41" xfId="15905"/>
    <cellStyle name="Normal 4 20 42" xfId="16445"/>
    <cellStyle name="Normal 4 20 43" xfId="16986"/>
    <cellStyle name="Normal 4 20 44" xfId="17527"/>
    <cellStyle name="Normal 4 20 45" xfId="18068"/>
    <cellStyle name="Normal 4 20 46" xfId="18607"/>
    <cellStyle name="Normal 4 20 47" xfId="19146"/>
    <cellStyle name="Normal 4 20 48" xfId="19684"/>
    <cellStyle name="Normal 4 20 49" xfId="20214"/>
    <cellStyle name="Normal 4 20 5" xfId="4310"/>
    <cellStyle name="Normal 4 20 50" xfId="20726"/>
    <cellStyle name="Normal 4 20 51" xfId="21197"/>
    <cellStyle name="Normal 4 20 52" xfId="21552"/>
    <cellStyle name="Normal 4 20 53" xfId="22383"/>
    <cellStyle name="Normal 4 20 54" xfId="22945"/>
    <cellStyle name="Normal 4 20 55" xfId="23485"/>
    <cellStyle name="Normal 4 20 56" xfId="24018"/>
    <cellStyle name="Normal 4 20 57" xfId="24552"/>
    <cellStyle name="Normal 4 20 58" xfId="25060"/>
    <cellStyle name="Normal 4 20 59" xfId="25519"/>
    <cellStyle name="Normal 4 20 6" xfId="4370"/>
    <cellStyle name="Normal 4 20 60" xfId="26194"/>
    <cellStyle name="Normal 4 20 61" xfId="26731"/>
    <cellStyle name="Normal 4 20 62" xfId="27262"/>
    <cellStyle name="Normal 4 20 63" xfId="27770"/>
    <cellStyle name="Normal 4 20 64" xfId="28232"/>
    <cellStyle name="Normal 4 20 65" xfId="28596"/>
    <cellStyle name="Normal 4 20 66" xfId="29324"/>
    <cellStyle name="Normal 4 20 67" xfId="28725"/>
    <cellStyle name="Normal 4 20 68" xfId="31447"/>
    <cellStyle name="Normal 4 20 69" xfId="32095"/>
    <cellStyle name="Normal 4 20 7" xfId="4641"/>
    <cellStyle name="Normal 4 20 70" xfId="33303"/>
    <cellStyle name="Normal 4 20 8" xfId="4878"/>
    <cellStyle name="Normal 4 20 9" xfId="5118"/>
    <cellStyle name="Normal 4 21" xfId="771"/>
    <cellStyle name="Normal 4 21 10" xfId="3982"/>
    <cellStyle name="Normal 4 21 11" xfId="5210"/>
    <cellStyle name="Normal 4 21 12" xfId="5112"/>
    <cellStyle name="Normal 4 21 13" xfId="5313"/>
    <cellStyle name="Normal 4 21 14" xfId="5438"/>
    <cellStyle name="Normal 4 21 15" xfId="5747"/>
    <cellStyle name="Normal 4 21 16" xfId="5988"/>
    <cellStyle name="Normal 4 21 17" xfId="6228"/>
    <cellStyle name="Normal 4 21 18" xfId="6465"/>
    <cellStyle name="Normal 4 21 19" xfId="6154"/>
    <cellStyle name="Normal 4 21 2" xfId="2680"/>
    <cellStyle name="Normal 4 21 2 2" xfId="3121"/>
    <cellStyle name="Normal 4 21 20" xfId="7353"/>
    <cellStyle name="Normal 4 21 21" xfId="7793"/>
    <cellStyle name="Normal 4 21 22" xfId="7521"/>
    <cellStyle name="Normal 4 21 23" xfId="7519"/>
    <cellStyle name="Normal 4 21 24" xfId="8013"/>
    <cellStyle name="Normal 4 21 25" xfId="6885"/>
    <cellStyle name="Normal 4 21 26" xfId="8343"/>
    <cellStyle name="Normal 4 21 27" xfId="8570"/>
    <cellStyle name="Normal 4 21 28" xfId="8782"/>
    <cellStyle name="Normal 4 21 29" xfId="8502"/>
    <cellStyle name="Normal 4 21 3" xfId="3839"/>
    <cellStyle name="Normal 4 21 30" xfId="9502"/>
    <cellStyle name="Normal 4 21 31" xfId="10571"/>
    <cellStyle name="Normal 4 21 32" xfId="11106"/>
    <cellStyle name="Normal 4 21 33" xfId="11631"/>
    <cellStyle name="Normal 4 21 34" xfId="12160"/>
    <cellStyle name="Normal 4 21 35" xfId="12692"/>
    <cellStyle name="Normal 4 21 36" xfId="13234"/>
    <cellStyle name="Normal 4 21 37" xfId="13774"/>
    <cellStyle name="Normal 4 21 38" xfId="14317"/>
    <cellStyle name="Normal 4 21 39" xfId="14856"/>
    <cellStyle name="Normal 4 21 4" xfId="4084"/>
    <cellStyle name="Normal 4 21 40" xfId="15398"/>
    <cellStyle name="Normal 4 21 41" xfId="15939"/>
    <cellStyle name="Normal 4 21 42" xfId="16479"/>
    <cellStyle name="Normal 4 21 43" xfId="17020"/>
    <cellStyle name="Normal 4 21 44" xfId="17561"/>
    <cellStyle name="Normal 4 21 45" xfId="18102"/>
    <cellStyle name="Normal 4 21 46" xfId="18640"/>
    <cellStyle name="Normal 4 21 47" xfId="19180"/>
    <cellStyle name="Normal 4 21 48" xfId="19718"/>
    <cellStyle name="Normal 4 21 49" xfId="20246"/>
    <cellStyle name="Normal 4 21 5" xfId="4102"/>
    <cellStyle name="Normal 4 21 50" xfId="20757"/>
    <cellStyle name="Normal 4 21 51" xfId="21224"/>
    <cellStyle name="Normal 4 21 52" xfId="21569"/>
    <cellStyle name="Normal 4 21 53" xfId="22416"/>
    <cellStyle name="Normal 4 21 54" xfId="22979"/>
    <cellStyle name="Normal 4 21 55" xfId="23518"/>
    <cellStyle name="Normal 4 21 56" xfId="24052"/>
    <cellStyle name="Normal 4 21 57" xfId="24584"/>
    <cellStyle name="Normal 4 21 58" xfId="25088"/>
    <cellStyle name="Normal 4 21 59" xfId="25545"/>
    <cellStyle name="Normal 4 21 6" xfId="4121"/>
    <cellStyle name="Normal 4 21 60" xfId="26228"/>
    <cellStyle name="Normal 4 21 61" xfId="26763"/>
    <cellStyle name="Normal 4 21 62" xfId="27294"/>
    <cellStyle name="Normal 4 21 63" xfId="27799"/>
    <cellStyle name="Normal 4 21 64" xfId="28258"/>
    <cellStyle name="Normal 4 21 65" xfId="28613"/>
    <cellStyle name="Normal 4 21 66" xfId="29352"/>
    <cellStyle name="Normal 4 21 67" xfId="30251"/>
    <cellStyle name="Normal 4 21 68" xfId="31479"/>
    <cellStyle name="Normal 4 21 69" xfId="30831"/>
    <cellStyle name="Normal 4 21 7" xfId="3320"/>
    <cellStyle name="Normal 4 21 70" xfId="32677"/>
    <cellStyle name="Normal 4 21 8" xfId="3211"/>
    <cellStyle name="Normal 4 21 9" xfId="4325"/>
    <cellStyle name="Normal 4 22" xfId="786"/>
    <cellStyle name="Normal 4 22 10" xfId="5538"/>
    <cellStyle name="Normal 4 22 11" xfId="5788"/>
    <cellStyle name="Normal 4 22 12" xfId="6030"/>
    <cellStyle name="Normal 4 22 13" xfId="6270"/>
    <cellStyle name="Normal 4 22 14" xfId="6506"/>
    <cellStyle name="Normal 4 22 15" xfId="6745"/>
    <cellStyle name="Normal 4 22 16" xfId="6983"/>
    <cellStyle name="Normal 4 22 17" xfId="7217"/>
    <cellStyle name="Normal 4 22 18" xfId="7449"/>
    <cellStyle name="Normal 4 22 19" xfId="7668"/>
    <cellStyle name="Normal 4 22 2" xfId="2696"/>
    <cellStyle name="Normal 4 22 2 2" xfId="3127"/>
    <cellStyle name="Normal 4 22 20" xfId="7914"/>
    <cellStyle name="Normal 4 22 21" xfId="7369"/>
    <cellStyle name="Normal 4 22 22" xfId="8383"/>
    <cellStyle name="Normal 4 22 23" xfId="8607"/>
    <cellStyle name="Normal 4 22 24" xfId="8817"/>
    <cellStyle name="Normal 4 22 25" xfId="9023"/>
    <cellStyle name="Normal 4 22 26" xfId="9220"/>
    <cellStyle name="Normal 4 22 27" xfId="9401"/>
    <cellStyle name="Normal 4 22 28" xfId="9567"/>
    <cellStyle name="Normal 4 22 29" xfId="9697"/>
    <cellStyle name="Normal 4 22 3" xfId="3853"/>
    <cellStyle name="Normal 4 22 30" xfId="9793"/>
    <cellStyle name="Normal 4 22 31" xfId="10586"/>
    <cellStyle name="Normal 4 22 32" xfId="11121"/>
    <cellStyle name="Normal 4 22 33" xfId="11646"/>
    <cellStyle name="Normal 4 22 34" xfId="12175"/>
    <cellStyle name="Normal 4 22 35" xfId="12707"/>
    <cellStyle name="Normal 4 22 36" xfId="13249"/>
    <cellStyle name="Normal 4 22 37" xfId="13789"/>
    <cellStyle name="Normal 4 22 38" xfId="14332"/>
    <cellStyle name="Normal 4 22 39" xfId="14871"/>
    <cellStyle name="Normal 4 22 4" xfId="3419"/>
    <cellStyle name="Normal 4 22 40" xfId="15413"/>
    <cellStyle name="Normal 4 22 41" xfId="15954"/>
    <cellStyle name="Normal 4 22 42" xfId="16494"/>
    <cellStyle name="Normal 4 22 43" xfId="17035"/>
    <cellStyle name="Normal 4 22 44" xfId="17576"/>
    <cellStyle name="Normal 4 22 45" xfId="18117"/>
    <cellStyle name="Normal 4 22 46" xfId="18655"/>
    <cellStyle name="Normal 4 22 47" xfId="19195"/>
    <cellStyle name="Normal 4 22 48" xfId="19733"/>
    <cellStyle name="Normal 4 22 49" xfId="20261"/>
    <cellStyle name="Normal 4 22 5" xfId="4357"/>
    <cellStyle name="Normal 4 22 50" xfId="20771"/>
    <cellStyle name="Normal 4 22 51" xfId="21236"/>
    <cellStyle name="Normal 4 22 52" xfId="21577"/>
    <cellStyle name="Normal 4 22 53" xfId="22431"/>
    <cellStyle name="Normal 4 22 54" xfId="22994"/>
    <cellStyle name="Normal 4 22 55" xfId="23532"/>
    <cellStyle name="Normal 4 22 56" xfId="24066"/>
    <cellStyle name="Normal 4 22 57" xfId="24599"/>
    <cellStyle name="Normal 4 22 58" xfId="25102"/>
    <cellStyle name="Normal 4 22 59" xfId="25557"/>
    <cellStyle name="Normal 4 22 6" xfId="4593"/>
    <cellStyle name="Normal 4 22 60" xfId="26243"/>
    <cellStyle name="Normal 4 22 61" xfId="26778"/>
    <cellStyle name="Normal 4 22 62" xfId="27309"/>
    <cellStyle name="Normal 4 22 63" xfId="27813"/>
    <cellStyle name="Normal 4 22 64" xfId="28270"/>
    <cellStyle name="Normal 4 22 65" xfId="28621"/>
    <cellStyle name="Normal 4 22 66" xfId="29363"/>
    <cellStyle name="Normal 4 22 67" xfId="30259"/>
    <cellStyle name="Normal 4 22 68" xfId="31490"/>
    <cellStyle name="Normal 4 22 69" xfId="32083"/>
    <cellStyle name="Normal 4 22 7" xfId="4830"/>
    <cellStyle name="Normal 4 22 70" xfId="33416"/>
    <cellStyle name="Normal 4 22 8" xfId="5071"/>
    <cellStyle name="Normal 4 22 9" xfId="5311"/>
    <cellStyle name="Normal 4 23" xfId="802"/>
    <cellStyle name="Normal 4 23 10" xfId="4754"/>
    <cellStyle name="Normal 4 23 11" xfId="2961"/>
    <cellStyle name="Normal 4 23 12" xfId="3712"/>
    <cellStyle name="Normal 4 23 13" xfId="4377"/>
    <cellStyle name="Normal 4 23 14" xfId="5403"/>
    <cellStyle name="Normal 4 23 15" xfId="3497"/>
    <cellStyle name="Normal 4 23 16" xfId="5298"/>
    <cellStyle name="Normal 4 23 17" xfId="5585"/>
    <cellStyle name="Normal 4 23 18" xfId="5840"/>
    <cellStyle name="Normal 4 23 19" xfId="6911"/>
    <cellStyle name="Normal 4 23 2" xfId="2711"/>
    <cellStyle name="Normal 4 23 2 2" xfId="3131"/>
    <cellStyle name="Normal 4 23 20" xfId="6253"/>
    <cellStyle name="Normal 4 23 21" xfId="8134"/>
    <cellStyle name="Normal 4 23 22" xfId="6532"/>
    <cellStyle name="Normal 4 23 23" xfId="8231"/>
    <cellStyle name="Normal 4 23 24" xfId="8221"/>
    <cellStyle name="Normal 4 23 25" xfId="8000"/>
    <cellStyle name="Normal 4 23 26" xfId="8104"/>
    <cellStyle name="Normal 4 23 27" xfId="7909"/>
    <cellStyle name="Normal 4 23 28" xfId="8120"/>
    <cellStyle name="Normal 4 23 29" xfId="9159"/>
    <cellStyle name="Normal 4 23 3" xfId="3868"/>
    <cellStyle name="Normal 4 23 30" xfId="8592"/>
    <cellStyle name="Normal 4 23 31" xfId="10602"/>
    <cellStyle name="Normal 4 23 32" xfId="11136"/>
    <cellStyle name="Normal 4 23 33" xfId="11662"/>
    <cellStyle name="Normal 4 23 34" xfId="12191"/>
    <cellStyle name="Normal 4 23 35" xfId="12723"/>
    <cellStyle name="Normal 4 23 36" xfId="13264"/>
    <cellStyle name="Normal 4 23 37" xfId="13805"/>
    <cellStyle name="Normal 4 23 38" xfId="14348"/>
    <cellStyle name="Normal 4 23 39" xfId="14887"/>
    <cellStyle name="Normal 4 23 4" xfId="3513"/>
    <cellStyle name="Normal 4 23 40" xfId="15428"/>
    <cellStyle name="Normal 4 23 41" xfId="15969"/>
    <cellStyle name="Normal 4 23 42" xfId="16509"/>
    <cellStyle name="Normal 4 23 43" xfId="17050"/>
    <cellStyle name="Normal 4 23 44" xfId="17591"/>
    <cellStyle name="Normal 4 23 45" xfId="18132"/>
    <cellStyle name="Normal 4 23 46" xfId="18670"/>
    <cellStyle name="Normal 4 23 47" xfId="19210"/>
    <cellStyle name="Normal 4 23 48" xfId="19748"/>
    <cellStyle name="Normal 4 23 49" xfId="20276"/>
    <cellStyle name="Normal 4 23 5" xfId="4049"/>
    <cellStyle name="Normal 4 23 50" xfId="20786"/>
    <cellStyle name="Normal 4 23 51" xfId="21249"/>
    <cellStyle name="Normal 4 23 52" xfId="21584"/>
    <cellStyle name="Normal 4 23 53" xfId="22447"/>
    <cellStyle name="Normal 4 23 54" xfId="23010"/>
    <cellStyle name="Normal 4 23 55" xfId="23548"/>
    <cellStyle name="Normal 4 23 56" xfId="24082"/>
    <cellStyle name="Normal 4 23 57" xfId="24615"/>
    <cellStyle name="Normal 4 23 58" xfId="25116"/>
    <cellStyle name="Normal 4 23 59" xfId="25566"/>
    <cellStyle name="Normal 4 23 6" xfId="3716"/>
    <cellStyle name="Normal 4 23 60" xfId="26259"/>
    <cellStyle name="Normal 4 23 61" xfId="26794"/>
    <cellStyle name="Normal 4 23 62" xfId="27322"/>
    <cellStyle name="Normal 4 23 63" xfId="27827"/>
    <cellStyle name="Normal 4 23 64" xfId="28283"/>
    <cellStyle name="Normal 4 23 65" xfId="28628"/>
    <cellStyle name="Normal 4 23 66" xfId="29378"/>
    <cellStyle name="Normal 4 23 67" xfId="30266"/>
    <cellStyle name="Normal 4 23 68" xfId="31503"/>
    <cellStyle name="Normal 4 23 69" xfId="32079"/>
    <cellStyle name="Normal 4 23 7" xfId="3918"/>
    <cellStyle name="Normal 4 23 70" xfId="33414"/>
    <cellStyle name="Normal 4 23 8" xfId="3913"/>
    <cellStyle name="Normal 4 23 9" xfId="3999"/>
    <cellStyle name="Normal 4 24" xfId="740"/>
    <cellStyle name="Normal 4 24 10" xfId="5418"/>
    <cellStyle name="Normal 4 24 11" xfId="5753"/>
    <cellStyle name="Normal 4 24 12" xfId="5994"/>
    <cellStyle name="Normal 4 24 13" xfId="6234"/>
    <cellStyle name="Normal 4 24 14" xfId="6471"/>
    <cellStyle name="Normal 4 24 15" xfId="6710"/>
    <cellStyle name="Normal 4 24 16" xfId="6950"/>
    <cellStyle name="Normal 4 24 17" xfId="7182"/>
    <cellStyle name="Normal 4 24 18" xfId="7414"/>
    <cellStyle name="Normal 4 24 19" xfId="7551"/>
    <cellStyle name="Normal 4 24 2" xfId="2727"/>
    <cellStyle name="Normal 4 24 2 2" xfId="3110"/>
    <cellStyle name="Normal 4 24 20" xfId="7879"/>
    <cellStyle name="Normal 4 24 21" xfId="8022"/>
    <cellStyle name="Normal 4 24 22" xfId="8349"/>
    <cellStyle name="Normal 4 24 23" xfId="8576"/>
    <cellStyle name="Normal 4 24 24" xfId="8788"/>
    <cellStyle name="Normal 4 24 25" xfId="8995"/>
    <cellStyle name="Normal 4 24 26" xfId="9191"/>
    <cellStyle name="Normal 4 24 27" xfId="9375"/>
    <cellStyle name="Normal 4 24 28" xfId="9543"/>
    <cellStyle name="Normal 4 24 29" xfId="9631"/>
    <cellStyle name="Normal 4 24 3" xfId="3810"/>
    <cellStyle name="Normal 4 24 30" xfId="9782"/>
    <cellStyle name="Normal 4 24 31" xfId="10540"/>
    <cellStyle name="Normal 4 24 32" xfId="11077"/>
    <cellStyle name="Normal 4 24 33" xfId="11602"/>
    <cellStyle name="Normal 4 24 34" xfId="12129"/>
    <cellStyle name="Normal 4 24 35" xfId="12661"/>
    <cellStyle name="Normal 4 24 36" xfId="13203"/>
    <cellStyle name="Normal 4 24 37" xfId="13743"/>
    <cellStyle name="Normal 4 24 38" xfId="14286"/>
    <cellStyle name="Normal 4 24 39" xfId="14825"/>
    <cellStyle name="Normal 4 24 4" xfId="4206"/>
    <cellStyle name="Normal 4 24 40" xfId="15367"/>
    <cellStyle name="Normal 4 24 41" xfId="15908"/>
    <cellStyle name="Normal 4 24 42" xfId="16448"/>
    <cellStyle name="Normal 4 24 43" xfId="16989"/>
    <cellStyle name="Normal 4 24 44" xfId="17530"/>
    <cellStyle name="Normal 4 24 45" xfId="18071"/>
    <cellStyle name="Normal 4 24 46" xfId="18610"/>
    <cellStyle name="Normal 4 24 47" xfId="19149"/>
    <cellStyle name="Normal 4 24 48" xfId="19687"/>
    <cellStyle name="Normal 4 24 49" xfId="20217"/>
    <cellStyle name="Normal 4 24 5" xfId="4353"/>
    <cellStyle name="Normal 4 24 50" xfId="20729"/>
    <cellStyle name="Normal 4 24 51" xfId="21200"/>
    <cellStyle name="Normal 4 24 52" xfId="21555"/>
    <cellStyle name="Normal 4 24 53" xfId="22386"/>
    <cellStyle name="Normal 4 24 54" xfId="22948"/>
    <cellStyle name="Normal 4 24 55" xfId="23488"/>
    <cellStyle name="Normal 4 24 56" xfId="24021"/>
    <cellStyle name="Normal 4 24 57" xfId="24555"/>
    <cellStyle name="Normal 4 24 58" xfId="25063"/>
    <cellStyle name="Normal 4 24 59" xfId="25522"/>
    <cellStyle name="Normal 4 24 6" xfId="4558"/>
    <cellStyle name="Normal 4 24 60" xfId="26197"/>
    <cellStyle name="Normal 4 24 61" xfId="26734"/>
    <cellStyle name="Normal 4 24 62" xfId="27265"/>
    <cellStyle name="Normal 4 24 63" xfId="27773"/>
    <cellStyle name="Normal 4 24 64" xfId="28235"/>
    <cellStyle name="Normal 4 24 65" xfId="28599"/>
    <cellStyle name="Normal 4 24 66" xfId="29327"/>
    <cellStyle name="Normal 4 24 67" xfId="30237"/>
    <cellStyle name="Normal 4 24 68" xfId="31450"/>
    <cellStyle name="Normal 4 24 69" xfId="32094"/>
    <cellStyle name="Normal 4 24 7" xfId="4794"/>
    <cellStyle name="Normal 4 24 70" xfId="33302"/>
    <cellStyle name="Normal 4 24 8" xfId="5034"/>
    <cellStyle name="Normal 4 24 9" xfId="5273"/>
    <cellStyle name="Normal 4 25" xfId="424"/>
    <cellStyle name="Normal 4 25 10" xfId="3958"/>
    <cellStyle name="Normal 4 25 11" xfId="5159"/>
    <cellStyle name="Normal 4 25 12" xfId="5705"/>
    <cellStyle name="Normal 4 25 13" xfId="5945"/>
    <cellStyle name="Normal 4 25 14" xfId="6186"/>
    <cellStyle name="Normal 4 25 15" xfId="6423"/>
    <cellStyle name="Normal 4 25 16" xfId="6665"/>
    <cellStyle name="Normal 4 25 17" xfId="6902"/>
    <cellStyle name="Normal 4 25 18" xfId="7136"/>
    <cellStyle name="Normal 4 25 19" xfId="5073"/>
    <cellStyle name="Normal 4 25 2" xfId="2740"/>
    <cellStyle name="Normal 4 25 2 2" xfId="2993"/>
    <cellStyle name="Normal 4 25 20" xfId="7305"/>
    <cellStyle name="Normal 4 25 21" xfId="7744"/>
    <cellStyle name="Normal 4 25 22" xfId="8183"/>
    <cellStyle name="Normal 4 25 23" xfId="8304"/>
    <cellStyle name="Normal 4 25 24" xfId="8532"/>
    <cellStyle name="Normal 4 25 25" xfId="8748"/>
    <cellStyle name="Normal 4 25 26" xfId="8958"/>
    <cellStyle name="Normal 4 25 27" xfId="9154"/>
    <cellStyle name="Normal 4 25 28" xfId="9347"/>
    <cellStyle name="Normal 4 25 29" xfId="4730"/>
    <cellStyle name="Normal 4 25 3" xfId="3505"/>
    <cellStyle name="Normal 4 25 30" xfId="9470"/>
    <cellStyle name="Normal 4 25 31" xfId="10233"/>
    <cellStyle name="Normal 4 25 32" xfId="10849"/>
    <cellStyle name="Normal 4 25 33" xfId="10721"/>
    <cellStyle name="Normal 4 25 34" xfId="10930"/>
    <cellStyle name="Normal 4 25 35" xfId="11258"/>
    <cellStyle name="Normal 4 25 36" xfId="11898"/>
    <cellStyle name="Normal 4 25 37" xfId="12144"/>
    <cellStyle name="Normal 4 25 38" xfId="12912"/>
    <cellStyle name="Normal 4 25 39" xfId="13400"/>
    <cellStyle name="Normal 4 25 4" xfId="3430"/>
    <cellStyle name="Normal 4 25 40" xfId="13878"/>
    <cellStyle name="Normal 4 25 41" xfId="15231"/>
    <cellStyle name="Normal 4 25 42" xfId="15205"/>
    <cellStyle name="Normal 4 25 43" xfId="15564"/>
    <cellStyle name="Normal 4 25 44" xfId="16105"/>
    <cellStyle name="Normal 4 25 45" xfId="16645"/>
    <cellStyle name="Normal 4 25 46" xfId="17186"/>
    <cellStyle name="Normal 4 25 47" xfId="17727"/>
    <cellStyle name="Normal 4 25 48" xfId="18268"/>
    <cellStyle name="Normal 4 25 49" xfId="18806"/>
    <cellStyle name="Normal 4 25 5" xfId="3598"/>
    <cellStyle name="Normal 4 25 50" xfId="19345"/>
    <cellStyle name="Normal 4 25 51" xfId="19820"/>
    <cellStyle name="Normal 4 25 52" xfId="21086"/>
    <cellStyle name="Normal 4 25 53" xfId="22077"/>
    <cellStyle name="Normal 4 25 54" xfId="21698"/>
    <cellStyle name="Normal 4 25 55" xfId="22949"/>
    <cellStyle name="Normal 4 25 56" xfId="23489"/>
    <cellStyle name="Normal 4 25 57" xfId="24022"/>
    <cellStyle name="Normal 4 25 58" xfId="24556"/>
    <cellStyle name="Normal 4 25 59" xfId="25064"/>
    <cellStyle name="Normal 4 25 6" xfId="2933"/>
    <cellStyle name="Normal 4 25 60" xfId="25892"/>
    <cellStyle name="Normal 4 25 61" xfId="26198"/>
    <cellStyle name="Normal 4 25 62" xfId="26735"/>
    <cellStyle name="Normal 4 25 63" xfId="27205"/>
    <cellStyle name="Normal 4 25 64" xfId="27774"/>
    <cellStyle name="Normal 4 25 65" xfId="28236"/>
    <cellStyle name="Normal 4 25 66" xfId="29071"/>
    <cellStyle name="Normal 4 25 67" xfId="29029"/>
    <cellStyle name="Normal 4 25 68" xfId="31185"/>
    <cellStyle name="Normal 4 25 69" xfId="31805"/>
    <cellStyle name="Normal 4 25 7" xfId="4512"/>
    <cellStyle name="Normal 4 25 70" xfId="33008"/>
    <cellStyle name="Normal 4 25 8" xfId="4746"/>
    <cellStyle name="Normal 4 25 9" xfId="4989"/>
    <cellStyle name="Normal 4 26" xfId="899"/>
    <cellStyle name="Normal 4 26 10" xfId="1013"/>
    <cellStyle name="Normal 4 26 11" xfId="1020"/>
    <cellStyle name="Normal 4 26 12" xfId="1154"/>
    <cellStyle name="Normal 4 26 13" xfId="1032"/>
    <cellStyle name="Normal 4 26 14" xfId="1159"/>
    <cellStyle name="Normal 4 26 15" xfId="1025"/>
    <cellStyle name="Normal 4 26 2" xfId="1044"/>
    <cellStyle name="Normal 4 26 2 10" xfId="963"/>
    <cellStyle name="Normal 4 26 2 11" xfId="1011"/>
    <cellStyle name="Normal 4 26 2 12" xfId="1156"/>
    <cellStyle name="Normal 4 26 2 2" xfId="1081"/>
    <cellStyle name="Normal 4 26 2 3" xfId="1143"/>
    <cellStyle name="Normal 4 26 2 4" xfId="1127"/>
    <cellStyle name="Normal 4 26 2 5" xfId="996"/>
    <cellStyle name="Normal 4 26 2 6" xfId="890"/>
    <cellStyle name="Normal 4 26 2 7" xfId="939"/>
    <cellStyle name="Normal 4 26 2 8" xfId="967"/>
    <cellStyle name="Normal 4 26 2 9" xfId="919"/>
    <cellStyle name="Normal 4 26 3" xfId="1099"/>
    <cellStyle name="Normal 4 26 4" xfId="1115"/>
    <cellStyle name="Normal 4 26 5" xfId="1121"/>
    <cellStyle name="Normal 4 26 6" xfId="1131"/>
    <cellStyle name="Normal 4 26 7" xfId="928"/>
    <cellStyle name="Normal 4 26 8" xfId="904"/>
    <cellStyle name="Normal 4 26 9" xfId="994"/>
    <cellStyle name="Normal 4 27" xfId="1075"/>
    <cellStyle name="Normal 4 27 10" xfId="5798"/>
    <cellStyle name="Normal 4 27 11" xfId="6040"/>
    <cellStyle name="Normal 4 27 12" xfId="6280"/>
    <cellStyle name="Normal 4 27 13" xfId="6516"/>
    <cellStyle name="Normal 4 27 14" xfId="6754"/>
    <cellStyle name="Normal 4 27 15" xfId="6993"/>
    <cellStyle name="Normal 4 27 16" xfId="7226"/>
    <cellStyle name="Normal 4 27 17" xfId="7458"/>
    <cellStyle name="Normal 4 27 18" xfId="7688"/>
    <cellStyle name="Normal 4 27 19" xfId="7923"/>
    <cellStyle name="Normal 4 27 2" xfId="2766"/>
    <cellStyle name="Normal 4 27 2 2" xfId="3231"/>
    <cellStyle name="Normal 4 27 20" xfId="8140"/>
    <cellStyle name="Normal 4 27 21" xfId="8392"/>
    <cellStyle name="Normal 4 27 22" xfId="8617"/>
    <cellStyle name="Normal 4 27 23" xfId="8826"/>
    <cellStyle name="Normal 4 27 24" xfId="9032"/>
    <cellStyle name="Normal 4 27 25" xfId="9228"/>
    <cellStyle name="Normal 4 27 26" xfId="9408"/>
    <cellStyle name="Normal 4 27 27" xfId="9572"/>
    <cellStyle name="Normal 4 27 28" xfId="9707"/>
    <cellStyle name="Normal 4 27 29" xfId="9798"/>
    <cellStyle name="Normal 4 27 3" xfId="4120"/>
    <cellStyle name="Normal 4 27 30" xfId="9840"/>
    <cellStyle name="Normal 4 27 31" xfId="10851"/>
    <cellStyle name="Normal 4 27 32" xfId="11391"/>
    <cellStyle name="Normal 4 27 33" xfId="11920"/>
    <cellStyle name="Normal 4 27 34" xfId="12448"/>
    <cellStyle name="Normal 4 27 35" xfId="12990"/>
    <cellStyle name="Normal 4 27 36" xfId="13532"/>
    <cellStyle name="Normal 4 27 37" xfId="14074"/>
    <cellStyle name="Normal 4 27 38" xfId="14614"/>
    <cellStyle name="Normal 4 27 39" xfId="15153"/>
    <cellStyle name="Normal 4 27 4" xfId="4365"/>
    <cellStyle name="Normal 4 27 40" xfId="15697"/>
    <cellStyle name="Normal 4 27 41" xfId="16238"/>
    <cellStyle name="Normal 4 27 42" xfId="16778"/>
    <cellStyle name="Normal 4 27 43" xfId="17319"/>
    <cellStyle name="Normal 4 27 44" xfId="17860"/>
    <cellStyle name="Normal 4 27 45" xfId="18401"/>
    <cellStyle name="Normal 4 27 46" xfId="18938"/>
    <cellStyle name="Normal 4 27 47" xfId="19477"/>
    <cellStyle name="Normal 4 27 48" xfId="20011"/>
    <cellStyle name="Normal 4 27 49" xfId="20528"/>
    <cellStyle name="Normal 4 27 5" xfId="4603"/>
    <cellStyle name="Normal 4 27 50" xfId="21019"/>
    <cellStyle name="Normal 4 27 51" xfId="21421"/>
    <cellStyle name="Normal 4 27 52" xfId="21634"/>
    <cellStyle name="Normal 4 27 53" xfId="22701"/>
    <cellStyle name="Normal 4 27 54" xfId="23280"/>
    <cellStyle name="Normal 4 27 55" xfId="23815"/>
    <cellStyle name="Normal 4 27 56" xfId="24349"/>
    <cellStyle name="Normal 4 27 57" xfId="24864"/>
    <cellStyle name="Normal 4 27 58" xfId="25340"/>
    <cellStyle name="Normal 4 27 59" xfId="25753"/>
    <cellStyle name="Normal 4 27 6" xfId="4840"/>
    <cellStyle name="Normal 4 27 60" xfId="26525"/>
    <cellStyle name="Normal 4 27 61" xfId="27058"/>
    <cellStyle name="Normal 4 27 62" xfId="27579"/>
    <cellStyle name="Normal 4 27 63" xfId="28052"/>
    <cellStyle name="Normal 4 27 64" xfId="28452"/>
    <cellStyle name="Normal 4 27 65" xfId="28678"/>
    <cellStyle name="Normal 4 27 66" xfId="29538"/>
    <cellStyle name="Normal 4 27 67" xfId="30316"/>
    <cellStyle name="Normal 4 27 68" xfId="31701"/>
    <cellStyle name="Normal 4 27 69" xfId="32674"/>
    <cellStyle name="Normal 4 27 7" xfId="5080"/>
    <cellStyle name="Normal 4 27 70" xfId="32776"/>
    <cellStyle name="Normal 4 27 8" xfId="5321"/>
    <cellStyle name="Normal 4 27 9" xfId="5559"/>
    <cellStyle name="Normal 4 28" xfId="1093"/>
    <cellStyle name="Normal 4 28 10" xfId="5816"/>
    <cellStyle name="Normal 4 28 11" xfId="6057"/>
    <cellStyle name="Normal 4 28 12" xfId="6298"/>
    <cellStyle name="Normal 4 28 13" xfId="6534"/>
    <cellStyle name="Normal 4 28 14" xfId="6772"/>
    <cellStyle name="Normal 4 28 15" xfId="7011"/>
    <cellStyle name="Normal 4 28 16" xfId="7243"/>
    <cellStyle name="Normal 4 28 17" xfId="7473"/>
    <cellStyle name="Normal 4 28 18" xfId="7705"/>
    <cellStyle name="Normal 4 28 19" xfId="7940"/>
    <cellStyle name="Normal 4 28 2" xfId="2778"/>
    <cellStyle name="Normal 4 28 2 2" xfId="3240"/>
    <cellStyle name="Normal 4 28 20" xfId="8156"/>
    <cellStyle name="Normal 4 28 21" xfId="8409"/>
    <cellStyle name="Normal 4 28 22" xfId="8634"/>
    <cellStyle name="Normal 4 28 23" xfId="8843"/>
    <cellStyle name="Normal 4 28 24" xfId="9049"/>
    <cellStyle name="Normal 4 28 25" xfId="9245"/>
    <cellStyle name="Normal 4 28 26" xfId="9424"/>
    <cellStyle name="Normal 4 28 27" xfId="9583"/>
    <cellStyle name="Normal 4 28 28" xfId="9720"/>
    <cellStyle name="Normal 4 28 29" xfId="9807"/>
    <cellStyle name="Normal 4 28 3" xfId="4138"/>
    <cellStyle name="Normal 4 28 30" xfId="9846"/>
    <cellStyle name="Normal 4 28 31" xfId="10869"/>
    <cellStyle name="Normal 4 28 32" xfId="11409"/>
    <cellStyle name="Normal 4 28 33" xfId="11938"/>
    <cellStyle name="Normal 4 28 34" xfId="12466"/>
    <cellStyle name="Normal 4 28 35" xfId="13008"/>
    <cellStyle name="Normal 4 28 36" xfId="13550"/>
    <cellStyle name="Normal 4 28 37" xfId="14092"/>
    <cellStyle name="Normal 4 28 38" xfId="14632"/>
    <cellStyle name="Normal 4 28 39" xfId="15171"/>
    <cellStyle name="Normal 4 28 4" xfId="4383"/>
    <cellStyle name="Normal 4 28 40" xfId="15715"/>
    <cellStyle name="Normal 4 28 41" xfId="16256"/>
    <cellStyle name="Normal 4 28 42" xfId="16796"/>
    <cellStyle name="Normal 4 28 43" xfId="17337"/>
    <cellStyle name="Normal 4 28 44" xfId="17878"/>
    <cellStyle name="Normal 4 28 45" xfId="18419"/>
    <cellStyle name="Normal 4 28 46" xfId="18956"/>
    <cellStyle name="Normal 4 28 47" xfId="19495"/>
    <cellStyle name="Normal 4 28 48" xfId="20029"/>
    <cellStyle name="Normal 4 28 49" xfId="20546"/>
    <cellStyle name="Normal 4 28 5" xfId="4621"/>
    <cellStyle name="Normal 4 28 50" xfId="21035"/>
    <cellStyle name="Normal 4 28 51" xfId="21438"/>
    <cellStyle name="Normal 4 28 52" xfId="21649"/>
    <cellStyle name="Normal 4 28 53" xfId="22718"/>
    <cellStyle name="Normal 4 28 54" xfId="23298"/>
    <cellStyle name="Normal 4 28 55" xfId="23833"/>
    <cellStyle name="Normal 4 28 56" xfId="24367"/>
    <cellStyle name="Normal 4 28 57" xfId="24882"/>
    <cellStyle name="Normal 4 28 58" xfId="25358"/>
    <cellStyle name="Normal 4 28 59" xfId="25769"/>
    <cellStyle name="Normal 4 28 6" xfId="4858"/>
    <cellStyle name="Normal 4 28 60" xfId="26543"/>
    <cellStyle name="Normal 4 28 61" xfId="27076"/>
    <cellStyle name="Normal 4 28 62" xfId="27597"/>
    <cellStyle name="Normal 4 28 63" xfId="28070"/>
    <cellStyle name="Normal 4 28 64" xfId="28470"/>
    <cellStyle name="Normal 4 28 65" xfId="28693"/>
    <cellStyle name="Normal 4 28 66" xfId="29554"/>
    <cellStyle name="Normal 4 28 67" xfId="30331"/>
    <cellStyle name="Normal 4 28 68" xfId="31719"/>
    <cellStyle name="Normal 4 28 69" xfId="32054"/>
    <cellStyle name="Normal 4 28 7" xfId="5098"/>
    <cellStyle name="Normal 4 28 70" xfId="32911"/>
    <cellStyle name="Normal 4 28 8" xfId="5338"/>
    <cellStyle name="Normal 4 28 9" xfId="5577"/>
    <cellStyle name="Normal 4 29" xfId="1109"/>
    <cellStyle name="Normal 4 29 10" xfId="5832"/>
    <cellStyle name="Normal 4 29 11" xfId="6073"/>
    <cellStyle name="Normal 4 29 12" xfId="6314"/>
    <cellStyle name="Normal 4 29 13" xfId="6550"/>
    <cellStyle name="Normal 4 29 14" xfId="6787"/>
    <cellStyle name="Normal 4 29 15" xfId="7027"/>
    <cellStyle name="Normal 4 29 16" xfId="7259"/>
    <cellStyle name="Normal 4 29 17" xfId="7488"/>
    <cellStyle name="Normal 4 29 18" xfId="7720"/>
    <cellStyle name="Normal 4 29 19" xfId="7956"/>
    <cellStyle name="Normal 4 29 2" xfId="2789"/>
    <cellStyle name="Normal 4 29 2 2" xfId="3247"/>
    <cellStyle name="Normal 4 29 20" xfId="8171"/>
    <cellStyle name="Normal 4 29 21" xfId="8424"/>
    <cellStyle name="Normal 4 29 22" xfId="8649"/>
    <cellStyle name="Normal 4 29 23" xfId="8859"/>
    <cellStyle name="Normal 4 29 24" xfId="9062"/>
    <cellStyle name="Normal 4 29 25" xfId="9260"/>
    <cellStyle name="Normal 4 29 26" xfId="9437"/>
    <cellStyle name="Normal 4 29 27" xfId="9594"/>
    <cellStyle name="Normal 4 29 28" xfId="9731"/>
    <cellStyle name="Normal 4 29 29" xfId="9817"/>
    <cellStyle name="Normal 4 29 3" xfId="4154"/>
    <cellStyle name="Normal 4 29 30" xfId="9851"/>
    <cellStyle name="Normal 4 29 31" xfId="10885"/>
    <cellStyle name="Normal 4 29 32" xfId="11425"/>
    <cellStyle name="Normal 4 29 33" xfId="11954"/>
    <cellStyle name="Normal 4 29 34" xfId="12482"/>
    <cellStyle name="Normal 4 29 35" xfId="13024"/>
    <cellStyle name="Normal 4 29 36" xfId="13566"/>
    <cellStyle name="Normal 4 29 37" xfId="14108"/>
    <cellStyle name="Normal 4 29 38" xfId="14648"/>
    <cellStyle name="Normal 4 29 39" xfId="15187"/>
    <cellStyle name="Normal 4 29 4" xfId="4399"/>
    <cellStyle name="Normal 4 29 40" xfId="15731"/>
    <cellStyle name="Normal 4 29 41" xfId="16272"/>
    <cellStyle name="Normal 4 29 42" xfId="16812"/>
    <cellStyle name="Normal 4 29 43" xfId="17353"/>
    <cellStyle name="Normal 4 29 44" xfId="17894"/>
    <cellStyle name="Normal 4 29 45" xfId="18435"/>
    <cellStyle name="Normal 4 29 46" xfId="18972"/>
    <cellStyle name="Normal 4 29 47" xfId="19511"/>
    <cellStyle name="Normal 4 29 48" xfId="20045"/>
    <cellStyle name="Normal 4 29 49" xfId="20562"/>
    <cellStyle name="Normal 4 29 5" xfId="4637"/>
    <cellStyle name="Normal 4 29 50" xfId="21050"/>
    <cellStyle name="Normal 4 29 51" xfId="21454"/>
    <cellStyle name="Normal 4 29 52" xfId="21661"/>
    <cellStyle name="Normal 4 29 53" xfId="22734"/>
    <cellStyle name="Normal 4 29 54" xfId="23314"/>
    <cellStyle name="Normal 4 29 55" xfId="23849"/>
    <cellStyle name="Normal 4 29 56" xfId="24383"/>
    <cellStyle name="Normal 4 29 57" xfId="24898"/>
    <cellStyle name="Normal 4 29 58" xfId="25374"/>
    <cellStyle name="Normal 4 29 59" xfId="25782"/>
    <cellStyle name="Normal 4 29 6" xfId="4874"/>
    <cellStyle name="Normal 4 29 60" xfId="26559"/>
    <cellStyle name="Normal 4 29 61" xfId="27092"/>
    <cellStyle name="Normal 4 29 62" xfId="27613"/>
    <cellStyle name="Normal 4 29 63" xfId="28086"/>
    <cellStyle name="Normal 4 29 64" xfId="28486"/>
    <cellStyle name="Normal 4 29 65" xfId="28705"/>
    <cellStyle name="Normal 4 29 66" xfId="29569"/>
    <cellStyle name="Normal 4 29 67" xfId="30343"/>
    <cellStyle name="Normal 4 29 68" xfId="31734"/>
    <cellStyle name="Normal 4 29 69" xfId="32049"/>
    <cellStyle name="Normal 4 29 7" xfId="5114"/>
    <cellStyle name="Normal 4 29 70" xfId="32907"/>
    <cellStyle name="Normal 4 29 8" xfId="5354"/>
    <cellStyle name="Normal 4 29 9" xfId="5592"/>
    <cellStyle name="Normal 4 3" xfId="158"/>
    <cellStyle name="Normal 4 3 10" xfId="2839"/>
    <cellStyle name="Normal 4 3 11" xfId="5450"/>
    <cellStyle name="Normal 4 3 12" xfId="5706"/>
    <cellStyle name="Normal 4 3 13" xfId="5947"/>
    <cellStyle name="Normal 4 3 14" xfId="6188"/>
    <cellStyle name="Normal 4 3 15" xfId="6425"/>
    <cellStyle name="Normal 4 3 16" xfId="6667"/>
    <cellStyle name="Normal 4 3 17" xfId="6904"/>
    <cellStyle name="Normal 4 3 18" xfId="7138"/>
    <cellStyle name="Normal 4 3 19" xfId="6166"/>
    <cellStyle name="Normal 4 3 2" xfId="2425"/>
    <cellStyle name="Normal 4 3 2 2" xfId="2903"/>
    <cellStyle name="Normal 4 3 2 3" xfId="37986"/>
    <cellStyle name="Normal 4 3 20" xfId="7581"/>
    <cellStyle name="Normal 4 3 21" xfId="8066"/>
    <cellStyle name="Normal 4 3 22" xfId="7679"/>
    <cellStyle name="Normal 4 3 23" xfId="8306"/>
    <cellStyle name="Normal 4 3 24" xfId="8534"/>
    <cellStyle name="Normal 4 3 25" xfId="8749"/>
    <cellStyle name="Normal 4 3 26" xfId="8959"/>
    <cellStyle name="Normal 4 3 27" xfId="9155"/>
    <cellStyle name="Normal 4 3 28" xfId="9349"/>
    <cellStyle name="Normal 4 3 29" xfId="8513"/>
    <cellStyle name="Normal 4 3 3" xfId="3170"/>
    <cellStyle name="Normal 4 3 30" xfId="9644"/>
    <cellStyle name="Normal 4 3 31" xfId="9990"/>
    <cellStyle name="Normal 4 3 32" xfId="9890"/>
    <cellStyle name="Normal 4 3 33" xfId="11025"/>
    <cellStyle name="Normal 4 3 34" xfId="11550"/>
    <cellStyle name="Normal 4 3 35" xfId="12077"/>
    <cellStyle name="Normal 4 3 36" xfId="11451"/>
    <cellStyle name="Normal 4 3 37" xfId="13151"/>
    <cellStyle name="Normal 4 3 38" xfId="13691"/>
    <cellStyle name="Normal 4 3 39" xfId="14234"/>
    <cellStyle name="Normal 4 3 4" xfId="3499"/>
    <cellStyle name="Normal 4 3 40" xfId="14860"/>
    <cellStyle name="Normal 4 3 41" xfId="15315"/>
    <cellStyle name="Normal 4 3 42" xfId="15856"/>
    <cellStyle name="Normal 4 3 43" xfId="16396"/>
    <cellStyle name="Normal 4 3 44" xfId="16937"/>
    <cellStyle name="Normal 4 3 45" xfId="17478"/>
    <cellStyle name="Normal 4 3 46" xfId="18019"/>
    <cellStyle name="Normal 4 3 47" xfId="18558"/>
    <cellStyle name="Normal 4 3 48" xfId="19097"/>
    <cellStyle name="Normal 4 3 49" xfId="19635"/>
    <cellStyle name="Normal 4 3 5" xfId="4014"/>
    <cellStyle name="Normal 4 3 50" xfId="20166"/>
    <cellStyle name="Normal 4 3 51" xfId="20761"/>
    <cellStyle name="Normal 4 3 52" xfId="21153"/>
    <cellStyle name="Normal 4 3 53" xfId="21822"/>
    <cellStyle name="Normal 4 3 54" xfId="22620"/>
    <cellStyle name="Normal 4 3 55" xfId="22622"/>
    <cellStyle name="Normal 4 3 56" xfId="22355"/>
    <cellStyle name="Normal 4 3 57" xfId="22864"/>
    <cellStyle name="Normal 4 3 58" xfId="23066"/>
    <cellStyle name="Normal 4 3 59" xfId="23603"/>
    <cellStyle name="Normal 4 3 6" xfId="4276"/>
    <cellStyle name="Normal 4 3 60" xfId="24852"/>
    <cellStyle name="Normal 4 3 61" xfId="25920"/>
    <cellStyle name="Normal 4 3 62" xfId="25174"/>
    <cellStyle name="Normal 4 3 63" xfId="25489"/>
    <cellStyle name="Normal 4 3 64" xfId="26676"/>
    <cellStyle name="Normal 4 3 65" xfId="27159"/>
    <cellStyle name="Normal 4 3 66" xfId="28835"/>
    <cellStyle name="Normal 4 3 67" xfId="29630"/>
    <cellStyle name="Normal 4 3 68" xfId="30941"/>
    <cellStyle name="Normal 4 3 69" xfId="31753"/>
    <cellStyle name="Normal 4 3 7" xfId="4514"/>
    <cellStyle name="Normal 4 3 70" xfId="31788"/>
    <cellStyle name="Normal 4 3 8" xfId="4747"/>
    <cellStyle name="Normal 4 3 9" xfId="4991"/>
    <cellStyle name="Normal 4 30" xfId="955"/>
    <cellStyle name="Normal 4 31" xfId="1026"/>
    <cellStyle name="Normal 4 32" xfId="920"/>
    <cellStyle name="Normal 4 33" xfId="951"/>
    <cellStyle name="Normal 4 34" xfId="1035"/>
    <cellStyle name="Normal 4 35" xfId="988"/>
    <cellStyle name="Normal 4 36" xfId="1155"/>
    <cellStyle name="Normal 4 37" xfId="908"/>
    <cellStyle name="Normal 4 38" xfId="1007"/>
    <cellStyle name="Normal 4 39" xfId="989"/>
    <cellStyle name="Normal 4 4" xfId="159"/>
    <cellStyle name="Normal 4 4 10" xfId="5199"/>
    <cellStyle name="Normal 4 4 11" xfId="5224"/>
    <cellStyle name="Normal 4 4 12" xfId="5014"/>
    <cellStyle name="Normal 4 4 13" xfId="5370"/>
    <cellStyle name="Normal 4 4 14" xfId="5605"/>
    <cellStyle name="Normal 4 4 15" xfId="5269"/>
    <cellStyle name="Normal 4 4 16" xfId="5446"/>
    <cellStyle name="Normal 4 4 17" xfId="5684"/>
    <cellStyle name="Normal 4 4 18" xfId="5924"/>
    <cellStyle name="Normal 4 4 19" xfId="7343"/>
    <cellStyle name="Normal 4 4 2" xfId="2437"/>
    <cellStyle name="Normal 4 4 2 2" xfId="2904"/>
    <cellStyle name="Normal 4 4 2 3" xfId="37987"/>
    <cellStyle name="Normal 4 4 20" xfId="7365"/>
    <cellStyle name="Normal 4 4 21" xfId="8193"/>
    <cellStyle name="Normal 4 4 22" xfId="7508"/>
    <cellStyle name="Normal 4 4 23" xfId="4890"/>
    <cellStyle name="Normal 4 4 24" xfId="8150"/>
    <cellStyle name="Normal 4 4 25" xfId="7599"/>
    <cellStyle name="Normal 4 4 26" xfId="7607"/>
    <cellStyle name="Normal 4 4 27" xfId="8073"/>
    <cellStyle name="Normal 4 4 28" xfId="8284"/>
    <cellStyle name="Normal 4 4 29" xfId="9494"/>
    <cellStyle name="Normal 4 4 3" xfId="3168"/>
    <cellStyle name="Normal 4 4 30" xfId="9513"/>
    <cellStyle name="Normal 4 4 31" xfId="9991"/>
    <cellStyle name="Normal 4 4 32" xfId="9905"/>
    <cellStyle name="Normal 4 4 33" xfId="10998"/>
    <cellStyle name="Normal 4 4 34" xfId="11523"/>
    <cellStyle name="Normal 4 4 35" xfId="12051"/>
    <cellStyle name="Normal 4 4 36" xfId="12696"/>
    <cellStyle name="Normal 4 4 37" xfId="13124"/>
    <cellStyle name="Normal 4 4 38" xfId="13664"/>
    <cellStyle name="Normal 4 4 39" xfId="14207"/>
    <cellStyle name="Normal 4 4 4" xfId="3440"/>
    <cellStyle name="Normal 4 4 40" xfId="14790"/>
    <cellStyle name="Normal 4 4 41" xfId="15288"/>
    <cellStyle name="Normal 4 4 42" xfId="15829"/>
    <cellStyle name="Normal 4 4 43" xfId="16369"/>
    <cellStyle name="Normal 4 4 44" xfId="16910"/>
    <cellStyle name="Normal 4 4 45" xfId="17451"/>
    <cellStyle name="Normal 4 4 46" xfId="17992"/>
    <cellStyle name="Normal 4 4 47" xfId="18531"/>
    <cellStyle name="Normal 4 4 48" xfId="19070"/>
    <cellStyle name="Normal 4 4 49" xfId="19608"/>
    <cellStyle name="Normal 4 4 5" xfId="3537"/>
    <cellStyle name="Normal 4 4 50" xfId="20140"/>
    <cellStyle name="Normal 4 4 51" xfId="20697"/>
    <cellStyle name="Normal 4 4 52" xfId="21132"/>
    <cellStyle name="Normal 4 4 53" xfId="21823"/>
    <cellStyle name="Normal 4 4 54" xfId="22530"/>
    <cellStyle name="Normal 4 4 55" xfId="22498"/>
    <cellStyle name="Normal 4 4 56" xfId="22623"/>
    <cellStyle name="Normal 4 4 57" xfId="21815"/>
    <cellStyle name="Normal 4 4 58" xfId="22592"/>
    <cellStyle name="Normal 4 4 59" xfId="22847"/>
    <cellStyle name="Normal 4 4 6" xfId="4061"/>
    <cellStyle name="Normal 4 4 60" xfId="24709"/>
    <cellStyle name="Normal 4 4 61" xfId="25886"/>
    <cellStyle name="Normal 4 4 62" xfId="25821"/>
    <cellStyle name="Normal 4 4 63" xfId="26752"/>
    <cellStyle name="Normal 4 4 64" xfId="27171"/>
    <cellStyle name="Normal 4 4 65" xfId="27563"/>
    <cellStyle name="Normal 4 4 66" xfId="28836"/>
    <cellStyle name="Normal 4 4 67" xfId="29626"/>
    <cellStyle name="Normal 4 4 68" xfId="30942"/>
    <cellStyle name="Normal 4 4 69" xfId="31745"/>
    <cellStyle name="Normal 4 4 7" xfId="4056"/>
    <cellStyle name="Normal 4 4 70" xfId="31457"/>
    <cellStyle name="Normal 4 4 8" xfId="3348"/>
    <cellStyle name="Normal 4 4 9" xfId="4406"/>
    <cellStyle name="Normal 4 40" xfId="1173"/>
    <cellStyle name="Normal 4 41" xfId="1185"/>
    <cellStyle name="Normal 4 42" xfId="1201"/>
    <cellStyle name="Normal 4 43" xfId="1181"/>
    <cellStyle name="Normal 4 44" xfId="1242"/>
    <cellStyle name="Normal 4 44 2" xfId="3697"/>
    <cellStyle name="Normal 4 44 2 2" xfId="29659"/>
    <cellStyle name="Normal 4 44 3" xfId="30388"/>
    <cellStyle name="Normal 4 44 4" xfId="31840"/>
    <cellStyle name="Normal 4 44 5" xfId="32448"/>
    <cellStyle name="Normal 4 44 6" xfId="32893"/>
    <cellStyle name="Normal 4 45" xfId="1308"/>
    <cellStyle name="Normal 4 45 2" xfId="3961"/>
    <cellStyle name="Normal 4 45 2 2" xfId="29705"/>
    <cellStyle name="Normal 4 45 3" xfId="30426"/>
    <cellStyle name="Normal 4 45 4" xfId="31901"/>
    <cellStyle name="Normal 4 45 5" xfId="32629"/>
    <cellStyle name="Normal 4 45 6" xfId="33374"/>
    <cellStyle name="Normal 4 46" xfId="1289"/>
    <cellStyle name="Normal 4 46 2" xfId="4272"/>
    <cellStyle name="Normal 4 46 2 2" xfId="29694"/>
    <cellStyle name="Normal 4 46 3" xfId="30416"/>
    <cellStyle name="Normal 4 46 4" xfId="31885"/>
    <cellStyle name="Normal 4 46 5" xfId="32550"/>
    <cellStyle name="Normal 4 46 6" xfId="33307"/>
    <cellStyle name="Normal 4 47" xfId="1555"/>
    <cellStyle name="Normal 4 47 2" xfId="4833"/>
    <cellStyle name="Normal 4 47 2 2" xfId="29834"/>
    <cellStyle name="Normal 4 47 3" xfId="30542"/>
    <cellStyle name="Normal 4 47 4" xfId="32109"/>
    <cellStyle name="Normal 4 47 5" xfId="32944"/>
    <cellStyle name="Normal 4 47 6" xfId="33596"/>
    <cellStyle name="Normal 4 48" xfId="1650"/>
    <cellStyle name="Normal 4 48 2" xfId="5007"/>
    <cellStyle name="Normal 4 48 2 2" xfId="29895"/>
    <cellStyle name="Normal 4 48 3" xfId="30591"/>
    <cellStyle name="Normal 4 48 4" xfId="32182"/>
    <cellStyle name="Normal 4 48 5" xfId="33004"/>
    <cellStyle name="Normal 4 48 6" xfId="33647"/>
    <cellStyle name="Normal 4 49" xfId="1544"/>
    <cellStyle name="Normal 4 49 2" xfId="4328"/>
    <cellStyle name="Normal 4 49 2 2" xfId="29828"/>
    <cellStyle name="Normal 4 49 3" xfId="30540"/>
    <cellStyle name="Normal 4 49 4" xfId="32099"/>
    <cellStyle name="Normal 4 49 5" xfId="32937"/>
    <cellStyle name="Normal 4 49 6" xfId="33593"/>
    <cellStyle name="Normal 4 5" xfId="171"/>
    <cellStyle name="Normal 4 5 10" xfId="5166"/>
    <cellStyle name="Normal 4 5 11" xfId="5414"/>
    <cellStyle name="Normal 4 5 12" xfId="5748"/>
    <cellStyle name="Normal 4 5 13" xfId="5989"/>
    <cellStyle name="Normal 4 5 14" xfId="6229"/>
    <cellStyle name="Normal 4 5 15" xfId="6466"/>
    <cellStyle name="Normal 4 5 16" xfId="6705"/>
    <cellStyle name="Normal 4 5 17" xfId="6945"/>
    <cellStyle name="Normal 4 5 18" xfId="7177"/>
    <cellStyle name="Normal 4 5 19" xfId="7312"/>
    <cellStyle name="Normal 4 5 2" xfId="255"/>
    <cellStyle name="Normal 4 5 2 10" xfId="12939"/>
    <cellStyle name="Normal 4 5 2 11" xfId="14900"/>
    <cellStyle name="Normal 4 5 2 12" xfId="13982"/>
    <cellStyle name="Normal 4 5 2 13" xfId="15082"/>
    <cellStyle name="Normal 4 5 2 14" xfId="15101"/>
    <cellStyle name="Normal 4 5 2 15" xfId="15535"/>
    <cellStyle name="Normal 4 5 2 16" xfId="16076"/>
    <cellStyle name="Normal 4 5 2 17" xfId="16616"/>
    <cellStyle name="Normal 4 5 2 18" xfId="17157"/>
    <cellStyle name="Normal 4 5 2 19" xfId="17698"/>
    <cellStyle name="Normal 4 5 2 2" xfId="10067"/>
    <cellStyle name="Normal 4 5 2 2 2" xfId="38089"/>
    <cellStyle name="Normal 4 5 2 20" xfId="18239"/>
    <cellStyle name="Normal 4 5 2 21" xfId="18777"/>
    <cellStyle name="Normal 4 5 2 22" xfId="20797"/>
    <cellStyle name="Normal 4 5 2 23" xfId="19921"/>
    <cellStyle name="Normal 4 5 2 24" xfId="21914"/>
    <cellStyle name="Normal 4 5 2 25" xfId="22201"/>
    <cellStyle name="Normal 4 5 2 26" xfId="23409"/>
    <cellStyle name="Normal 4 5 2 27" xfId="23942"/>
    <cellStyle name="Normal 4 5 2 28" xfId="24476"/>
    <cellStyle name="Normal 4 5 2 29" xfId="24985"/>
    <cellStyle name="Normal 4 5 2 3" xfId="10740"/>
    <cellStyle name="Normal 4 5 2 3 2" xfId="37989"/>
    <cellStyle name="Normal 4 5 2 30" xfId="25462"/>
    <cellStyle name="Normal 4 5 2 31" xfId="25743"/>
    <cellStyle name="Normal 4 5 2 32" xfId="26655"/>
    <cellStyle name="Normal 4 5 2 33" xfId="27186"/>
    <cellStyle name="Normal 4 5 2 34" xfId="27676"/>
    <cellStyle name="Normal 4 5 2 35" xfId="28169"/>
    <cellStyle name="Normal 4 5 2 36" xfId="28556"/>
    <cellStyle name="Normal 4 5 2 37" xfId="28925"/>
    <cellStyle name="Normal 4 5 2 38" xfId="29103"/>
    <cellStyle name="Normal 4 5 2 39" xfId="31031"/>
    <cellStyle name="Normal 4 5 2 4" xfId="10731"/>
    <cellStyle name="Normal 4 5 2 40" xfId="31477"/>
    <cellStyle name="Normal 4 5 2 41" xfId="31620"/>
    <cellStyle name="Normal 4 5 2 5" xfId="10702"/>
    <cellStyle name="Normal 4 5 2 6" xfId="10916"/>
    <cellStyle name="Normal 4 5 2 7" xfId="12732"/>
    <cellStyle name="Normal 4 5 2 8" xfId="10756"/>
    <cellStyle name="Normal 4 5 2 9" xfId="12832"/>
    <cellStyle name="Normal 4 5 20" xfId="7547"/>
    <cellStyle name="Normal 4 5 21" xfId="8054"/>
    <cellStyle name="Normal 4 5 22" xfId="6485"/>
    <cellStyle name="Normal 4 5 23" xfId="8344"/>
    <cellStyle name="Normal 4 5 24" xfId="8571"/>
    <cellStyle name="Normal 4 5 25" xfId="8783"/>
    <cellStyle name="Normal 4 5 26" xfId="8990"/>
    <cellStyle name="Normal 4 5 27" xfId="9186"/>
    <cellStyle name="Normal 4 5 28" xfId="9371"/>
    <cellStyle name="Normal 4 5 29" xfId="9475"/>
    <cellStyle name="Normal 4 5 3" xfId="1331"/>
    <cellStyle name="Normal 4 5 3 2" xfId="29721"/>
    <cellStyle name="Normal 4 5 3 2 2" xfId="38166"/>
    <cellStyle name="Normal 4 5 3 3" xfId="30442"/>
    <cellStyle name="Normal 4 5 3 3 2" xfId="37990"/>
    <cellStyle name="Normal 4 5 3 4" xfId="31920"/>
    <cellStyle name="Normal 4 5 3 5" xfId="32788"/>
    <cellStyle name="Normal 4 5 3 6" xfId="33493"/>
    <cellStyle name="Normal 4 5 30" xfId="9629"/>
    <cellStyle name="Normal 4 5 31" xfId="9999"/>
    <cellStyle name="Normal 4 5 32" xfId="10763"/>
    <cellStyle name="Normal 4 5 33" xfId="10222"/>
    <cellStyle name="Normal 4 5 34" xfId="11147"/>
    <cellStyle name="Normal 4 5 35" xfId="11673"/>
    <cellStyle name="Normal 4 5 36" xfId="13019"/>
    <cellStyle name="Normal 4 5 37" xfId="12681"/>
    <cellStyle name="Normal 4 5 38" xfId="13275"/>
    <cellStyle name="Normal 4 5 39" xfId="13816"/>
    <cellStyle name="Normal 4 5 4" xfId="2452"/>
    <cellStyle name="Normal 4 5 4 2" xfId="3153"/>
    <cellStyle name="Normal 4 5 4 3" xfId="34211"/>
    <cellStyle name="Normal 4 5 4 4" xfId="37693"/>
    <cellStyle name="Normal 4 5 40" xfId="14604"/>
    <cellStyle name="Normal 4 5 41" xfId="14839"/>
    <cellStyle name="Normal 4 5 42" xfId="15439"/>
    <cellStyle name="Normal 4 5 43" xfId="15980"/>
    <cellStyle name="Normal 4 5 44" xfId="16520"/>
    <cellStyle name="Normal 4 5 45" xfId="17061"/>
    <cellStyle name="Normal 4 5 46" xfId="17602"/>
    <cellStyle name="Normal 4 5 47" xfId="18143"/>
    <cellStyle name="Normal 4 5 48" xfId="18681"/>
    <cellStyle name="Normal 4 5 49" xfId="19221"/>
    <cellStyle name="Normal 4 5 5" xfId="4074"/>
    <cellStyle name="Normal 4 5 5 2" xfId="37988"/>
    <cellStyle name="Normal 4 5 50" xfId="19759"/>
    <cellStyle name="Normal 4 5 51" xfId="20519"/>
    <cellStyle name="Normal 4 5 52" xfId="20740"/>
    <cellStyle name="Normal 4 5 53" xfId="21830"/>
    <cellStyle name="Normal 4 5 54" xfId="22377"/>
    <cellStyle name="Normal 4 5 55" xfId="22871"/>
    <cellStyle name="Normal 4 5 56" xfId="22429"/>
    <cellStyle name="Normal 4 5 57" xfId="23051"/>
    <cellStyle name="Normal 4 5 58" xfId="23588"/>
    <cellStyle name="Normal 4 5 59" xfId="24122"/>
    <cellStyle name="Normal 4 5 6" xfId="3973"/>
    <cellStyle name="Normal 4 5 60" xfId="25199"/>
    <cellStyle name="Normal 4 5 61" xfId="26122"/>
    <cellStyle name="Normal 4 5 62" xfId="25683"/>
    <cellStyle name="Normal 4 5 63" xfId="27142"/>
    <cellStyle name="Normal 4 5 64" xfId="26848"/>
    <cellStyle name="Normal 4 5 65" xfId="27370"/>
    <cellStyle name="Normal 4 5 66" xfId="28844"/>
    <cellStyle name="Normal 4 5 67" xfId="29463"/>
    <cellStyle name="Normal 4 5 68" xfId="30950"/>
    <cellStyle name="Normal 4 5 69" xfId="31654"/>
    <cellStyle name="Normal 4 5 7" xfId="4553"/>
    <cellStyle name="Normal 4 5 70" xfId="32659"/>
    <cellStyle name="Normal 4 5 8" xfId="4789"/>
    <cellStyle name="Normal 4 5 9" xfId="5030"/>
    <cellStyle name="Normal 4 50" xfId="1660"/>
    <cellStyle name="Normal 4 50 2" xfId="5186"/>
    <cellStyle name="Normal 4 50 2 2" xfId="29902"/>
    <cellStyle name="Normal 4 50 3" xfId="30593"/>
    <cellStyle name="Normal 4 50 4" xfId="32192"/>
    <cellStyle name="Normal 4 50 5" xfId="33011"/>
    <cellStyle name="Normal 4 50 6" xfId="33650"/>
    <cellStyle name="Normal 4 51" xfId="1673"/>
    <cellStyle name="Normal 4 51 2" xfId="5626"/>
    <cellStyle name="Normal 4 51 2 2" xfId="29909"/>
    <cellStyle name="Normal 4 51 3" xfId="30596"/>
    <cellStyle name="Normal 4 51 4" xfId="32203"/>
    <cellStyle name="Normal 4 51 5" xfId="33020"/>
    <cellStyle name="Normal 4 51 6" xfId="33655"/>
    <cellStyle name="Normal 4 52" xfId="1684"/>
    <cellStyle name="Normal 4 52 2" xfId="5713"/>
    <cellStyle name="Normal 4 52 2 2" xfId="29916"/>
    <cellStyle name="Normal 4 52 3" xfId="30599"/>
    <cellStyle name="Normal 4 52 4" xfId="32214"/>
    <cellStyle name="Normal 4 52 5" xfId="33027"/>
    <cellStyle name="Normal 4 52 6" xfId="33659"/>
    <cellStyle name="Normal 4 53" xfId="1698"/>
    <cellStyle name="Normal 4 53 2" xfId="5954"/>
    <cellStyle name="Normal 4 53 2 2" xfId="29922"/>
    <cellStyle name="Normal 4 53 3" xfId="30602"/>
    <cellStyle name="Normal 4 53 4" xfId="32224"/>
    <cellStyle name="Normal 4 53 5" xfId="33036"/>
    <cellStyle name="Normal 4 53 6" xfId="33663"/>
    <cellStyle name="Normal 4 54" xfId="1712"/>
    <cellStyle name="Normal 4 54 2" xfId="6195"/>
    <cellStyle name="Normal 4 54 2 2" xfId="29930"/>
    <cellStyle name="Normal 4 54 3" xfId="30607"/>
    <cellStyle name="Normal 4 54 4" xfId="32236"/>
    <cellStyle name="Normal 4 54 5" xfId="33047"/>
    <cellStyle name="Normal 4 54 6" xfId="33669"/>
    <cellStyle name="Normal 4 55" xfId="1727"/>
    <cellStyle name="Normal 4 55 2" xfId="6431"/>
    <cellStyle name="Normal 4 55 2 2" xfId="29940"/>
    <cellStyle name="Normal 4 55 3" xfId="30612"/>
    <cellStyle name="Normal 4 55 4" xfId="32249"/>
    <cellStyle name="Normal 4 55 5" xfId="33057"/>
    <cellStyle name="Normal 4 55 6" xfId="33675"/>
    <cellStyle name="Normal 4 56" xfId="1741"/>
    <cellStyle name="Normal 4 56 2" xfId="6986"/>
    <cellStyle name="Normal 4 56 2 2" xfId="29948"/>
    <cellStyle name="Normal 4 56 3" xfId="30617"/>
    <cellStyle name="Normal 4 56 4" xfId="32263"/>
    <cellStyle name="Normal 4 56 5" xfId="33068"/>
    <cellStyle name="Normal 4 56 6" xfId="33681"/>
    <cellStyle name="Normal 4 57" xfId="1753"/>
    <cellStyle name="Normal 4 57 2" xfId="7154"/>
    <cellStyle name="Normal 4 57 2 2" xfId="29955"/>
    <cellStyle name="Normal 4 57 3" xfId="30620"/>
    <cellStyle name="Normal 4 57 4" xfId="32273"/>
    <cellStyle name="Normal 4 57 5" xfId="33075"/>
    <cellStyle name="Normal 4 57 6" xfId="33685"/>
    <cellStyle name="Normal 4 58" xfId="1764"/>
    <cellStyle name="Normal 4 58 2" xfId="8100"/>
    <cellStyle name="Normal 4 58 2 2" xfId="29962"/>
    <cellStyle name="Normal 4 58 3" xfId="30623"/>
    <cellStyle name="Normal 4 58 4" xfId="32283"/>
    <cellStyle name="Normal 4 58 5" xfId="33083"/>
    <cellStyle name="Normal 4 58 6" xfId="33689"/>
    <cellStyle name="Normal 4 59" xfId="1775"/>
    <cellStyle name="Normal 4 59 2" xfId="8111"/>
    <cellStyle name="Normal 4 59 2 2" xfId="29969"/>
    <cellStyle name="Normal 4 59 3" xfId="30626"/>
    <cellStyle name="Normal 4 59 4" xfId="32293"/>
    <cellStyle name="Normal 4 59 5" xfId="33091"/>
    <cellStyle name="Normal 4 59 6" xfId="33694"/>
    <cellStyle name="Normal 4 6" xfId="192"/>
    <cellStyle name="Normal 4 6 10" xfId="5066"/>
    <cellStyle name="Normal 4 6 11" xfId="5566"/>
    <cellStyle name="Normal 4 6 12" xfId="5823"/>
    <cellStyle name="Normal 4 6 13" xfId="6064"/>
    <cellStyle name="Normal 4 6 14" xfId="6305"/>
    <cellStyle name="Normal 4 6 15" xfId="6541"/>
    <cellStyle name="Normal 4 6 16" xfId="6779"/>
    <cellStyle name="Normal 4 6 17" xfId="7018"/>
    <cellStyle name="Normal 4 6 18" xfId="7250"/>
    <cellStyle name="Normal 4 6 19" xfId="7212"/>
    <cellStyle name="Normal 4 6 2" xfId="276"/>
    <cellStyle name="Normal 4 6 2 10" xfId="14544"/>
    <cellStyle name="Normal 4 6 2 11" xfId="13902"/>
    <cellStyle name="Normal 4 6 2 12" xfId="15627"/>
    <cellStyle name="Normal 4 6 2 13" xfId="16168"/>
    <cellStyle name="Normal 4 6 2 14" xfId="16708"/>
    <cellStyle name="Normal 4 6 2 15" xfId="17249"/>
    <cellStyle name="Normal 4 6 2 16" xfId="17790"/>
    <cellStyle name="Normal 4 6 2 17" xfId="18331"/>
    <cellStyle name="Normal 4 6 2 18" xfId="18868"/>
    <cellStyle name="Normal 4 6 2 19" xfId="19408"/>
    <cellStyle name="Normal 4 6 2 2" xfId="10088"/>
    <cellStyle name="Normal 4 6 2 2 2" xfId="38110"/>
    <cellStyle name="Normal 4 6 2 20" xfId="19941"/>
    <cellStyle name="Normal 4 6 2 21" xfId="20460"/>
    <cellStyle name="Normal 4 6 2 22" xfId="19844"/>
    <cellStyle name="Normal 4 6 2 23" xfId="21370"/>
    <cellStyle name="Normal 4 6 2 24" xfId="21935"/>
    <cellStyle name="Normal 4 6 2 25" xfId="22753"/>
    <cellStyle name="Normal 4 6 2 26" xfId="22925"/>
    <cellStyle name="Normal 4 6 2 27" xfId="23465"/>
    <cellStyle name="Normal 4 6 2 28" xfId="23999"/>
    <cellStyle name="Normal 4 6 2 29" xfId="24533"/>
    <cellStyle name="Normal 4 6 2 3" xfId="10585"/>
    <cellStyle name="Normal 4 6 2 3 2" xfId="37992"/>
    <cellStyle name="Normal 4 6 2 30" xfId="25040"/>
    <cellStyle name="Normal 4 6 2 31" xfId="23131"/>
    <cellStyle name="Normal 4 6 2 32" xfId="26174"/>
    <cellStyle name="Normal 4 6 2 33" xfId="26711"/>
    <cellStyle name="Normal 4 6 2 34" xfId="27330"/>
    <cellStyle name="Normal 4 6 2 35" xfId="27751"/>
    <cellStyle name="Normal 4 6 2 36" xfId="28214"/>
    <cellStyle name="Normal 4 6 2 37" xfId="28946"/>
    <cellStyle name="Normal 4 6 2 38" xfId="29196"/>
    <cellStyle name="Normal 4 6 2 39" xfId="31052"/>
    <cellStyle name="Normal 4 6 2 4" xfId="11321"/>
    <cellStyle name="Normal 4 6 2 40" xfId="31464"/>
    <cellStyle name="Normal 4 6 2 41" xfId="32527"/>
    <cellStyle name="Normal 4 6 2 5" xfId="11850"/>
    <cellStyle name="Normal 4 6 2 6" xfId="12378"/>
    <cellStyle name="Normal 4 6 2 7" xfId="11992"/>
    <cellStyle name="Normal 4 6 2 8" xfId="13463"/>
    <cellStyle name="Normal 4 6 2 9" xfId="14004"/>
    <cellStyle name="Normal 4 6 20" xfId="7695"/>
    <cellStyle name="Normal 4 6 21" xfId="6643"/>
    <cellStyle name="Normal 4 6 22" xfId="6857"/>
    <cellStyle name="Normal 4 6 23" xfId="8416"/>
    <cellStyle name="Normal 4 6 24" xfId="8641"/>
    <cellStyle name="Normal 4 6 25" xfId="8850"/>
    <cellStyle name="Normal 4 6 26" xfId="9056"/>
    <cellStyle name="Normal 4 6 27" xfId="9252"/>
    <cellStyle name="Normal 4 6 28" xfId="9431"/>
    <cellStyle name="Normal 4 6 29" xfId="9399"/>
    <cellStyle name="Normal 4 6 3" xfId="1352"/>
    <cellStyle name="Normal 4 6 3 2" xfId="29742"/>
    <cellStyle name="Normal 4 6 3 2 2" xfId="38187"/>
    <cellStyle name="Normal 4 6 3 3" xfId="30463"/>
    <cellStyle name="Normal 4 6 3 3 2" xfId="37993"/>
    <cellStyle name="Normal 4 6 3 4" xfId="31941"/>
    <cellStyle name="Normal 4 6 3 5" xfId="32809"/>
    <cellStyle name="Normal 4 6 3 6" xfId="33514"/>
    <cellStyle name="Normal 4 6 30" xfId="9714"/>
    <cellStyle name="Normal 4 6 31" xfId="10015"/>
    <cellStyle name="Normal 4 6 32" xfId="10681"/>
    <cellStyle name="Normal 4 6 33" xfId="11410"/>
    <cellStyle name="Normal 4 6 34" xfId="11939"/>
    <cellStyle name="Normal 4 6 35" xfId="12467"/>
    <cellStyle name="Normal 4 6 36" xfId="12906"/>
    <cellStyle name="Normal 4 6 37" xfId="13551"/>
    <cellStyle name="Normal 4 6 38" xfId="14093"/>
    <cellStyle name="Normal 4 6 39" xfId="14633"/>
    <cellStyle name="Normal 4 6 4" xfId="2464"/>
    <cellStyle name="Normal 4 6 4 2" xfId="4196"/>
    <cellStyle name="Normal 4 6 4 3" xfId="34227"/>
    <cellStyle name="Normal 4 6 4 4" xfId="37709"/>
    <cellStyle name="Normal 4 6 40" xfId="14974"/>
    <cellStyle name="Normal 4 6 41" xfId="15716"/>
    <cellStyle name="Normal 4 6 42" xfId="16257"/>
    <cellStyle name="Normal 4 6 43" xfId="16797"/>
    <cellStyle name="Normal 4 6 44" xfId="17338"/>
    <cellStyle name="Normal 4 6 45" xfId="17879"/>
    <cellStyle name="Normal 4 6 46" xfId="18420"/>
    <cellStyle name="Normal 4 6 47" xfId="18957"/>
    <cellStyle name="Normal 4 6 48" xfId="19496"/>
    <cellStyle name="Normal 4 6 49" xfId="20030"/>
    <cellStyle name="Normal 4 6 5" xfId="3841"/>
    <cellStyle name="Normal 4 6 5 2" xfId="37991"/>
    <cellStyle name="Normal 4 6 50" xfId="20547"/>
    <cellStyle name="Normal 4 6 51" xfId="20866"/>
    <cellStyle name="Normal 4 6 52" xfId="21439"/>
    <cellStyle name="Normal 4 6 53" xfId="21851"/>
    <cellStyle name="Normal 4 6 54" xfId="22178"/>
    <cellStyle name="Normal 4 6 55" xfId="21814"/>
    <cellStyle name="Normal 4 6 56" xfId="22977"/>
    <cellStyle name="Normal 4 6 57" xfId="23516"/>
    <cellStyle name="Normal 4 6 58" xfId="24050"/>
    <cellStyle name="Normal 4 6 59" xfId="24582"/>
    <cellStyle name="Normal 4 6 6" xfId="4334"/>
    <cellStyle name="Normal 4 6 60" xfId="25449"/>
    <cellStyle name="Normal 4 6 61" xfId="25161"/>
    <cellStyle name="Normal 4 6 62" xfId="26226"/>
    <cellStyle name="Normal 4 6 63" xfId="27698"/>
    <cellStyle name="Normal 4 6 64" xfId="27339"/>
    <cellStyle name="Normal 4 6 65" xfId="27797"/>
    <cellStyle name="Normal 4 6 66" xfId="28862"/>
    <cellStyle name="Normal 4 6 67" xfId="29338"/>
    <cellStyle name="Normal 4 6 68" xfId="30968"/>
    <cellStyle name="Normal 4 6 69" xfId="31428"/>
    <cellStyle name="Normal 4 6 7" xfId="4628"/>
    <cellStyle name="Normal 4 6 70" xfId="31405"/>
    <cellStyle name="Normal 4 6 8" xfId="4865"/>
    <cellStyle name="Normal 4 6 9" xfId="5105"/>
    <cellStyle name="Normal 4 60" xfId="1789"/>
    <cellStyle name="Normal 4 60 2" xfId="7378"/>
    <cellStyle name="Normal 4 60 2 2" xfId="29978"/>
    <cellStyle name="Normal 4 60 3" xfId="30630"/>
    <cellStyle name="Normal 4 60 4" xfId="32305"/>
    <cellStyle name="Normal 4 60 5" xfId="33102"/>
    <cellStyle name="Normal 4 60 6" xfId="33699"/>
    <cellStyle name="Normal 4 61" xfId="1799"/>
    <cellStyle name="Normal 4 61 2" xfId="8119"/>
    <cellStyle name="Normal 4 61 2 2" xfId="29983"/>
    <cellStyle name="Normal 4 61 3" xfId="30632"/>
    <cellStyle name="Normal 4 61 4" xfId="32314"/>
    <cellStyle name="Normal 4 61 5" xfId="33110"/>
    <cellStyle name="Normal 4 61 6" xfId="33702"/>
    <cellStyle name="Normal 4 62" xfId="1810"/>
    <cellStyle name="Normal 4 62 2" xfId="6663"/>
    <cellStyle name="Normal 4 62 2 2" xfId="29989"/>
    <cellStyle name="Normal 4 62 3" xfId="30635"/>
    <cellStyle name="Normal 4 62 4" xfId="32323"/>
    <cellStyle name="Normal 4 62 5" xfId="33119"/>
    <cellStyle name="Normal 4 62 6" xfId="33706"/>
    <cellStyle name="Normal 4 63" xfId="1820"/>
    <cellStyle name="Normal 4 63 2" xfId="8312"/>
    <cellStyle name="Normal 4 63 2 2" xfId="29994"/>
    <cellStyle name="Normal 4 63 3" xfId="30638"/>
    <cellStyle name="Normal 4 63 4" xfId="32331"/>
    <cellStyle name="Normal 4 63 5" xfId="33127"/>
    <cellStyle name="Normal 4 63 6" xfId="33710"/>
    <cellStyle name="Normal 4 64" xfId="1835"/>
    <cellStyle name="Normal 4 64 2" xfId="8538"/>
    <cellStyle name="Normal 4 64 2 2" xfId="30003"/>
    <cellStyle name="Normal 4 64 3" xfId="30642"/>
    <cellStyle name="Normal 4 64 4" xfId="32345"/>
    <cellStyle name="Normal 4 64 5" xfId="33139"/>
    <cellStyle name="Normal 4 64 6" xfId="33715"/>
    <cellStyle name="Normal 4 65" xfId="1842"/>
    <cellStyle name="Normal 4 65 2" xfId="8753"/>
    <cellStyle name="Normal 4 65 2 2" xfId="30005"/>
    <cellStyle name="Normal 4 65 3" xfId="30644"/>
    <cellStyle name="Normal 4 65 4" xfId="32351"/>
    <cellStyle name="Normal 4 65 5" xfId="33145"/>
    <cellStyle name="Normal 4 65 6" xfId="33718"/>
    <cellStyle name="Normal 4 66" xfId="1850"/>
    <cellStyle name="Normal 4 66 2" xfId="9222"/>
    <cellStyle name="Normal 4 66 2 2" xfId="30011"/>
    <cellStyle name="Normal 4 66 3" xfId="30647"/>
    <cellStyle name="Normal 4 66 4" xfId="32359"/>
    <cellStyle name="Normal 4 66 5" xfId="33151"/>
    <cellStyle name="Normal 4 66 6" xfId="33721"/>
    <cellStyle name="Normal 4 67" xfId="1864"/>
    <cellStyle name="Normal 4 67 2" xfId="9360"/>
    <cellStyle name="Normal 4 67 2 2" xfId="30021"/>
    <cellStyle name="Normal 4 67 3" xfId="30652"/>
    <cellStyle name="Normal 4 67 4" xfId="32372"/>
    <cellStyle name="Normal 4 67 5" xfId="33160"/>
    <cellStyle name="Normal 4 67 6" xfId="33727"/>
    <cellStyle name="Normal 4 68" xfId="1721"/>
    <cellStyle name="Normal 4 68 2" xfId="9891"/>
    <cellStyle name="Normal 4 68 2 2" xfId="29935"/>
    <cellStyle name="Normal 4 68 3" xfId="30610"/>
    <cellStyle name="Normal 4 68 4" xfId="32245"/>
    <cellStyle name="Normal 4 68 5" xfId="33054"/>
    <cellStyle name="Normal 4 68 6" xfId="33673"/>
    <cellStyle name="Normal 4 69" xfId="1874"/>
    <cellStyle name="Normal 4 69 2" xfId="10138"/>
    <cellStyle name="Normal 4 69 2 2" xfId="30025"/>
    <cellStyle name="Normal 4 69 3" xfId="30654"/>
    <cellStyle name="Normal 4 69 4" xfId="32379"/>
    <cellStyle name="Normal 4 69 5" xfId="33168"/>
    <cellStyle name="Normal 4 69 6" xfId="33730"/>
    <cellStyle name="Normal 4 7" xfId="213"/>
    <cellStyle name="Normal 4 7 10" xfId="5496"/>
    <cellStyle name="Normal 4 7 11" xfId="5400"/>
    <cellStyle name="Normal 4 7 12" xfId="4619"/>
    <cellStyle name="Normal 4 7 13" xfId="5233"/>
    <cellStyle name="Normal 4 7 14" xfId="3715"/>
    <cellStyle name="Normal 4 7 15" xfId="4942"/>
    <cellStyle name="Normal 4 7 16" xfId="4945"/>
    <cellStyle name="Normal 4 7 17" xfId="4755"/>
    <cellStyle name="Normal 4 7 18" xfId="3639"/>
    <cellStyle name="Normal 4 7 19" xfId="7626"/>
    <cellStyle name="Normal 4 7 2" xfId="297"/>
    <cellStyle name="Normal 4 7 2 10" xfId="13916"/>
    <cellStyle name="Normal 4 7 2 11" xfId="13820"/>
    <cellStyle name="Normal 4 7 2 12" xfId="15140"/>
    <cellStyle name="Normal 4 7 2 13" xfId="15539"/>
    <cellStyle name="Normal 4 7 2 14" xfId="16080"/>
    <cellStyle name="Normal 4 7 2 15" xfId="16620"/>
    <cellStyle name="Normal 4 7 2 16" xfId="17161"/>
    <cellStyle name="Normal 4 7 2 17" xfId="17702"/>
    <cellStyle name="Normal 4 7 2 18" xfId="18243"/>
    <cellStyle name="Normal 4 7 2 19" xfId="18781"/>
    <cellStyle name="Normal 4 7 2 2" xfId="10109"/>
    <cellStyle name="Normal 4 7 2 2 2" xfId="38131"/>
    <cellStyle name="Normal 4 7 2 20" xfId="19320"/>
    <cellStyle name="Normal 4 7 2 21" xfId="19857"/>
    <cellStyle name="Normal 4 7 2 22" xfId="19763"/>
    <cellStyle name="Normal 4 7 2 23" xfId="21007"/>
    <cellStyle name="Normal 4 7 2 24" xfId="21956"/>
    <cellStyle name="Normal 4 7 2 25" xfId="22081"/>
    <cellStyle name="Normal 4 7 2 26" xfId="23101"/>
    <cellStyle name="Normal 4 7 2 27" xfId="23638"/>
    <cellStyle name="Normal 4 7 2 28" xfId="24171"/>
    <cellStyle name="Normal 4 7 2 29" xfId="24699"/>
    <cellStyle name="Normal 4 7 2 3" xfId="10779"/>
    <cellStyle name="Normal 4 7 2 3 2" xfId="37995"/>
    <cellStyle name="Normal 4 7 2 30" xfId="25196"/>
    <cellStyle name="Normal 4 7 2 31" xfId="24970"/>
    <cellStyle name="Normal 4 7 2 32" xfId="26347"/>
    <cellStyle name="Normal 4 7 2 33" xfId="26884"/>
    <cellStyle name="Normal 4 7 2 34" xfId="26089"/>
    <cellStyle name="Normal 4 7 2 35" xfId="27904"/>
    <cellStyle name="Normal 4 7 2 36" xfId="28344"/>
    <cellStyle name="Normal 4 7 2 37" xfId="28967"/>
    <cellStyle name="Normal 4 7 2 38" xfId="29926"/>
    <cellStyle name="Normal 4 7 2 39" xfId="31073"/>
    <cellStyle name="Normal 4 7 2 4" xfId="10178"/>
    <cellStyle name="Normal 4 7 2 40" xfId="31132"/>
    <cellStyle name="Normal 4 7 2 41" xfId="32306"/>
    <cellStyle name="Normal 4 7 2 5" xfId="11233"/>
    <cellStyle name="Normal 4 7 2 6" xfId="11761"/>
    <cellStyle name="Normal 4 7 2 7" xfId="12346"/>
    <cellStyle name="Normal 4 7 2 8" xfId="12844"/>
    <cellStyle name="Normal 4 7 2 9" xfId="13375"/>
    <cellStyle name="Normal 4 7 20" xfId="7533"/>
    <cellStyle name="Normal 4 7 21" xfId="7899"/>
    <cellStyle name="Normal 4 7 22" xfId="8229"/>
    <cellStyle name="Normal 4 7 23" xfId="8213"/>
    <cellStyle name="Normal 4 7 24" xfId="6434"/>
    <cellStyle name="Normal 4 7 25" xfId="8072"/>
    <cellStyle name="Normal 4 7 26" xfId="7930"/>
    <cellStyle name="Normal 4 7 27" xfId="6312"/>
    <cellStyle name="Normal 4 7 28" xfId="7757"/>
    <cellStyle name="Normal 4 7 29" xfId="9667"/>
    <cellStyle name="Normal 4 7 3" xfId="2479"/>
    <cellStyle name="Normal 4 7 3 2" xfId="3301"/>
    <cellStyle name="Normal 4 7 3 3" xfId="34244"/>
    <cellStyle name="Normal 4 7 3 4" xfId="37725"/>
    <cellStyle name="Normal 4 7 30" xfId="9621"/>
    <cellStyle name="Normal 4 7 31" xfId="10025"/>
    <cellStyle name="Normal 4 7 32" xfId="10345"/>
    <cellStyle name="Normal 4 7 33" xfId="10768"/>
    <cellStyle name="Normal 4 7 34" xfId="11266"/>
    <cellStyle name="Normal 4 7 35" xfId="11794"/>
    <cellStyle name="Normal 4 7 36" xfId="11299"/>
    <cellStyle name="Normal 4 7 37" xfId="12920"/>
    <cellStyle name="Normal 4 7 38" xfId="13408"/>
    <cellStyle name="Normal 4 7 39" xfId="13949"/>
    <cellStyle name="Normal 4 7 4" xfId="4091"/>
    <cellStyle name="Normal 4 7 4 2" xfId="37994"/>
    <cellStyle name="Normal 4 7 40" xfId="13802"/>
    <cellStyle name="Normal 4 7 41" xfId="13963"/>
    <cellStyle name="Normal 4 7 42" xfId="15572"/>
    <cellStyle name="Normal 4 7 43" xfId="16113"/>
    <cellStyle name="Normal 4 7 44" xfId="16653"/>
    <cellStyle name="Normal 4 7 45" xfId="17194"/>
    <cellStyle name="Normal 4 7 46" xfId="17735"/>
    <cellStyle name="Normal 4 7 47" xfId="18276"/>
    <cellStyle name="Normal 4 7 48" xfId="18814"/>
    <cellStyle name="Normal 4 7 49" xfId="19353"/>
    <cellStyle name="Normal 4 7 5" xfId="4267"/>
    <cellStyle name="Normal 4 7 50" xfId="19888"/>
    <cellStyle name="Normal 4 7 51" xfId="19745"/>
    <cellStyle name="Normal 4 7 52" xfId="19902"/>
    <cellStyle name="Normal 4 7 53" xfId="21872"/>
    <cellStyle name="Normal 4 7 54" xfId="22558"/>
    <cellStyle name="Normal 4 7 55" xfId="23174"/>
    <cellStyle name="Normal 4 7 56" xfId="23710"/>
    <cellStyle name="Normal 4 7 57" xfId="24243"/>
    <cellStyle name="Normal 4 7 58" xfId="24765"/>
    <cellStyle name="Normal 4 7 59" xfId="25258"/>
    <cellStyle name="Normal 4 7 6" xfId="4194"/>
    <cellStyle name="Normal 4 7 60" xfId="24737"/>
    <cellStyle name="Normal 4 7 61" xfId="26420"/>
    <cellStyle name="Normal 4 7 62" xfId="26956"/>
    <cellStyle name="Normal 4 7 63" xfId="27416"/>
    <cellStyle name="Normal 4 7 64" xfId="27962"/>
    <cellStyle name="Normal 4 7 65" xfId="28389"/>
    <cellStyle name="Normal 4 7 66" xfId="28883"/>
    <cellStyle name="Normal 4 7 67" xfId="29019"/>
    <cellStyle name="Normal 4 7 68" xfId="30989"/>
    <cellStyle name="Normal 4 7 69" xfId="32330"/>
    <cellStyle name="Normal 4 7 7" xfId="3345"/>
    <cellStyle name="Normal 4 7 70" xfId="33159"/>
    <cellStyle name="Normal 4 7 8" xfId="3757"/>
    <cellStyle name="Normal 4 7 9" xfId="4047"/>
    <cellStyle name="Normal 4 70" xfId="1882"/>
    <cellStyle name="Normal 4 70 2" xfId="11132"/>
    <cellStyle name="Normal 4 70 2 2" xfId="30031"/>
    <cellStyle name="Normal 4 70 3" xfId="30657"/>
    <cellStyle name="Normal 4 70 4" xfId="32386"/>
    <cellStyle name="Normal 4 70 5" xfId="33176"/>
    <cellStyle name="Normal 4 70 6" xfId="33733"/>
    <cellStyle name="Normal 4 71" xfId="2364"/>
    <cellStyle name="Normal 4 71 2" xfId="11658"/>
    <cellStyle name="Normal 4 72" xfId="12187"/>
    <cellStyle name="Normal 4 73" xfId="12675"/>
    <cellStyle name="Normal 4 74" xfId="13260"/>
    <cellStyle name="Normal 4 75" xfId="13801"/>
    <cellStyle name="Normal 4 76" xfId="14344"/>
    <cellStyle name="Normal 4 77" xfId="14818"/>
    <cellStyle name="Normal 4 78" xfId="15424"/>
    <cellStyle name="Normal 4 79" xfId="15965"/>
    <cellStyle name="Normal 4 8" xfId="234"/>
    <cellStyle name="Normal 4 8 10" xfId="4612"/>
    <cellStyle name="Normal 4 8 11" xfId="5504"/>
    <cellStyle name="Normal 4 8 12" xfId="5860"/>
    <cellStyle name="Normal 4 8 13" xfId="6102"/>
    <cellStyle name="Normal 4 8 14" xfId="6342"/>
    <cellStyle name="Normal 4 8 15" xfId="6579"/>
    <cellStyle name="Normal 4 8 16" xfId="6816"/>
    <cellStyle name="Normal 4 8 17" xfId="7055"/>
    <cellStyle name="Normal 4 8 18" xfId="7287"/>
    <cellStyle name="Normal 4 8 19" xfId="6763"/>
    <cellStyle name="Normal 4 8 2" xfId="2494"/>
    <cellStyle name="Normal 4 8 2 2" xfId="2923"/>
    <cellStyle name="Normal 4 8 2 3" xfId="34259"/>
    <cellStyle name="Normal 4 8 2 4" xfId="37739"/>
    <cellStyle name="Normal 4 8 20" xfId="7634"/>
    <cellStyle name="Normal 4 8 21" xfId="3804"/>
    <cellStyle name="Normal 4 8 22" xfId="7671"/>
    <cellStyle name="Normal 4 8 23" xfId="8452"/>
    <cellStyle name="Normal 4 8 24" xfId="8675"/>
    <cellStyle name="Normal 4 8 25" xfId="8884"/>
    <cellStyle name="Normal 4 8 26" xfId="9086"/>
    <cellStyle name="Normal 4 8 27" xfId="9284"/>
    <cellStyle name="Normal 4 8 28" xfId="9457"/>
    <cellStyle name="Normal 4 8 29" xfId="9041"/>
    <cellStyle name="Normal 4 8 3" xfId="3321"/>
    <cellStyle name="Normal 4 8 3 2" xfId="37996"/>
    <cellStyle name="Normal 4 8 30" xfId="9672"/>
    <cellStyle name="Normal 4 8 31" xfId="10046"/>
    <cellStyle name="Normal 4 8 32" xfId="10713"/>
    <cellStyle name="Normal 4 8 33" xfId="10941"/>
    <cellStyle name="Normal 4 8 34" xfId="11197"/>
    <cellStyle name="Normal 4 8 35" xfId="11724"/>
    <cellStyle name="Normal 4 8 36" xfId="11262"/>
    <cellStyle name="Normal 4 8 37" xfId="12779"/>
    <cellStyle name="Normal 4 8 38" xfId="13330"/>
    <cellStyle name="Normal 4 8 39" xfId="13871"/>
    <cellStyle name="Normal 4 8 4" xfId="3719"/>
    <cellStyle name="Normal 4 8 40" xfId="14630"/>
    <cellStyle name="Normal 4 8 41" xfId="14965"/>
    <cellStyle name="Normal 4 8 42" xfId="15494"/>
    <cellStyle name="Normal 4 8 43" xfId="16035"/>
    <cellStyle name="Normal 4 8 44" xfId="16575"/>
    <cellStyle name="Normal 4 8 45" xfId="17116"/>
    <cellStyle name="Normal 4 8 46" xfId="17657"/>
    <cellStyle name="Normal 4 8 47" xfId="18198"/>
    <cellStyle name="Normal 4 8 48" xfId="18736"/>
    <cellStyle name="Normal 4 8 49" xfId="19276"/>
    <cellStyle name="Normal 4 8 5" xfId="3817"/>
    <cellStyle name="Normal 4 8 50" xfId="19813"/>
    <cellStyle name="Normal 4 8 51" xfId="20544"/>
    <cellStyle name="Normal 4 8 52" xfId="20858"/>
    <cellStyle name="Normal 4 8 53" xfId="21893"/>
    <cellStyle name="Normal 4 8 54" xfId="22601"/>
    <cellStyle name="Normal 4 8 55" xfId="23017"/>
    <cellStyle name="Normal 4 8 56" xfId="23555"/>
    <cellStyle name="Normal 4 8 57" xfId="24089"/>
    <cellStyle name="Normal 4 8 58" xfId="24622"/>
    <cellStyle name="Normal 4 8 59" xfId="25123"/>
    <cellStyle name="Normal 4 8 6" xfId="4238"/>
    <cellStyle name="Normal 4 8 60" xfId="25065"/>
    <cellStyle name="Normal 4 8 61" xfId="26266"/>
    <cellStyle name="Normal 4 8 62" xfId="26801"/>
    <cellStyle name="Normal 4 8 63" xfId="26847"/>
    <cellStyle name="Normal 4 8 64" xfId="27834"/>
    <cellStyle name="Normal 4 8 65" xfId="28288"/>
    <cellStyle name="Normal 4 8 66" xfId="28904"/>
    <cellStyle name="Normal 4 8 67" xfId="29539"/>
    <cellStyle name="Normal 4 8 68" xfId="31010"/>
    <cellStyle name="Normal 4 8 69" xfId="31845"/>
    <cellStyle name="Normal 4 8 7" xfId="4665"/>
    <cellStyle name="Normal 4 8 70" xfId="33003"/>
    <cellStyle name="Normal 4 8 8" xfId="4903"/>
    <cellStyle name="Normal 4 8 9" xfId="5141"/>
    <cellStyle name="Normal 4 80" xfId="16505"/>
    <cellStyle name="Normal 4 81" xfId="17046"/>
    <cellStyle name="Normal 4 82" xfId="17587"/>
    <cellStyle name="Normal 4 83" xfId="18128"/>
    <cellStyle name="Normal 4 84" xfId="18666"/>
    <cellStyle name="Normal 4 85" xfId="19206"/>
    <cellStyle name="Normal 4 86" xfId="19744"/>
    <cellStyle name="Normal 4 87" xfId="20272"/>
    <cellStyle name="Normal 4 88" xfId="20723"/>
    <cellStyle name="Normal 4 89" xfId="21246"/>
    <cellStyle name="Normal 4 9" xfId="184"/>
    <cellStyle name="Normal 4 9 10" xfId="5000"/>
    <cellStyle name="Normal 4 9 11" xfId="5580"/>
    <cellStyle name="Normal 4 9 12" xfId="5835"/>
    <cellStyle name="Normal 4 9 13" xfId="6076"/>
    <cellStyle name="Normal 4 9 14" xfId="6317"/>
    <cellStyle name="Normal 4 9 15" xfId="6553"/>
    <cellStyle name="Normal 4 9 16" xfId="6790"/>
    <cellStyle name="Normal 4 9 17" xfId="7030"/>
    <cellStyle name="Normal 4 9 18" xfId="7262"/>
    <cellStyle name="Normal 4 9 19" xfId="7147"/>
    <cellStyle name="Normal 4 9 2" xfId="2510"/>
    <cellStyle name="Normal 4 9 2 2" xfId="2917"/>
    <cellStyle name="Normal 4 9 2 3" xfId="34277"/>
    <cellStyle name="Normal 4 9 2 4" xfId="37746"/>
    <cellStyle name="Normal 4 9 20" xfId="7707"/>
    <cellStyle name="Normal 4 9 21" xfId="7390"/>
    <cellStyle name="Normal 4 9 22" xfId="7869"/>
    <cellStyle name="Normal 4 9 23" xfId="8427"/>
    <cellStyle name="Normal 4 9 24" xfId="8652"/>
    <cellStyle name="Normal 4 9 25" xfId="8862"/>
    <cellStyle name="Normal 4 9 26" xfId="9064"/>
    <cellStyle name="Normal 4 9 27" xfId="9263"/>
    <cellStyle name="Normal 4 9 28" xfId="9439"/>
    <cellStyle name="Normal 4 9 29" xfId="9353"/>
    <cellStyle name="Normal 4 9 3" xfId="3280"/>
    <cellStyle name="Normal 4 9 3 2" xfId="37997"/>
    <cellStyle name="Normal 4 9 30" xfId="9722"/>
    <cellStyle name="Normal 4 9 31" xfId="10008"/>
    <cellStyle name="Normal 4 9 32" xfId="10748"/>
    <cellStyle name="Normal 4 9 33" xfId="11300"/>
    <cellStyle name="Normal 4 9 34" xfId="11829"/>
    <cellStyle name="Normal 4 9 35" xfId="12357"/>
    <cellStyle name="Normal 4 9 36" xfId="12828"/>
    <cellStyle name="Normal 4 9 37" xfId="13442"/>
    <cellStyle name="Normal 4 9 38" xfId="13983"/>
    <cellStyle name="Normal 4 9 39" xfId="14523"/>
    <cellStyle name="Normal 4 9 4" xfId="4149"/>
    <cellStyle name="Normal 4 9 40" xfId="14363"/>
    <cellStyle name="Normal 4 9 41" xfId="15606"/>
    <cellStyle name="Normal 4 9 42" xfId="16147"/>
    <cellStyle name="Normal 4 9 43" xfId="16687"/>
    <cellStyle name="Normal 4 9 44" xfId="17228"/>
    <cellStyle name="Normal 4 9 45" xfId="17769"/>
    <cellStyle name="Normal 4 9 46" xfId="18310"/>
    <cellStyle name="Normal 4 9 47" xfId="18848"/>
    <cellStyle name="Normal 4 9 48" xfId="19387"/>
    <cellStyle name="Normal 4 9 49" xfId="19922"/>
    <cellStyle name="Normal 4 9 5" xfId="4019"/>
    <cellStyle name="Normal 4 9 50" xfId="20442"/>
    <cellStyle name="Normal 4 9 51" xfId="20291"/>
    <cellStyle name="Normal 4 9 52" xfId="21359"/>
    <cellStyle name="Normal 4 9 53" xfId="21843"/>
    <cellStyle name="Normal 4 9 54" xfId="22319"/>
    <cellStyle name="Normal 4 9 55" xfId="22432"/>
    <cellStyle name="Normal 4 9 56" xfId="23194"/>
    <cellStyle name="Normal 4 9 57" xfId="23730"/>
    <cellStyle name="Normal 4 9 58" xfId="24263"/>
    <cellStyle name="Normal 4 9 59" xfId="24784"/>
    <cellStyle name="Normal 4 9 6" xfId="4368"/>
    <cellStyle name="Normal 4 9 60" xfId="25599"/>
    <cellStyle name="Normal 4 9 61" xfId="24035"/>
    <cellStyle name="Normal 4 9 62" xfId="26440"/>
    <cellStyle name="Normal 4 9 63" xfId="27608"/>
    <cellStyle name="Normal 4 9 64" xfId="27512"/>
    <cellStyle name="Normal 4 9 65" xfId="27979"/>
    <cellStyle name="Normal 4 9 66" xfId="28855"/>
    <cellStyle name="Normal 4 9 67" xfId="29065"/>
    <cellStyle name="Normal 4 9 68" xfId="30962"/>
    <cellStyle name="Normal 4 9 69" xfId="31097"/>
    <cellStyle name="Normal 4 9 7" xfId="4640"/>
    <cellStyle name="Normal 4 9 70" xfId="31589"/>
    <cellStyle name="Normal 4 9 8" xfId="4877"/>
    <cellStyle name="Normal 4 9 9" xfId="5117"/>
    <cellStyle name="Normal 4 90" xfId="21721"/>
    <cellStyle name="Normal 4 91" xfId="22554"/>
    <cellStyle name="Normal 4 92" xfId="22639"/>
    <cellStyle name="Normal 4 93" xfId="22194"/>
    <cellStyle name="Normal 4 94" xfId="22967"/>
    <cellStyle name="Normal 4 95" xfId="23506"/>
    <cellStyle name="Normal 4 96" xfId="24040"/>
    <cellStyle name="Normal 4 97" xfId="25719"/>
    <cellStyle name="Normal 4 98" xfId="24783"/>
    <cellStyle name="Normal 4 99" xfId="25607"/>
    <cellStyle name="Normal 40" xfId="107"/>
    <cellStyle name="Normal 40 10" xfId="5512"/>
    <cellStyle name="Normal 40 11" xfId="5768"/>
    <cellStyle name="Normal 40 12" xfId="6010"/>
    <cellStyle name="Normal 40 13" xfId="6250"/>
    <cellStyle name="Normal 40 14" xfId="6487"/>
    <cellStyle name="Normal 40 15" xfId="6725"/>
    <cellStyle name="Normal 40 16" xfId="6966"/>
    <cellStyle name="Normal 40 17" xfId="7197"/>
    <cellStyle name="Normal 40 18" xfId="7430"/>
    <cellStyle name="Normal 40 19" xfId="7642"/>
    <cellStyle name="Normal 40 2" xfId="2716"/>
    <cellStyle name="Normal 40 2 2" xfId="2885"/>
    <cellStyle name="Normal 40 20" xfId="7895"/>
    <cellStyle name="Normal 40 21" xfId="8029"/>
    <cellStyle name="Normal 40 22" xfId="8365"/>
    <cellStyle name="Normal 40 23" xfId="8589"/>
    <cellStyle name="Normal 40 24" xfId="8800"/>
    <cellStyle name="Normal 40 25" xfId="9007"/>
    <cellStyle name="Normal 40 26" xfId="9203"/>
    <cellStyle name="Normal 40 27" xfId="9388"/>
    <cellStyle name="Normal 40 28" xfId="9555"/>
    <cellStyle name="Normal 40 29" xfId="9677"/>
    <cellStyle name="Normal 40 3" xfId="2834"/>
    <cellStyle name="Normal 40 30" xfId="9788"/>
    <cellStyle name="Normal 40 31" xfId="9940"/>
    <cellStyle name="Normal 40 32" xfId="10171"/>
    <cellStyle name="Normal 40 33" xfId="11129"/>
    <cellStyle name="Normal 40 34" xfId="11655"/>
    <cellStyle name="Normal 40 35" xfId="12184"/>
    <cellStyle name="Normal 40 36" xfId="12638"/>
    <cellStyle name="Normal 40 37" xfId="13257"/>
    <cellStyle name="Normal 40 38" xfId="13798"/>
    <cellStyle name="Normal 40 39" xfId="14341"/>
    <cellStyle name="Normal 40 4" xfId="4062"/>
    <cellStyle name="Normal 40 40" xfId="14809"/>
    <cellStyle name="Normal 40 41" xfId="15421"/>
    <cellStyle name="Normal 40 42" xfId="15962"/>
    <cellStyle name="Normal 40 43" xfId="16502"/>
    <cellStyle name="Normal 40 44" xfId="17043"/>
    <cellStyle name="Normal 40 45" xfId="17584"/>
    <cellStyle name="Normal 40 46" xfId="18125"/>
    <cellStyle name="Normal 40 47" xfId="18663"/>
    <cellStyle name="Normal 40 48" xfId="19203"/>
    <cellStyle name="Normal 40 49" xfId="19741"/>
    <cellStyle name="Normal 40 5" xfId="4444"/>
    <cellStyle name="Normal 40 50" xfId="20269"/>
    <cellStyle name="Normal 40 51" xfId="20714"/>
    <cellStyle name="Normal 40 52" xfId="21243"/>
    <cellStyle name="Normal 40 53" xfId="21771"/>
    <cellStyle name="Normal 40 54" xfId="22255"/>
    <cellStyle name="Normal 40 55" xfId="22503"/>
    <cellStyle name="Normal 40 56" xfId="22885"/>
    <cellStyle name="Normal 40 57" xfId="23426"/>
    <cellStyle name="Normal 40 58" xfId="23959"/>
    <cellStyle name="Normal 40 59" xfId="24493"/>
    <cellStyle name="Normal 40 6" xfId="4573"/>
    <cellStyle name="Normal 40 60" xfId="25705"/>
    <cellStyle name="Normal 40 61" xfId="26037"/>
    <cellStyle name="Normal 40 62" xfId="26136"/>
    <cellStyle name="Normal 40 63" xfId="27037"/>
    <cellStyle name="Normal 40 64" xfId="26869"/>
    <cellStyle name="Normal 40 65" xfId="27715"/>
    <cellStyle name="Normal 40 66" xfId="28797"/>
    <cellStyle name="Normal 40 67" xfId="29456"/>
    <cellStyle name="Normal 40 68" xfId="30896"/>
    <cellStyle name="Normal 40 69" xfId="31315"/>
    <cellStyle name="Normal 40 7" xfId="4810"/>
    <cellStyle name="Normal 40 70" xfId="31153"/>
    <cellStyle name="Normal 40 8" xfId="5051"/>
    <cellStyle name="Normal 40 9" xfId="5290"/>
    <cellStyle name="Normal 41" xfId="38287"/>
    <cellStyle name="Normal 42" xfId="2745"/>
    <cellStyle name="Normal 43" xfId="38288"/>
    <cellStyle name="Normal 44" xfId="38290"/>
    <cellStyle name="Normal 45" xfId="38291"/>
    <cellStyle name="Normal 46" xfId="38534"/>
    <cellStyle name="Normal 47" xfId="38535"/>
    <cellStyle name="Normal 48" xfId="1854"/>
    <cellStyle name="Normal 49" xfId="675"/>
    <cellStyle name="Normal 5" xfId="45"/>
    <cellStyle name="Normal 5 10" xfId="391"/>
    <cellStyle name="Normal 5 100" xfId="28755"/>
    <cellStyle name="Normal 5 101" xfId="29616"/>
    <cellStyle name="Normal 5 102" xfId="30846"/>
    <cellStyle name="Normal 5 103" xfId="32767"/>
    <cellStyle name="Normal 5 104" xfId="33484"/>
    <cellStyle name="Normal 5 105" xfId="3080"/>
    <cellStyle name="Normal 5 106" xfId="2898"/>
    <cellStyle name="Normal 5 107" xfId="30235"/>
    <cellStyle name="Normal 5 108" xfId="34110"/>
    <cellStyle name="Normal 5 109" xfId="34146"/>
    <cellStyle name="Normal 5 11" xfId="517"/>
    <cellStyle name="Normal 5 110" xfId="34286"/>
    <cellStyle name="Normal 5 111" xfId="34147"/>
    <cellStyle name="Normal 5 112" xfId="34174"/>
    <cellStyle name="Normal 5 113" xfId="34298"/>
    <cellStyle name="Normal 5 114" xfId="34307"/>
    <cellStyle name="Normal 5 115" xfId="34629"/>
    <cellStyle name="Normal 5 116" xfId="34856"/>
    <cellStyle name="Normal 5 117" xfId="35083"/>
    <cellStyle name="Normal 5 118" xfId="35310"/>
    <cellStyle name="Normal 5 119" xfId="35537"/>
    <cellStyle name="Normal 5 12" xfId="399"/>
    <cellStyle name="Normal 5 120" xfId="35764"/>
    <cellStyle name="Normal 5 121" xfId="35991"/>
    <cellStyle name="Normal 5 122" xfId="36218"/>
    <cellStyle name="Normal 5 123" xfId="36445"/>
    <cellStyle name="Normal 5 124" xfId="36671"/>
    <cellStyle name="Normal 5 125" xfId="36895"/>
    <cellStyle name="Normal 5 126" xfId="37095"/>
    <cellStyle name="Normal 5 127" xfId="37187"/>
    <cellStyle name="Normal 5 128" xfId="37292"/>
    <cellStyle name="Normal 5 129" xfId="37345"/>
    <cellStyle name="Normal 5 13" xfId="401"/>
    <cellStyle name="Normal 5 130" xfId="37303"/>
    <cellStyle name="Normal 5 131" xfId="37356"/>
    <cellStyle name="Normal 5 132" xfId="37368"/>
    <cellStyle name="Normal 5 133" xfId="37380"/>
    <cellStyle name="Normal 5 134" xfId="37392"/>
    <cellStyle name="Normal 5 135" xfId="37404"/>
    <cellStyle name="Normal 5 136" xfId="37416"/>
    <cellStyle name="Normal 5 137" xfId="37425"/>
    <cellStyle name="Normal 5 138" xfId="37638"/>
    <cellStyle name="Normal 5 139" xfId="37666"/>
    <cellStyle name="Normal 5 14" xfId="326"/>
    <cellStyle name="Normal 5 140" xfId="38512"/>
    <cellStyle name="Normal 5 15" xfId="413"/>
    <cellStyle name="Normal 5 16" xfId="551"/>
    <cellStyle name="Normal 5 17" xfId="579"/>
    <cellStyle name="Normal 5 18" xfId="676"/>
    <cellStyle name="Normal 5 19" xfId="716"/>
    <cellStyle name="Normal 5 2" xfId="101"/>
    <cellStyle name="Normal 5 2 10" xfId="658"/>
    <cellStyle name="Normal 5 2 11" xfId="685"/>
    <cellStyle name="Normal 5 2 12" xfId="708"/>
    <cellStyle name="Normal 5 2 13" xfId="733"/>
    <cellStyle name="Normal 5 2 14" xfId="754"/>
    <cellStyle name="Normal 5 2 15" xfId="760"/>
    <cellStyle name="Normal 5 2 16" xfId="798"/>
    <cellStyle name="Normal 5 2 17" xfId="813"/>
    <cellStyle name="Normal 5 2 18" xfId="784"/>
    <cellStyle name="Normal 5 2 19" xfId="577"/>
    <cellStyle name="Normal 5 2 2" xfId="160"/>
    <cellStyle name="Normal 5 2 2 2" xfId="37999"/>
    <cellStyle name="Normal 5 2 20" xfId="1280"/>
    <cellStyle name="Normal 5 2 21" xfId="1313"/>
    <cellStyle name="Normal 5 2 22" xfId="1381"/>
    <cellStyle name="Normal 5 2 23" xfId="2181"/>
    <cellStyle name="Normal 5 2 24" xfId="2341"/>
    <cellStyle name="Normal 5 2 25" xfId="2879"/>
    <cellStyle name="Normal 5 2 26" xfId="29688"/>
    <cellStyle name="Normal 5 2 27" xfId="30085"/>
    <cellStyle name="Normal 5 2 28" xfId="34111"/>
    <cellStyle name="Normal 5 2 29" xfId="34170"/>
    <cellStyle name="Normal 5 2 3" xfId="363"/>
    <cellStyle name="Normal 5 2 30" xfId="34630"/>
    <cellStyle name="Normal 5 2 31" xfId="34857"/>
    <cellStyle name="Normal 5 2 32" xfId="35084"/>
    <cellStyle name="Normal 5 2 33" xfId="35311"/>
    <cellStyle name="Normal 5 2 34" xfId="35538"/>
    <cellStyle name="Normal 5 2 35" xfId="35765"/>
    <cellStyle name="Normal 5 2 36" xfId="35992"/>
    <cellStyle name="Normal 5 2 37" xfId="36219"/>
    <cellStyle name="Normal 5 2 38" xfId="36446"/>
    <cellStyle name="Normal 5 2 39" xfId="36672"/>
    <cellStyle name="Normal 5 2 4" xfId="417"/>
    <cellStyle name="Normal 5 2 40" xfId="36896"/>
    <cellStyle name="Normal 5 2 41" xfId="37096"/>
    <cellStyle name="Normal 5 2 42" xfId="37293"/>
    <cellStyle name="Normal 5 2 43" xfId="37639"/>
    <cellStyle name="Normal 5 2 44" xfId="37686"/>
    <cellStyle name="Normal 5 2 45" xfId="38513"/>
    <cellStyle name="Normal 5 2 5" xfId="396"/>
    <cellStyle name="Normal 5 2 6" xfId="553"/>
    <cellStyle name="Normal 5 2 7" xfId="581"/>
    <cellStyle name="Normal 5 2 8" xfId="606"/>
    <cellStyle name="Normal 5 2 9" xfId="633"/>
    <cellStyle name="Normal 5 20" xfId="752"/>
    <cellStyle name="Normal 5 21" xfId="481"/>
    <cellStyle name="Normal 5 22" xfId="803"/>
    <cellStyle name="Normal 5 23" xfId="900"/>
    <cellStyle name="Normal 5 23 10" xfId="998"/>
    <cellStyle name="Normal 5 23 10 10" xfId="15077"/>
    <cellStyle name="Normal 5 23 10 11" xfId="15620"/>
    <cellStyle name="Normal 5 23 10 12" xfId="16161"/>
    <cellStyle name="Normal 5 23 10 13" xfId="16701"/>
    <cellStyle name="Normal 5 23 10 14" xfId="17242"/>
    <cellStyle name="Normal 5 23 10 15" xfId="17783"/>
    <cellStyle name="Normal 5 23 10 16" xfId="18324"/>
    <cellStyle name="Normal 5 23 10 17" xfId="18862"/>
    <cellStyle name="Normal 5 23 10 18" xfId="19401"/>
    <cellStyle name="Normal 5 23 10 19" xfId="19935"/>
    <cellStyle name="Normal 5 23 10 2" xfId="10775"/>
    <cellStyle name="Normal 5 23 10 20" xfId="20454"/>
    <cellStyle name="Normal 5 23 10 21" xfId="20953"/>
    <cellStyle name="Normal 5 23 10 22" xfId="21366"/>
    <cellStyle name="Normal 5 23 10 23" xfId="21625"/>
    <cellStyle name="Normal 5 23 10 24" xfId="22628"/>
    <cellStyle name="Normal 5 23 10 25" xfId="23203"/>
    <cellStyle name="Normal 5 23 10 26" xfId="23739"/>
    <cellStyle name="Normal 5 23 10 27" xfId="24272"/>
    <cellStyle name="Normal 5 23 10 28" xfId="24792"/>
    <cellStyle name="Normal 5 23 10 29" xfId="25277"/>
    <cellStyle name="Normal 5 23 10 3" xfId="11314"/>
    <cellStyle name="Normal 5 23 10 30" xfId="25703"/>
    <cellStyle name="Normal 5 23 10 31" xfId="26449"/>
    <cellStyle name="Normal 5 23 10 32" xfId="26985"/>
    <cellStyle name="Normal 5 23 10 33" xfId="27505"/>
    <cellStyle name="Normal 5 23 10 34" xfId="27985"/>
    <cellStyle name="Normal 5 23 10 35" xfId="28403"/>
    <cellStyle name="Normal 5 23 10 36" xfId="28669"/>
    <cellStyle name="Normal 5 23 10 37" xfId="29493"/>
    <cellStyle name="Normal 5 23 10 38" xfId="30307"/>
    <cellStyle name="Normal 5 23 10 39" xfId="31648"/>
    <cellStyle name="Normal 5 23 10 4" xfId="11843"/>
    <cellStyle name="Normal 5 23 10 40" xfId="31390"/>
    <cellStyle name="Normal 5 23 10 41" xfId="32520"/>
    <cellStyle name="Normal 5 23 10 5" xfId="12371"/>
    <cellStyle name="Normal 5 23 10 6" xfId="12914"/>
    <cellStyle name="Normal 5 23 10 7" xfId="13456"/>
    <cellStyle name="Normal 5 23 10 8" xfId="13997"/>
    <cellStyle name="Normal 5 23 10 9" xfId="14537"/>
    <cellStyle name="Normal 5 23 11" xfId="1039"/>
    <cellStyle name="Normal 5 23 11 10" xfId="15117"/>
    <cellStyle name="Normal 5 23 11 11" xfId="15661"/>
    <cellStyle name="Normal 5 23 11 12" xfId="16202"/>
    <cellStyle name="Normal 5 23 11 13" xfId="16742"/>
    <cellStyle name="Normal 5 23 11 14" xfId="17283"/>
    <cellStyle name="Normal 5 23 11 15" xfId="17824"/>
    <cellStyle name="Normal 5 23 11 16" xfId="18365"/>
    <cellStyle name="Normal 5 23 11 17" xfId="18902"/>
    <cellStyle name="Normal 5 23 11 18" xfId="19442"/>
    <cellStyle name="Normal 5 23 11 19" xfId="19975"/>
    <cellStyle name="Normal 5 23 11 2" xfId="10815"/>
    <cellStyle name="Normal 5 23 11 20" xfId="20493"/>
    <cellStyle name="Normal 5 23 11 21" xfId="20986"/>
    <cellStyle name="Normal 5 23 11 22" xfId="21396"/>
    <cellStyle name="Normal 5 23 11 23" xfId="21626"/>
    <cellStyle name="Normal 5 23 11 24" xfId="22665"/>
    <cellStyle name="Normal 5 23 11 25" xfId="23244"/>
    <cellStyle name="Normal 5 23 11 26" xfId="23779"/>
    <cellStyle name="Normal 5 23 11 27" xfId="24313"/>
    <cellStyle name="Normal 5 23 11 28" xfId="24830"/>
    <cellStyle name="Normal 5 23 11 29" xfId="25314"/>
    <cellStyle name="Normal 5 23 11 3" xfId="11355"/>
    <cellStyle name="Normal 5 23 11 30" xfId="25724"/>
    <cellStyle name="Normal 5 23 11 31" xfId="26489"/>
    <cellStyle name="Normal 5 23 11 32" xfId="27024"/>
    <cellStyle name="Normal 5 23 11 33" xfId="27544"/>
    <cellStyle name="Normal 5 23 11 34" xfId="28021"/>
    <cellStyle name="Normal 5 23 11 35" xfId="28431"/>
    <cellStyle name="Normal 5 23 11 36" xfId="28670"/>
    <cellStyle name="Normal 5 23 11 37" xfId="29516"/>
    <cellStyle name="Normal 5 23 11 38" xfId="30308"/>
    <cellStyle name="Normal 5 23 11 39" xfId="31678"/>
    <cellStyle name="Normal 5 23 11 4" xfId="11884"/>
    <cellStyle name="Normal 5 23 11 40" xfId="31529"/>
    <cellStyle name="Normal 5 23 11 41" xfId="30821"/>
    <cellStyle name="Normal 5 23 11 5" xfId="12412"/>
    <cellStyle name="Normal 5 23 11 6" xfId="12954"/>
    <cellStyle name="Normal 5 23 11 7" xfId="13497"/>
    <cellStyle name="Normal 5 23 11 8" xfId="14038"/>
    <cellStyle name="Normal 5 23 11 9" xfId="14578"/>
    <cellStyle name="Normal 5 23 12" xfId="979"/>
    <cellStyle name="Normal 5 23 12 10" xfId="15059"/>
    <cellStyle name="Normal 5 23 12 11" xfId="15601"/>
    <cellStyle name="Normal 5 23 12 12" xfId="16142"/>
    <cellStyle name="Normal 5 23 12 13" xfId="16682"/>
    <cellStyle name="Normal 5 23 12 14" xfId="17223"/>
    <cellStyle name="Normal 5 23 12 15" xfId="17764"/>
    <cellStyle name="Normal 5 23 12 16" xfId="18305"/>
    <cellStyle name="Normal 5 23 12 17" xfId="18843"/>
    <cellStyle name="Normal 5 23 12 18" xfId="19382"/>
    <cellStyle name="Normal 5 23 12 19" xfId="19917"/>
    <cellStyle name="Normal 5 23 12 2" xfId="10758"/>
    <cellStyle name="Normal 5 23 12 20" xfId="20439"/>
    <cellStyle name="Normal 5 23 12 21" xfId="20938"/>
    <cellStyle name="Normal 5 23 12 22" xfId="21357"/>
    <cellStyle name="Normal 5 23 12 23" xfId="21623"/>
    <cellStyle name="Normal 5 23 12 24" xfId="22609"/>
    <cellStyle name="Normal 5 23 12 25" xfId="23184"/>
    <cellStyle name="Normal 5 23 12 26" xfId="23720"/>
    <cellStyle name="Normal 5 23 12 27" xfId="24253"/>
    <cellStyle name="Normal 5 23 12 28" xfId="24774"/>
    <cellStyle name="Normal 5 23 12 29" xfId="25266"/>
    <cellStyle name="Normal 5 23 12 3" xfId="11295"/>
    <cellStyle name="Normal 5 23 12 30" xfId="25690"/>
    <cellStyle name="Normal 5 23 12 31" xfId="26430"/>
    <cellStyle name="Normal 5 23 12 32" xfId="26966"/>
    <cellStyle name="Normal 5 23 12 33" xfId="27486"/>
    <cellStyle name="Normal 5 23 12 34" xfId="27970"/>
    <cellStyle name="Normal 5 23 12 35" xfId="28395"/>
    <cellStyle name="Normal 5 23 12 36" xfId="28667"/>
    <cellStyle name="Normal 5 23 12 37" xfId="29480"/>
    <cellStyle name="Normal 5 23 12 38" xfId="30305"/>
    <cellStyle name="Normal 5 23 12 39" xfId="31635"/>
    <cellStyle name="Normal 5 23 12 4" xfId="11824"/>
    <cellStyle name="Normal 5 23 12 40" xfId="31104"/>
    <cellStyle name="Normal 5 23 12 41" xfId="31613"/>
    <cellStyle name="Normal 5 23 12 5" xfId="12352"/>
    <cellStyle name="Normal 5 23 12 6" xfId="12895"/>
    <cellStyle name="Normal 5 23 12 7" xfId="13437"/>
    <cellStyle name="Normal 5 23 12 8" xfId="13978"/>
    <cellStyle name="Normal 5 23 12 9" xfId="14518"/>
    <cellStyle name="Normal 5 23 2" xfId="1045"/>
    <cellStyle name="Normal 5 23 2 10" xfId="15123"/>
    <cellStyle name="Normal 5 23 2 11" xfId="15667"/>
    <cellStyle name="Normal 5 23 2 12" xfId="16208"/>
    <cellStyle name="Normal 5 23 2 13" xfId="16748"/>
    <cellStyle name="Normal 5 23 2 14" xfId="17289"/>
    <cellStyle name="Normal 5 23 2 15" xfId="17830"/>
    <cellStyle name="Normal 5 23 2 16" xfId="18371"/>
    <cellStyle name="Normal 5 23 2 17" xfId="18908"/>
    <cellStyle name="Normal 5 23 2 18" xfId="19448"/>
    <cellStyle name="Normal 5 23 2 19" xfId="19981"/>
    <cellStyle name="Normal 5 23 2 2" xfId="10821"/>
    <cellStyle name="Normal 5 23 2 20" xfId="20499"/>
    <cellStyle name="Normal 5 23 2 21" xfId="20992"/>
    <cellStyle name="Normal 5 23 2 22" xfId="21399"/>
    <cellStyle name="Normal 5 23 2 23" xfId="21629"/>
    <cellStyle name="Normal 5 23 2 24" xfId="22671"/>
    <cellStyle name="Normal 5 23 2 25" xfId="23250"/>
    <cellStyle name="Normal 5 23 2 26" xfId="23785"/>
    <cellStyle name="Normal 5 23 2 27" xfId="24319"/>
    <cellStyle name="Normal 5 23 2 28" xfId="24836"/>
    <cellStyle name="Normal 5 23 2 29" xfId="25318"/>
    <cellStyle name="Normal 5 23 2 3" xfId="11361"/>
    <cellStyle name="Normal 5 23 2 30" xfId="25729"/>
    <cellStyle name="Normal 5 23 2 31" xfId="26495"/>
    <cellStyle name="Normal 5 23 2 32" xfId="27030"/>
    <cellStyle name="Normal 5 23 2 33" xfId="27550"/>
    <cellStyle name="Normal 5 23 2 34" xfId="28027"/>
    <cellStyle name="Normal 5 23 2 35" xfId="28435"/>
    <cellStyle name="Normal 5 23 2 36" xfId="28673"/>
    <cellStyle name="Normal 5 23 2 37" xfId="29519"/>
    <cellStyle name="Normal 5 23 2 38" xfId="30311"/>
    <cellStyle name="Normal 5 23 2 39" xfId="31683"/>
    <cellStyle name="Normal 5 23 2 4" xfId="11890"/>
    <cellStyle name="Normal 5 23 2 40" xfId="31244"/>
    <cellStyle name="Normal 5 23 2 41" xfId="32681"/>
    <cellStyle name="Normal 5 23 2 5" xfId="12418"/>
    <cellStyle name="Normal 5 23 2 6" xfId="12960"/>
    <cellStyle name="Normal 5 23 2 7" xfId="13503"/>
    <cellStyle name="Normal 5 23 2 8" xfId="14044"/>
    <cellStyle name="Normal 5 23 2 9" xfId="14584"/>
    <cellStyle name="Normal 5 23 3" xfId="1132"/>
    <cellStyle name="Normal 5 23 3 10" xfId="15210"/>
    <cellStyle name="Normal 5 23 3 11" xfId="15753"/>
    <cellStyle name="Normal 5 23 3 12" xfId="16294"/>
    <cellStyle name="Normal 5 23 3 13" xfId="16834"/>
    <cellStyle name="Normal 5 23 3 14" xfId="17375"/>
    <cellStyle name="Normal 5 23 3 15" xfId="17916"/>
    <cellStyle name="Normal 5 23 3 16" xfId="18457"/>
    <cellStyle name="Normal 5 23 3 17" xfId="18994"/>
    <cellStyle name="Normal 5 23 3 18" xfId="19533"/>
    <cellStyle name="Normal 5 23 3 19" xfId="20067"/>
    <cellStyle name="Normal 5 23 3 2" xfId="10908"/>
    <cellStyle name="Normal 5 23 3 20" xfId="20585"/>
    <cellStyle name="Normal 5 23 3 21" xfId="21071"/>
    <cellStyle name="Normal 5 23 3 22" xfId="21474"/>
    <cellStyle name="Normal 5 23 3 23" xfId="21676"/>
    <cellStyle name="Normal 5 23 3 24" xfId="22757"/>
    <cellStyle name="Normal 5 23 3 25" xfId="23337"/>
    <cellStyle name="Normal 5 23 3 26" xfId="23872"/>
    <cellStyle name="Normal 5 23 3 27" xfId="24406"/>
    <cellStyle name="Normal 5 23 3 28" xfId="24920"/>
    <cellStyle name="Normal 5 23 3 29" xfId="25397"/>
    <cellStyle name="Normal 5 23 3 3" xfId="11447"/>
    <cellStyle name="Normal 5 23 3 30" xfId="25799"/>
    <cellStyle name="Normal 5 23 3 31" xfId="26582"/>
    <cellStyle name="Normal 5 23 3 32" xfId="27115"/>
    <cellStyle name="Normal 5 23 3 33" xfId="27634"/>
    <cellStyle name="Normal 5 23 3 34" xfId="28108"/>
    <cellStyle name="Normal 5 23 3 35" xfId="28508"/>
    <cellStyle name="Normal 5 23 3 36" xfId="28720"/>
    <cellStyle name="Normal 5 23 3 37" xfId="29588"/>
    <cellStyle name="Normal 5 23 3 38" xfId="30358"/>
    <cellStyle name="Normal 5 23 3 39" xfId="31754"/>
    <cellStyle name="Normal 5 23 3 4" xfId="11976"/>
    <cellStyle name="Normal 5 23 3 40" xfId="32042"/>
    <cellStyle name="Normal 5 23 3 41" xfId="32902"/>
    <cellStyle name="Normal 5 23 3 5" xfId="12505"/>
    <cellStyle name="Normal 5 23 3 6" xfId="13047"/>
    <cellStyle name="Normal 5 23 3 7" xfId="13588"/>
    <cellStyle name="Normal 5 23 3 8" xfId="14131"/>
    <cellStyle name="Normal 5 23 3 9" xfId="14671"/>
    <cellStyle name="Normal 5 23 4" xfId="1141"/>
    <cellStyle name="Normal 5 23 4 10" xfId="15219"/>
    <cellStyle name="Normal 5 23 4 11" xfId="15762"/>
    <cellStyle name="Normal 5 23 4 12" xfId="16302"/>
    <cellStyle name="Normal 5 23 4 13" xfId="16843"/>
    <cellStyle name="Normal 5 23 4 14" xfId="17384"/>
    <cellStyle name="Normal 5 23 4 15" xfId="17925"/>
    <cellStyle name="Normal 5 23 4 16" xfId="18465"/>
    <cellStyle name="Normal 5 23 4 17" xfId="19003"/>
    <cellStyle name="Normal 5 23 4 18" xfId="19542"/>
    <cellStyle name="Normal 5 23 4 19" xfId="20075"/>
    <cellStyle name="Normal 5 23 4 2" xfId="10917"/>
    <cellStyle name="Normal 5 23 4 20" xfId="20593"/>
    <cellStyle name="Normal 5 23 4 21" xfId="21078"/>
    <cellStyle name="Normal 5 23 4 22" xfId="21481"/>
    <cellStyle name="Normal 5 23 4 23" xfId="21677"/>
    <cellStyle name="Normal 5 23 4 24" xfId="22766"/>
    <cellStyle name="Normal 5 23 4 25" xfId="23346"/>
    <cellStyle name="Normal 5 23 4 26" xfId="23881"/>
    <cellStyle name="Normal 5 23 4 27" xfId="24415"/>
    <cellStyle name="Normal 5 23 4 28" xfId="24928"/>
    <cellStyle name="Normal 5 23 4 29" xfId="25406"/>
    <cellStyle name="Normal 5 23 4 3" xfId="11456"/>
    <cellStyle name="Normal 5 23 4 30" xfId="25802"/>
    <cellStyle name="Normal 5 23 4 31" xfId="26591"/>
    <cellStyle name="Normal 5 23 4 32" xfId="27124"/>
    <cellStyle name="Normal 5 23 4 33" xfId="27642"/>
    <cellStyle name="Normal 5 23 4 34" xfId="28116"/>
    <cellStyle name="Normal 5 23 4 35" xfId="28516"/>
    <cellStyle name="Normal 5 23 4 36" xfId="28721"/>
    <cellStyle name="Normal 5 23 4 37" xfId="29596"/>
    <cellStyle name="Normal 5 23 4 38" xfId="30359"/>
    <cellStyle name="Normal 5 23 4 39" xfId="31761"/>
    <cellStyle name="Normal 5 23 4 4" xfId="11985"/>
    <cellStyle name="Normal 5 23 4 40" xfId="32468"/>
    <cellStyle name="Normal 5 23 4 41" xfId="32901"/>
    <cellStyle name="Normal 5 23 4 5" xfId="12514"/>
    <cellStyle name="Normal 5 23 4 6" xfId="13055"/>
    <cellStyle name="Normal 5 23 4 7" xfId="13597"/>
    <cellStyle name="Normal 5 23 4 8" xfId="14140"/>
    <cellStyle name="Normal 5 23 4 9" xfId="14679"/>
    <cellStyle name="Normal 5 23 5" xfId="903"/>
    <cellStyle name="Normal 5 23 5 10" xfId="14983"/>
    <cellStyle name="Normal 5 23 5 11" xfId="15528"/>
    <cellStyle name="Normal 5 23 5 12" xfId="16069"/>
    <cellStyle name="Normal 5 23 5 13" xfId="16609"/>
    <cellStyle name="Normal 5 23 5 14" xfId="17150"/>
    <cellStyle name="Normal 5 23 5 15" xfId="17691"/>
    <cellStyle name="Normal 5 23 5 16" xfId="18232"/>
    <cellStyle name="Normal 5 23 5 17" xfId="18770"/>
    <cellStyle name="Normal 5 23 5 18" xfId="19309"/>
    <cellStyle name="Normal 5 23 5 19" xfId="19847"/>
    <cellStyle name="Normal 5 23 5 2" xfId="10687"/>
    <cellStyle name="Normal 5 23 5 20" xfId="20370"/>
    <cellStyle name="Normal 5 23 5 21" xfId="20875"/>
    <cellStyle name="Normal 5 23 5 22" xfId="21314"/>
    <cellStyle name="Normal 5 23 5 23" xfId="21620"/>
    <cellStyle name="Normal 5 23 5 24" xfId="22539"/>
    <cellStyle name="Normal 5 23 5 25" xfId="23108"/>
    <cellStyle name="Normal 5 23 5 26" xfId="23645"/>
    <cellStyle name="Normal 5 23 5 27" xfId="24178"/>
    <cellStyle name="Normal 5 23 5 28" xfId="24705"/>
    <cellStyle name="Normal 5 23 5 29" xfId="25202"/>
    <cellStyle name="Normal 5 23 5 3" xfId="11222"/>
    <cellStyle name="Normal 5 23 5 30" xfId="25645"/>
    <cellStyle name="Normal 5 23 5 31" xfId="26354"/>
    <cellStyle name="Normal 5 23 5 32" xfId="26891"/>
    <cellStyle name="Normal 5 23 5 33" xfId="27417"/>
    <cellStyle name="Normal 5 23 5 34" xfId="27910"/>
    <cellStyle name="Normal 5 23 5 35" xfId="28349"/>
    <cellStyle name="Normal 5 23 5 36" xfId="28664"/>
    <cellStyle name="Normal 5 23 5 37" xfId="29447"/>
    <cellStyle name="Normal 5 23 5 38" xfId="30302"/>
    <cellStyle name="Normal 5 23 5 39" xfId="31577"/>
    <cellStyle name="Normal 5 23 5 4" xfId="11750"/>
    <cellStyle name="Normal 5 23 5 40" xfId="31694"/>
    <cellStyle name="Normal 5 23 5 41" xfId="31151"/>
    <cellStyle name="Normal 5 23 5 5" xfId="12279"/>
    <cellStyle name="Normal 5 23 5 6" xfId="12821"/>
    <cellStyle name="Normal 5 23 5 7" xfId="13364"/>
    <cellStyle name="Normal 5 23 5 8" xfId="13905"/>
    <cellStyle name="Normal 5 23 5 9" xfId="14445"/>
    <cellStyle name="Normal 5 23 6" xfId="924"/>
    <cellStyle name="Normal 5 23 6 10" xfId="15004"/>
    <cellStyle name="Normal 5 23 6 11" xfId="15549"/>
    <cellStyle name="Normal 5 23 6 12" xfId="16090"/>
    <cellStyle name="Normal 5 23 6 13" xfId="16630"/>
    <cellStyle name="Normal 5 23 6 14" xfId="17171"/>
    <cellStyle name="Normal 5 23 6 15" xfId="17712"/>
    <cellStyle name="Normal 5 23 6 16" xfId="18253"/>
    <cellStyle name="Normal 5 23 6 17" xfId="18791"/>
    <cellStyle name="Normal 5 23 6 18" xfId="19330"/>
    <cellStyle name="Normal 5 23 6 19" xfId="19867"/>
    <cellStyle name="Normal 5 23 6 2" xfId="10705"/>
    <cellStyle name="Normal 5 23 6 20" xfId="20390"/>
    <cellStyle name="Normal 5 23 6 21" xfId="20891"/>
    <cellStyle name="Normal 5 23 6 22" xfId="21325"/>
    <cellStyle name="Normal 5 23 6 23" xfId="21621"/>
    <cellStyle name="Normal 5 23 6 24" xfId="22559"/>
    <cellStyle name="Normal 5 23 6 25" xfId="23129"/>
    <cellStyle name="Normal 5 23 6 26" xfId="23666"/>
    <cellStyle name="Normal 5 23 6 27" xfId="24198"/>
    <cellStyle name="Normal 5 23 6 28" xfId="24723"/>
    <cellStyle name="Normal 5 23 6 29" xfId="25219"/>
    <cellStyle name="Normal 5 23 6 3" xfId="11243"/>
    <cellStyle name="Normal 5 23 6 30" xfId="25657"/>
    <cellStyle name="Normal 5 23 6 31" xfId="26375"/>
    <cellStyle name="Normal 5 23 6 32" xfId="26911"/>
    <cellStyle name="Normal 5 23 6 33" xfId="27435"/>
    <cellStyle name="Normal 5 23 6 34" xfId="27925"/>
    <cellStyle name="Normal 5 23 6 35" xfId="28361"/>
    <cellStyle name="Normal 5 23 6 36" xfId="28665"/>
    <cellStyle name="Normal 5 23 6 37" xfId="29453"/>
    <cellStyle name="Normal 5 23 6 38" xfId="30303"/>
    <cellStyle name="Normal 5 23 6 39" xfId="31596"/>
    <cellStyle name="Normal 5 23 6 4" xfId="11771"/>
    <cellStyle name="Normal 5 23 6 40" xfId="32257"/>
    <cellStyle name="Normal 5 23 6 41" xfId="31217"/>
    <cellStyle name="Normal 5 23 6 5" xfId="12299"/>
    <cellStyle name="Normal 5 23 6 6" xfId="12842"/>
    <cellStyle name="Normal 5 23 6 7" xfId="13385"/>
    <cellStyle name="Normal 5 23 6 8" xfId="13926"/>
    <cellStyle name="Normal 5 23 6 9" xfId="14466"/>
    <cellStyle name="Normal 5 23 7" xfId="974"/>
    <cellStyle name="Normal 5 23 7 10" xfId="15054"/>
    <cellStyle name="Normal 5 23 7 11" xfId="15596"/>
    <cellStyle name="Normal 5 23 7 12" xfId="16137"/>
    <cellStyle name="Normal 5 23 7 13" xfId="16677"/>
    <cellStyle name="Normal 5 23 7 14" xfId="17218"/>
    <cellStyle name="Normal 5 23 7 15" xfId="17759"/>
    <cellStyle name="Normal 5 23 7 16" xfId="18300"/>
    <cellStyle name="Normal 5 23 7 17" xfId="18838"/>
    <cellStyle name="Normal 5 23 7 18" xfId="19377"/>
    <cellStyle name="Normal 5 23 7 19" xfId="19912"/>
    <cellStyle name="Normal 5 23 7 2" xfId="10753"/>
    <cellStyle name="Normal 5 23 7 20" xfId="20434"/>
    <cellStyle name="Normal 5 23 7 21" xfId="20934"/>
    <cellStyle name="Normal 5 23 7 22" xfId="21355"/>
    <cellStyle name="Normal 5 23 7 23" xfId="21622"/>
    <cellStyle name="Normal 5 23 7 24" xfId="22605"/>
    <cellStyle name="Normal 5 23 7 25" xfId="23179"/>
    <cellStyle name="Normal 5 23 7 26" xfId="23715"/>
    <cellStyle name="Normal 5 23 7 27" xfId="24248"/>
    <cellStyle name="Normal 5 23 7 28" xfId="24770"/>
    <cellStyle name="Normal 5 23 7 29" xfId="25262"/>
    <cellStyle name="Normal 5 23 7 3" xfId="11290"/>
    <cellStyle name="Normal 5 23 7 30" xfId="25686"/>
    <cellStyle name="Normal 5 23 7 31" xfId="26425"/>
    <cellStyle name="Normal 5 23 7 32" xfId="26961"/>
    <cellStyle name="Normal 5 23 7 33" xfId="27482"/>
    <cellStyle name="Normal 5 23 7 34" xfId="27966"/>
    <cellStyle name="Normal 5 23 7 35" xfId="28393"/>
    <cellStyle name="Normal 5 23 7 36" xfId="28666"/>
    <cellStyle name="Normal 5 23 7 37" xfId="29479"/>
    <cellStyle name="Normal 5 23 7 38" xfId="30304"/>
    <cellStyle name="Normal 5 23 7 39" xfId="31631"/>
    <cellStyle name="Normal 5 23 7 4" xfId="11819"/>
    <cellStyle name="Normal 5 23 7 40" xfId="31110"/>
    <cellStyle name="Normal 5 23 7 41" xfId="30823"/>
    <cellStyle name="Normal 5 23 7 5" xfId="12347"/>
    <cellStyle name="Normal 5 23 7 6" xfId="12890"/>
    <cellStyle name="Normal 5 23 7 7" xfId="13432"/>
    <cellStyle name="Normal 5 23 7 8" xfId="13973"/>
    <cellStyle name="Normal 5 23 7 9" xfId="14513"/>
    <cellStyle name="Normal 5 23 8" xfId="1146"/>
    <cellStyle name="Normal 5 23 8 10" xfId="15224"/>
    <cellStyle name="Normal 5 23 8 11" xfId="15767"/>
    <cellStyle name="Normal 5 23 8 12" xfId="16307"/>
    <cellStyle name="Normal 5 23 8 13" xfId="16848"/>
    <cellStyle name="Normal 5 23 8 14" xfId="17389"/>
    <cellStyle name="Normal 5 23 8 15" xfId="17930"/>
    <cellStyle name="Normal 5 23 8 16" xfId="18470"/>
    <cellStyle name="Normal 5 23 8 17" xfId="19008"/>
    <cellStyle name="Normal 5 23 8 18" xfId="19547"/>
    <cellStyle name="Normal 5 23 8 19" xfId="20080"/>
    <cellStyle name="Normal 5 23 8 2" xfId="10922"/>
    <cellStyle name="Normal 5 23 8 20" xfId="20598"/>
    <cellStyle name="Normal 5 23 8 21" xfId="21082"/>
    <cellStyle name="Normal 5 23 8 22" xfId="21485"/>
    <cellStyle name="Normal 5 23 8 23" xfId="21678"/>
    <cellStyle name="Normal 5 23 8 24" xfId="22770"/>
    <cellStyle name="Normal 5 23 8 25" xfId="23351"/>
    <cellStyle name="Normal 5 23 8 26" xfId="23886"/>
    <cellStyle name="Normal 5 23 8 27" xfId="24420"/>
    <cellStyle name="Normal 5 23 8 28" xfId="24933"/>
    <cellStyle name="Normal 5 23 8 29" xfId="25411"/>
    <cellStyle name="Normal 5 23 8 3" xfId="11461"/>
    <cellStyle name="Normal 5 23 8 30" xfId="25803"/>
    <cellStyle name="Normal 5 23 8 31" xfId="26596"/>
    <cellStyle name="Normal 5 23 8 32" xfId="27129"/>
    <cellStyle name="Normal 5 23 8 33" xfId="27646"/>
    <cellStyle name="Normal 5 23 8 34" xfId="28121"/>
    <cellStyle name="Normal 5 23 8 35" xfId="28521"/>
    <cellStyle name="Normal 5 23 8 36" xfId="28722"/>
    <cellStyle name="Normal 5 23 8 37" xfId="29600"/>
    <cellStyle name="Normal 5 23 8 38" xfId="30360"/>
    <cellStyle name="Normal 5 23 8 39" xfId="31766"/>
    <cellStyle name="Normal 5 23 8 4" xfId="11990"/>
    <cellStyle name="Normal 5 23 8 40" xfId="32654"/>
    <cellStyle name="Normal 5 23 8 41" xfId="33395"/>
    <cellStyle name="Normal 5 23 8 5" xfId="12519"/>
    <cellStyle name="Normal 5 23 8 6" xfId="13060"/>
    <cellStyle name="Normal 5 23 8 7" xfId="13602"/>
    <cellStyle name="Normal 5 23 8 8" xfId="14145"/>
    <cellStyle name="Normal 5 23 8 9" xfId="14684"/>
    <cellStyle name="Normal 5 23 9" xfId="987"/>
    <cellStyle name="Normal 5 23 9 10" xfId="15066"/>
    <cellStyle name="Normal 5 23 9 11" xfId="15609"/>
    <cellStyle name="Normal 5 23 9 12" xfId="16150"/>
    <cellStyle name="Normal 5 23 9 13" xfId="16690"/>
    <cellStyle name="Normal 5 23 9 14" xfId="17231"/>
    <cellStyle name="Normal 5 23 9 15" xfId="17772"/>
    <cellStyle name="Normal 5 23 9 16" xfId="18313"/>
    <cellStyle name="Normal 5 23 9 17" xfId="18851"/>
    <cellStyle name="Normal 5 23 9 18" xfId="19390"/>
    <cellStyle name="Normal 5 23 9 19" xfId="19925"/>
    <cellStyle name="Normal 5 23 9 2" xfId="10766"/>
    <cellStyle name="Normal 5 23 9 20" xfId="20445"/>
    <cellStyle name="Normal 5 23 9 21" xfId="20943"/>
    <cellStyle name="Normal 5 23 9 22" xfId="21361"/>
    <cellStyle name="Normal 5 23 9 23" xfId="21624"/>
    <cellStyle name="Normal 5 23 9 24" xfId="22617"/>
    <cellStyle name="Normal 5 23 9 25" xfId="23192"/>
    <cellStyle name="Normal 5 23 9 26" xfId="23728"/>
    <cellStyle name="Normal 5 23 9 27" xfId="24261"/>
    <cellStyle name="Normal 5 23 9 28" xfId="24782"/>
    <cellStyle name="Normal 5 23 9 29" xfId="25271"/>
    <cellStyle name="Normal 5 23 9 3" xfId="11303"/>
    <cellStyle name="Normal 5 23 9 30" xfId="25697"/>
    <cellStyle name="Normal 5 23 9 31" xfId="26438"/>
    <cellStyle name="Normal 5 23 9 32" xfId="26974"/>
    <cellStyle name="Normal 5 23 9 33" xfId="27494"/>
    <cellStyle name="Normal 5 23 9 34" xfId="27978"/>
    <cellStyle name="Normal 5 23 9 35" xfId="28400"/>
    <cellStyle name="Normal 5 23 9 36" xfId="28668"/>
    <cellStyle name="Normal 5 23 9 37" xfId="29486"/>
    <cellStyle name="Normal 5 23 9 38" xfId="30306"/>
    <cellStyle name="Normal 5 23 9 39" xfId="31642"/>
    <cellStyle name="Normal 5 23 9 4" xfId="11832"/>
    <cellStyle name="Normal 5 23 9 40" xfId="31192"/>
    <cellStyle name="Normal 5 23 9 41" xfId="31467"/>
    <cellStyle name="Normal 5 23 9 5" xfId="12360"/>
    <cellStyle name="Normal 5 23 9 6" xfId="12903"/>
    <cellStyle name="Normal 5 23 9 7" xfId="13445"/>
    <cellStyle name="Normal 5 23 9 8" xfId="13986"/>
    <cellStyle name="Normal 5 23 9 9" xfId="14526"/>
    <cellStyle name="Normal 5 24" xfId="1071"/>
    <cellStyle name="Normal 5 24 10" xfId="5794"/>
    <cellStyle name="Normal 5 24 11" xfId="6036"/>
    <cellStyle name="Normal 5 24 12" xfId="6276"/>
    <cellStyle name="Normal 5 24 13" xfId="6512"/>
    <cellStyle name="Normal 5 24 14" xfId="6751"/>
    <cellStyle name="Normal 5 24 15" xfId="6989"/>
    <cellStyle name="Normal 5 24 16" xfId="7222"/>
    <cellStyle name="Normal 5 24 17" xfId="7454"/>
    <cellStyle name="Normal 5 24 18" xfId="7684"/>
    <cellStyle name="Normal 5 24 19" xfId="7919"/>
    <cellStyle name="Normal 5 24 2" xfId="2728"/>
    <cellStyle name="Normal 5 24 2 2" xfId="3229"/>
    <cellStyle name="Normal 5 24 20" xfId="8136"/>
    <cellStyle name="Normal 5 24 21" xfId="8388"/>
    <cellStyle name="Normal 5 24 22" xfId="8613"/>
    <cellStyle name="Normal 5 24 23" xfId="8823"/>
    <cellStyle name="Normal 5 24 24" xfId="9029"/>
    <cellStyle name="Normal 5 24 25" xfId="9225"/>
    <cellStyle name="Normal 5 24 26" xfId="9404"/>
    <cellStyle name="Normal 5 24 27" xfId="9569"/>
    <cellStyle name="Normal 5 24 28" xfId="9705"/>
    <cellStyle name="Normal 5 24 29" xfId="9795"/>
    <cellStyle name="Normal 5 24 3" xfId="4116"/>
    <cellStyle name="Normal 5 24 30" xfId="9838"/>
    <cellStyle name="Normal 5 24 31" xfId="10847"/>
    <cellStyle name="Normal 5 24 32" xfId="11387"/>
    <cellStyle name="Normal 5 24 33" xfId="11916"/>
    <cellStyle name="Normal 5 24 34" xfId="12444"/>
    <cellStyle name="Normal 5 24 35" xfId="12986"/>
    <cellStyle name="Normal 5 24 36" xfId="13528"/>
    <cellStyle name="Normal 5 24 37" xfId="14070"/>
    <cellStyle name="Normal 5 24 38" xfId="14610"/>
    <cellStyle name="Normal 5 24 39" xfId="15149"/>
    <cellStyle name="Normal 5 24 4" xfId="4361"/>
    <cellStyle name="Normal 5 24 40" xfId="15693"/>
    <cellStyle name="Normal 5 24 41" xfId="16234"/>
    <cellStyle name="Normal 5 24 42" xfId="16774"/>
    <cellStyle name="Normal 5 24 43" xfId="17315"/>
    <cellStyle name="Normal 5 24 44" xfId="17856"/>
    <cellStyle name="Normal 5 24 45" xfId="18397"/>
    <cellStyle name="Normal 5 24 46" xfId="18934"/>
    <cellStyle name="Normal 5 24 47" xfId="19473"/>
    <cellStyle name="Normal 5 24 48" xfId="20007"/>
    <cellStyle name="Normal 5 24 49" xfId="20525"/>
    <cellStyle name="Normal 5 24 5" xfId="4599"/>
    <cellStyle name="Normal 5 24 50" xfId="21015"/>
    <cellStyle name="Normal 5 24 51" xfId="21418"/>
    <cellStyle name="Normal 5 24 52" xfId="21631"/>
    <cellStyle name="Normal 5 24 53" xfId="22697"/>
    <cellStyle name="Normal 5 24 54" xfId="23276"/>
    <cellStyle name="Normal 5 24 55" xfId="23811"/>
    <cellStyle name="Normal 5 24 56" xfId="24345"/>
    <cellStyle name="Normal 5 24 57" xfId="24861"/>
    <cellStyle name="Normal 5 24 58" xfId="25336"/>
    <cellStyle name="Normal 5 24 59" xfId="25749"/>
    <cellStyle name="Normal 5 24 6" xfId="4836"/>
    <cellStyle name="Normal 5 24 60" xfId="26521"/>
    <cellStyle name="Normal 5 24 61" xfId="27054"/>
    <cellStyle name="Normal 5 24 62" xfId="27575"/>
    <cellStyle name="Normal 5 24 63" xfId="28049"/>
    <cellStyle name="Normal 5 24 64" xfId="28449"/>
    <cellStyle name="Normal 5 24 65" xfId="28675"/>
    <cellStyle name="Normal 5 24 66" xfId="29535"/>
    <cellStyle name="Normal 5 24 67" xfId="30313"/>
    <cellStyle name="Normal 5 24 68" xfId="31697"/>
    <cellStyle name="Normal 5 24 69" xfId="30820"/>
    <cellStyle name="Normal 5 24 7" xfId="5076"/>
    <cellStyle name="Normal 5 24 70" xfId="32124"/>
    <cellStyle name="Normal 5 24 8" xfId="5317"/>
    <cellStyle name="Normal 5 24 9" xfId="5555"/>
    <cellStyle name="Normal 5 25" xfId="1089"/>
    <cellStyle name="Normal 5 25 10" xfId="5812"/>
    <cellStyle name="Normal 5 25 11" xfId="6054"/>
    <cellStyle name="Normal 5 25 12" xfId="6294"/>
    <cellStyle name="Normal 5 25 13" xfId="6530"/>
    <cellStyle name="Normal 5 25 14" xfId="6768"/>
    <cellStyle name="Normal 5 25 15" xfId="7007"/>
    <cellStyle name="Normal 5 25 16" xfId="7239"/>
    <cellStyle name="Normal 5 25 17" xfId="7470"/>
    <cellStyle name="Normal 5 25 18" xfId="7701"/>
    <cellStyle name="Normal 5 25 19" xfId="7936"/>
    <cellStyle name="Normal 5 25 2" xfId="2741"/>
    <cellStyle name="Normal 5 25 2 2" xfId="3237"/>
    <cellStyle name="Normal 5 25 20" xfId="8152"/>
    <cellStyle name="Normal 5 25 21" xfId="8406"/>
    <cellStyle name="Normal 5 25 22" xfId="8631"/>
    <cellStyle name="Normal 5 25 23" xfId="8840"/>
    <cellStyle name="Normal 5 25 24" xfId="9046"/>
    <cellStyle name="Normal 5 25 25" xfId="9242"/>
    <cellStyle name="Normal 5 25 26" xfId="9420"/>
    <cellStyle name="Normal 5 25 27" xfId="9580"/>
    <cellStyle name="Normal 5 25 28" xfId="9718"/>
    <cellStyle name="Normal 5 25 29" xfId="9805"/>
    <cellStyle name="Normal 5 25 3" xfId="4134"/>
    <cellStyle name="Normal 5 25 30" xfId="9844"/>
    <cellStyle name="Normal 5 25 31" xfId="10865"/>
    <cellStyle name="Normal 5 25 32" xfId="11405"/>
    <cellStyle name="Normal 5 25 33" xfId="11934"/>
    <cellStyle name="Normal 5 25 34" xfId="12462"/>
    <cellStyle name="Normal 5 25 35" xfId="13004"/>
    <cellStyle name="Normal 5 25 36" xfId="13546"/>
    <cellStyle name="Normal 5 25 37" xfId="14088"/>
    <cellStyle name="Normal 5 25 38" xfId="14628"/>
    <cellStyle name="Normal 5 25 39" xfId="15167"/>
    <cellStyle name="Normal 5 25 4" xfId="4379"/>
    <cellStyle name="Normal 5 25 40" xfId="15711"/>
    <cellStyle name="Normal 5 25 41" xfId="16252"/>
    <cellStyle name="Normal 5 25 42" xfId="16792"/>
    <cellStyle name="Normal 5 25 43" xfId="17333"/>
    <cellStyle name="Normal 5 25 44" xfId="17874"/>
    <cellStyle name="Normal 5 25 45" xfId="18415"/>
    <cellStyle name="Normal 5 25 46" xfId="18952"/>
    <cellStyle name="Normal 5 25 47" xfId="19491"/>
    <cellStyle name="Normal 5 25 48" xfId="20025"/>
    <cellStyle name="Normal 5 25 49" xfId="20542"/>
    <cellStyle name="Normal 5 25 5" xfId="4617"/>
    <cellStyle name="Normal 5 25 50" xfId="21032"/>
    <cellStyle name="Normal 5 25 51" xfId="21435"/>
    <cellStyle name="Normal 5 25 52" xfId="21646"/>
    <cellStyle name="Normal 5 25 53" xfId="22714"/>
    <cellStyle name="Normal 5 25 54" xfId="23294"/>
    <cellStyle name="Normal 5 25 55" xfId="23829"/>
    <cellStyle name="Normal 5 25 56" xfId="24363"/>
    <cellStyle name="Normal 5 25 57" xfId="24878"/>
    <cellStyle name="Normal 5 25 58" xfId="25354"/>
    <cellStyle name="Normal 5 25 59" xfId="25765"/>
    <cellStyle name="Normal 5 25 6" xfId="4854"/>
    <cellStyle name="Normal 5 25 60" xfId="26539"/>
    <cellStyle name="Normal 5 25 61" xfId="27072"/>
    <cellStyle name="Normal 5 25 62" xfId="27593"/>
    <cellStyle name="Normal 5 25 63" xfId="28066"/>
    <cellStyle name="Normal 5 25 64" xfId="28466"/>
    <cellStyle name="Normal 5 25 65" xfId="28690"/>
    <cellStyle name="Normal 5 25 66" xfId="29551"/>
    <cellStyle name="Normal 5 25 67" xfId="30328"/>
    <cellStyle name="Normal 5 25 68" xfId="31715"/>
    <cellStyle name="Normal 5 25 69" xfId="32483"/>
    <cellStyle name="Normal 5 25 7" xfId="5094"/>
    <cellStyle name="Normal 5 25 70" xfId="32912"/>
    <cellStyle name="Normal 5 25 8" xfId="5335"/>
    <cellStyle name="Normal 5 25 9" xfId="5573"/>
    <cellStyle name="Normal 5 26" xfId="1105"/>
    <cellStyle name="Normal 5 26 10" xfId="5828"/>
    <cellStyle name="Normal 5 26 11" xfId="6069"/>
    <cellStyle name="Normal 5 26 12" xfId="6310"/>
    <cellStyle name="Normal 5 26 13" xfId="6546"/>
    <cellStyle name="Normal 5 26 14" xfId="6784"/>
    <cellStyle name="Normal 5 26 15" xfId="7023"/>
    <cellStyle name="Normal 5 26 16" xfId="7255"/>
    <cellStyle name="Normal 5 26 17" xfId="7485"/>
    <cellStyle name="Normal 5 26 18" xfId="7716"/>
    <cellStyle name="Normal 5 26 19" xfId="7952"/>
    <cellStyle name="Normal 5 26 2" xfId="2754"/>
    <cellStyle name="Normal 5 26 2 2" xfId="3245"/>
    <cellStyle name="Normal 5 26 20" xfId="8167"/>
    <cellStyle name="Normal 5 26 21" xfId="8421"/>
    <cellStyle name="Normal 5 26 22" xfId="8646"/>
    <cellStyle name="Normal 5 26 23" xfId="8855"/>
    <cellStyle name="Normal 5 26 24" xfId="9060"/>
    <cellStyle name="Normal 5 26 25" xfId="9257"/>
    <cellStyle name="Normal 5 26 26" xfId="9435"/>
    <cellStyle name="Normal 5 26 27" xfId="9591"/>
    <cellStyle name="Normal 5 26 28" xfId="9728"/>
    <cellStyle name="Normal 5 26 29" xfId="9815"/>
    <cellStyle name="Normal 5 26 3" xfId="4150"/>
    <cellStyle name="Normal 5 26 30" xfId="9849"/>
    <cellStyle name="Normal 5 26 31" xfId="10881"/>
    <cellStyle name="Normal 5 26 32" xfId="11421"/>
    <cellStyle name="Normal 5 26 33" xfId="11950"/>
    <cellStyle name="Normal 5 26 34" xfId="12478"/>
    <cellStyle name="Normal 5 26 35" xfId="13020"/>
    <cellStyle name="Normal 5 26 36" xfId="13562"/>
    <cellStyle name="Normal 5 26 37" xfId="14104"/>
    <cellStyle name="Normal 5 26 38" xfId="14644"/>
    <cellStyle name="Normal 5 26 39" xfId="15183"/>
    <cellStyle name="Normal 5 26 4" xfId="4395"/>
    <cellStyle name="Normal 5 26 40" xfId="15727"/>
    <cellStyle name="Normal 5 26 41" xfId="16268"/>
    <cellStyle name="Normal 5 26 42" xfId="16808"/>
    <cellStyle name="Normal 5 26 43" xfId="17349"/>
    <cellStyle name="Normal 5 26 44" xfId="17890"/>
    <cellStyle name="Normal 5 26 45" xfId="18431"/>
    <cellStyle name="Normal 5 26 46" xfId="18968"/>
    <cellStyle name="Normal 5 26 47" xfId="19507"/>
    <cellStyle name="Normal 5 26 48" xfId="20041"/>
    <cellStyle name="Normal 5 26 49" xfId="20558"/>
    <cellStyle name="Normal 5 26 5" xfId="4633"/>
    <cellStyle name="Normal 5 26 50" xfId="21047"/>
    <cellStyle name="Normal 5 26 51" xfId="21450"/>
    <cellStyle name="Normal 5 26 52" xfId="21658"/>
    <cellStyle name="Normal 5 26 53" xfId="22730"/>
    <cellStyle name="Normal 5 26 54" xfId="23310"/>
    <cellStyle name="Normal 5 26 55" xfId="23845"/>
    <cellStyle name="Normal 5 26 56" xfId="24379"/>
    <cellStyle name="Normal 5 26 57" xfId="24894"/>
    <cellStyle name="Normal 5 26 58" xfId="25370"/>
    <cellStyle name="Normal 5 26 59" xfId="25778"/>
    <cellStyle name="Normal 5 26 6" xfId="4870"/>
    <cellStyle name="Normal 5 26 60" xfId="26555"/>
    <cellStyle name="Normal 5 26 61" xfId="27088"/>
    <cellStyle name="Normal 5 26 62" xfId="27609"/>
    <cellStyle name="Normal 5 26 63" xfId="28082"/>
    <cellStyle name="Normal 5 26 64" xfId="28482"/>
    <cellStyle name="Normal 5 26 65" xfId="28702"/>
    <cellStyle name="Normal 5 26 66" xfId="29566"/>
    <cellStyle name="Normal 5 26 67" xfId="30340"/>
    <cellStyle name="Normal 5 26 68" xfId="31731"/>
    <cellStyle name="Normal 5 26 69" xfId="32478"/>
    <cellStyle name="Normal 5 26 7" xfId="5110"/>
    <cellStyle name="Normal 5 26 70" xfId="33258"/>
    <cellStyle name="Normal 5 26 8" xfId="5350"/>
    <cellStyle name="Normal 5 26 9" xfId="5589"/>
    <cellStyle name="Normal 5 27" xfId="937"/>
    <cellStyle name="Normal 5 28" xfId="1030"/>
    <cellStyle name="Normal 5 29" xfId="946"/>
    <cellStyle name="Normal 5 3" xfId="161"/>
    <cellStyle name="Normal 5 3 10" xfId="4927"/>
    <cellStyle name="Normal 5 3 11" xfId="5231"/>
    <cellStyle name="Normal 5 3 12" xfId="5461"/>
    <cellStyle name="Normal 5 3 13" xfId="4797"/>
    <cellStyle name="Normal 5 3 14" xfId="5621"/>
    <cellStyle name="Normal 5 3 15" xfId="3927"/>
    <cellStyle name="Normal 5 3 16" xfId="3986"/>
    <cellStyle name="Normal 5 3 17" xfId="3665"/>
    <cellStyle name="Normal 5 3 18" xfId="4933"/>
    <cellStyle name="Normal 5 3 19" xfId="7080"/>
    <cellStyle name="Normal 5 3 2" xfId="2426"/>
    <cellStyle name="Normal 5 3 2 2" xfId="2905"/>
    <cellStyle name="Normal 5 3 2 3" xfId="38000"/>
    <cellStyle name="Normal 5 3 20" xfId="7371"/>
    <cellStyle name="Normal 5 3 21" xfId="7870"/>
    <cellStyle name="Normal 5 3 22" xfId="7970"/>
    <cellStyle name="Normal 5 3 23" xfId="8027"/>
    <cellStyle name="Normal 5 3 24" xfId="8160"/>
    <cellStyle name="Normal 5 3 25" xfId="8067"/>
    <cellStyle name="Normal 5 3 26" xfId="8238"/>
    <cellStyle name="Normal 5 3 27" xfId="8218"/>
    <cellStyle name="Normal 5 3 28" xfId="7176"/>
    <cellStyle name="Normal 5 3 29" xfId="9305"/>
    <cellStyle name="Normal 5 3 3" xfId="3162"/>
    <cellStyle name="Normal 5 3 30" xfId="9516"/>
    <cellStyle name="Normal 5 3 31" xfId="9993"/>
    <cellStyle name="Normal 5 3 32" xfId="10312"/>
    <cellStyle name="Normal 5 3 33" xfId="11110"/>
    <cellStyle name="Normal 5 3 34" xfId="11635"/>
    <cellStyle name="Normal 5 3 35" xfId="12164"/>
    <cellStyle name="Normal 5 3 36" xfId="12235"/>
    <cellStyle name="Normal 5 3 37" xfId="13238"/>
    <cellStyle name="Normal 5 3 38" xfId="13778"/>
    <cellStyle name="Normal 5 3 39" xfId="14321"/>
    <cellStyle name="Normal 5 3 4" xfId="3882"/>
    <cellStyle name="Normal 5 3 40" xfId="13875"/>
    <cellStyle name="Normal 5 3 41" xfId="15402"/>
    <cellStyle name="Normal 5 3 42" xfId="15943"/>
    <cellStyle name="Normal 5 3 43" xfId="16483"/>
    <cellStyle name="Normal 5 3 44" xfId="17024"/>
    <cellStyle name="Normal 5 3 45" xfId="17565"/>
    <cellStyle name="Normal 5 3 46" xfId="18106"/>
    <cellStyle name="Normal 5 3 47" xfId="18644"/>
    <cellStyle name="Normal 5 3 48" xfId="19184"/>
    <cellStyle name="Normal 5 3 49" xfId="19722"/>
    <cellStyle name="Normal 5 3 5" xfId="3294"/>
    <cellStyle name="Normal 5 3 50" xfId="20250"/>
    <cellStyle name="Normal 5 3 51" xfId="19817"/>
    <cellStyle name="Normal 5 3 52" xfId="21228"/>
    <cellStyle name="Normal 5 3 53" xfId="21824"/>
    <cellStyle name="Normal 5 3 54" xfId="22600"/>
    <cellStyle name="Normal 5 3 55" xfId="22652"/>
    <cellStyle name="Normal 5 3 56" xfId="22833"/>
    <cellStyle name="Normal 5 3 57" xfId="22828"/>
    <cellStyle name="Normal 5 3 58" xfId="22938"/>
    <cellStyle name="Normal 5 3 59" xfId="23478"/>
    <cellStyle name="Normal 5 3 6" xfId="4201"/>
    <cellStyle name="Normal 5 3 60" xfId="24747"/>
    <cellStyle name="Normal 5 3 61" xfId="24160"/>
    <cellStyle name="Normal 5 3 62" xfId="26084"/>
    <cellStyle name="Normal 5 3 63" xfId="27335"/>
    <cellStyle name="Normal 5 3 64" xfId="25804"/>
    <cellStyle name="Normal 5 3 65" xfId="27190"/>
    <cellStyle name="Normal 5 3 66" xfId="28838"/>
    <cellStyle name="Normal 5 3 67" xfId="29603"/>
    <cellStyle name="Normal 5 3 68" xfId="30944"/>
    <cellStyle name="Normal 5 3 69" xfId="31725"/>
    <cellStyle name="Normal 5 3 7" xfId="4214"/>
    <cellStyle name="Normal 5 3 70" xfId="30959"/>
    <cellStyle name="Normal 5 3 8" xfId="3701"/>
    <cellStyle name="Normal 5 3 9" xfId="4420"/>
    <cellStyle name="Normal 5 30" xfId="1021"/>
    <cellStyle name="Normal 5 31" xfId="975"/>
    <cellStyle name="Normal 5 32" xfId="1142"/>
    <cellStyle name="Normal 5 33" xfId="1160"/>
    <cellStyle name="Normal 5 34" xfId="1148"/>
    <cellStyle name="Normal 5 35" xfId="916"/>
    <cellStyle name="Normal 5 36" xfId="1028"/>
    <cellStyle name="Normal 5 37" xfId="1174"/>
    <cellStyle name="Normal 5 38" xfId="1188"/>
    <cellStyle name="Normal 5 39" xfId="1191"/>
    <cellStyle name="Normal 5 4" xfId="162"/>
    <cellStyle name="Normal 5 4 10" xfId="4817"/>
    <cellStyle name="Normal 5 4 11" xfId="4024"/>
    <cellStyle name="Normal 5 4 12" xfId="5453"/>
    <cellStyle name="Normal 5 4 13" xfId="5645"/>
    <cellStyle name="Normal 5 4 14" xfId="5885"/>
    <cellStyle name="Normal 5 4 15" xfId="6127"/>
    <cellStyle name="Normal 5 4 16" xfId="6365"/>
    <cellStyle name="Normal 5 4 17" xfId="6604"/>
    <cellStyle name="Normal 5 4 18" xfId="6841"/>
    <cellStyle name="Normal 5 4 19" xfId="6971"/>
    <cellStyle name="Normal 5 4 2" xfId="2438"/>
    <cellStyle name="Normal 5 4 2 2" xfId="2906"/>
    <cellStyle name="Normal 5 4 2 3" xfId="38001"/>
    <cellStyle name="Normal 5 4 20" xfId="5379"/>
    <cellStyle name="Normal 5 4 21" xfId="8098"/>
    <cellStyle name="Normal 5 4 22" xfId="7272"/>
    <cellStyle name="Normal 5 4 23" xfId="8186"/>
    <cellStyle name="Normal 5 4 24" xfId="8247"/>
    <cellStyle name="Normal 5 4 25" xfId="8476"/>
    <cellStyle name="Normal 5 4 26" xfId="8697"/>
    <cellStyle name="Normal 5 4 27" xfId="8906"/>
    <cellStyle name="Normal 5 4 28" xfId="9107"/>
    <cellStyle name="Normal 5 4 29" xfId="9209"/>
    <cellStyle name="Normal 5 4 3" xfId="3158"/>
    <cellStyle name="Normal 5 4 30" xfId="7901"/>
    <cellStyle name="Normal 5 4 31" xfId="9994"/>
    <cellStyle name="Normal 5 4 32" xfId="10211"/>
    <cellStyle name="Normal 5 4 33" xfId="11044"/>
    <cellStyle name="Normal 5 4 34" xfId="11569"/>
    <cellStyle name="Normal 5 4 35" xfId="12096"/>
    <cellStyle name="Normal 5 4 36" xfId="11726"/>
    <cellStyle name="Normal 5 4 37" xfId="13170"/>
    <cellStyle name="Normal 5 4 38" xfId="13710"/>
    <cellStyle name="Normal 5 4 39" xfId="14253"/>
    <cellStyle name="Normal 5 4 4" xfId="3849"/>
    <cellStyle name="Normal 5 4 40" xfId="13450"/>
    <cellStyle name="Normal 5 4 41" xfId="15334"/>
    <cellStyle name="Normal 5 4 42" xfId="15875"/>
    <cellStyle name="Normal 5 4 43" xfId="16415"/>
    <cellStyle name="Normal 5 4 44" xfId="16956"/>
    <cellStyle name="Normal 5 4 45" xfId="17497"/>
    <cellStyle name="Normal 5 4 46" xfId="18038"/>
    <cellStyle name="Normal 5 4 47" xfId="18577"/>
    <cellStyle name="Normal 5 4 48" xfId="19116"/>
    <cellStyle name="Normal 5 4 49" xfId="19654"/>
    <cellStyle name="Normal 5 4 5" xfId="3698"/>
    <cellStyle name="Normal 5 4 50" xfId="20185"/>
    <cellStyle name="Normal 5 4 51" xfId="19395"/>
    <cellStyle name="Normal 5 4 52" xfId="21171"/>
    <cellStyle name="Normal 5 4 53" xfId="21825"/>
    <cellStyle name="Normal 5 4 54" xfId="22538"/>
    <cellStyle name="Normal 5 4 55" xfId="23024"/>
    <cellStyle name="Normal 5 4 56" xfId="23562"/>
    <cellStyle name="Normal 5 4 57" xfId="24095"/>
    <cellStyle name="Normal 5 4 58" xfId="24629"/>
    <cellStyle name="Normal 5 4 59" xfId="25129"/>
    <cellStyle name="Normal 5 4 6" xfId="3633"/>
    <cellStyle name="Normal 5 4 60" xfId="24472"/>
    <cellStyle name="Normal 5 4 61" xfId="26272"/>
    <cellStyle name="Normal 5 4 62" xfId="26808"/>
    <cellStyle name="Normal 5 4 63" xfId="27305"/>
    <cellStyle name="Normal 5 4 64" xfId="27840"/>
    <cellStyle name="Normal 5 4 65" xfId="28294"/>
    <cellStyle name="Normal 5 4 66" xfId="28839"/>
    <cellStyle name="Normal 5 4 67" xfId="29457"/>
    <cellStyle name="Normal 5 4 68" xfId="30945"/>
    <cellStyle name="Normal 5 4 69" xfId="31591"/>
    <cellStyle name="Normal 5 4 7" xfId="4269"/>
    <cellStyle name="Normal 5 4 70" xfId="32471"/>
    <cellStyle name="Normal 5 4 8" xfId="4452"/>
    <cellStyle name="Normal 5 4 9" xfId="4687"/>
    <cellStyle name="Normal 5 40" xfId="1202"/>
    <cellStyle name="Normal 5 41" xfId="1249"/>
    <cellStyle name="Normal 5 42" xfId="1278"/>
    <cellStyle name="Normal 5 43" xfId="1312"/>
    <cellStyle name="Normal 5 44" xfId="1556"/>
    <cellStyle name="Normal 5 45" xfId="1651"/>
    <cellStyle name="Normal 5 46" xfId="1545"/>
    <cellStyle name="Normal 5 47" xfId="1661"/>
    <cellStyle name="Normal 5 48" xfId="1674"/>
    <cellStyle name="Normal 5 49" xfId="1685"/>
    <cellStyle name="Normal 5 5" xfId="163"/>
    <cellStyle name="Normal 5 5 10" xfId="5096"/>
    <cellStyle name="Normal 5 5 11" xfId="4957"/>
    <cellStyle name="Normal 5 5 12" xfId="5368"/>
    <cellStyle name="Normal 5 5 13" xfId="5195"/>
    <cellStyle name="Normal 5 5 14" xfId="5775"/>
    <cellStyle name="Normal 5 5 15" xfId="6017"/>
    <cellStyle name="Normal 5 5 16" xfId="6257"/>
    <cellStyle name="Normal 5 5 17" xfId="6494"/>
    <cellStyle name="Normal 5 5 18" xfId="6732"/>
    <cellStyle name="Normal 5 5 19" xfId="7241"/>
    <cellStyle name="Normal 5 5 2" xfId="2453"/>
    <cellStyle name="Normal 5 5 2 2" xfId="2907"/>
    <cellStyle name="Normal 5 5 2 3" xfId="38002"/>
    <cellStyle name="Normal 5 5 20" xfId="7109"/>
    <cellStyle name="Normal 5 5 21" xfId="8097"/>
    <cellStyle name="Normal 5 5 22" xfId="7926"/>
    <cellStyle name="Normal 5 5 23" xfId="6597"/>
    <cellStyle name="Normal 5 5 24" xfId="8058"/>
    <cellStyle name="Normal 5 5 25" xfId="8372"/>
    <cellStyle name="Normal 5 5 26" xfId="8596"/>
    <cellStyle name="Normal 5 5 27" xfId="8807"/>
    <cellStyle name="Normal 5 5 28" xfId="9013"/>
    <cellStyle name="Normal 5 5 29" xfId="9422"/>
    <cellStyle name="Normal 5 5 3" xfId="2816"/>
    <cellStyle name="Normal 5 5 30" xfId="9324"/>
    <cellStyle name="Normal 5 5 31" xfId="9995"/>
    <cellStyle name="Normal 5 5 32" xfId="10173"/>
    <cellStyle name="Normal 5 5 33" xfId="10803"/>
    <cellStyle name="Normal 5 5 34" xfId="11179"/>
    <cellStyle name="Normal 5 5 35" xfId="11706"/>
    <cellStyle name="Normal 5 5 36" xfId="11308"/>
    <cellStyle name="Normal 5 5 37" xfId="12769"/>
    <cellStyle name="Normal 5 5 38" xfId="13308"/>
    <cellStyle name="Normal 5 5 39" xfId="13849"/>
    <cellStyle name="Normal 5 5 4" xfId="3879"/>
    <cellStyle name="Normal 5 5 40" xfId="14539"/>
    <cellStyle name="Normal 5 5 41" xfId="14941"/>
    <cellStyle name="Normal 5 5 42" xfId="15472"/>
    <cellStyle name="Normal 5 5 43" xfId="16013"/>
    <cellStyle name="Normal 5 5 44" xfId="16553"/>
    <cellStyle name="Normal 5 5 45" xfId="17094"/>
    <cellStyle name="Normal 5 5 46" xfId="17635"/>
    <cellStyle name="Normal 5 5 47" xfId="18176"/>
    <cellStyle name="Normal 5 5 48" xfId="18714"/>
    <cellStyle name="Normal 5 5 49" xfId="19254"/>
    <cellStyle name="Normal 5 5 5" xfId="3694"/>
    <cellStyle name="Normal 5 5 50" xfId="19791"/>
    <cellStyle name="Normal 5 5 51" xfId="20456"/>
    <cellStyle name="Normal 5 5 52" xfId="20836"/>
    <cellStyle name="Normal 5 5 53" xfId="21826"/>
    <cellStyle name="Normal 5 5 54" xfId="22765"/>
    <cellStyle name="Normal 5 5 55" xfId="22990"/>
    <cellStyle name="Normal 5 5 56" xfId="23529"/>
    <cellStyle name="Normal 5 5 57" xfId="24063"/>
    <cellStyle name="Normal 5 5 58" xfId="24595"/>
    <cellStyle name="Normal 5 5 59" xfId="25099"/>
    <cellStyle name="Normal 5 5 6" xfId="3623"/>
    <cellStyle name="Normal 5 5 60" xfId="24960"/>
    <cellStyle name="Normal 5 5 61" xfId="26239"/>
    <cellStyle name="Normal 5 5 62" xfId="26774"/>
    <cellStyle name="Normal 5 5 63" xfId="27332"/>
    <cellStyle name="Normal 5 5 64" xfId="27810"/>
    <cellStyle name="Normal 5 5 65" xfId="28267"/>
    <cellStyle name="Normal 5 5 66" xfId="28840"/>
    <cellStyle name="Normal 5 5 67" xfId="29436"/>
    <cellStyle name="Normal 5 5 68" xfId="30946"/>
    <cellStyle name="Normal 5 5 69" xfId="31626"/>
    <cellStyle name="Normal 5 5 7" xfId="4162"/>
    <cellStyle name="Normal 5 5 70" xfId="32474"/>
    <cellStyle name="Normal 5 5 8" xfId="4026"/>
    <cellStyle name="Normal 5 5 9" xfId="4580"/>
    <cellStyle name="Normal 5 50" xfId="1699"/>
    <cellStyle name="Normal 5 51" xfId="1713"/>
    <cellStyle name="Normal 5 52" xfId="1728"/>
    <cellStyle name="Normal 5 53" xfId="1742"/>
    <cellStyle name="Normal 5 54" xfId="1754"/>
    <cellStyle name="Normal 5 55" xfId="1765"/>
    <cellStyle name="Normal 5 56" xfId="1776"/>
    <cellStyle name="Normal 5 57" xfId="1790"/>
    <cellStyle name="Normal 5 58" xfId="1800"/>
    <cellStyle name="Normal 5 59" xfId="1811"/>
    <cellStyle name="Normal 5 6" xfId="89"/>
    <cellStyle name="Normal 5 6 2" xfId="37998"/>
    <cellStyle name="Normal 5 60" xfId="1821"/>
    <cellStyle name="Normal 5 61" xfId="1836"/>
    <cellStyle name="Normal 5 62" xfId="1843"/>
    <cellStyle name="Normal 5 63" xfId="1851"/>
    <cellStyle name="Normal 5 64" xfId="1865"/>
    <cellStyle name="Normal 5 65" xfId="1743"/>
    <cellStyle name="Normal 5 66" xfId="1875"/>
    <cellStyle name="Normal 5 67" xfId="1884"/>
    <cellStyle name="Normal 5 68" xfId="2180"/>
    <cellStyle name="Normal 5 69" xfId="2340"/>
    <cellStyle name="Normal 5 7" xfId="358"/>
    <cellStyle name="Normal 5 70" xfId="2368"/>
    <cellStyle name="Normal 5 70 2" xfId="12654"/>
    <cellStyle name="Normal 5 71" xfId="13223"/>
    <cellStyle name="Normal 5 72" xfId="13763"/>
    <cellStyle name="Normal 5 73" xfId="14306"/>
    <cellStyle name="Normal 5 74" xfId="14793"/>
    <cellStyle name="Normal 5 75" xfId="15387"/>
    <cellStyle name="Normal 5 76" xfId="15928"/>
    <cellStyle name="Normal 5 77" xfId="16468"/>
    <cellStyle name="Normal 5 78" xfId="17009"/>
    <cellStyle name="Normal 5 79" xfId="17550"/>
    <cellStyle name="Normal 5 8" xfId="490"/>
    <cellStyle name="Normal 5 80" xfId="18091"/>
    <cellStyle name="Normal 5 81" xfId="18629"/>
    <cellStyle name="Normal 5 82" xfId="19169"/>
    <cellStyle name="Normal 5 83" xfId="19707"/>
    <cellStyle name="Normal 5 84" xfId="20235"/>
    <cellStyle name="Normal 5 85" xfId="20700"/>
    <cellStyle name="Normal 5 86" xfId="21214"/>
    <cellStyle name="Normal 5 87" xfId="21722"/>
    <cellStyle name="Normal 5 88" xfId="22598"/>
    <cellStyle name="Normal 5 89" xfId="22514"/>
    <cellStyle name="Normal 5 9" xfId="409"/>
    <cellStyle name="Normal 5 90" xfId="23191"/>
    <cellStyle name="Normal 5 91" xfId="23727"/>
    <cellStyle name="Normal 5 92" xfId="24260"/>
    <cellStyle name="Normal 5 93" xfId="24781"/>
    <cellStyle name="Normal 5 94" xfId="25797"/>
    <cellStyle name="Normal 5 95" xfId="26041"/>
    <cellStyle name="Normal 5 96" xfId="26437"/>
    <cellStyle name="Normal 5 97" xfId="27307"/>
    <cellStyle name="Normal 5 98" xfId="27415"/>
    <cellStyle name="Normal 5 99" xfId="27977"/>
    <cellStyle name="Normal 50" xfId="38536"/>
    <cellStyle name="Normal 51" xfId="38537"/>
    <cellStyle name="Normal 52" xfId="59"/>
    <cellStyle name="Normal 52 10" xfId="2531"/>
    <cellStyle name="Normal 52 11" xfId="2545"/>
    <cellStyle name="Normal 52 12" xfId="2558"/>
    <cellStyle name="Normal 52 13" xfId="2571"/>
    <cellStyle name="Normal 52 14" xfId="2583"/>
    <cellStyle name="Normal 52 15" xfId="2593"/>
    <cellStyle name="Normal 52 16" xfId="2615"/>
    <cellStyle name="Normal 52 17" xfId="2629"/>
    <cellStyle name="Normal 52 18" xfId="2644"/>
    <cellStyle name="Normal 52 19" xfId="2658"/>
    <cellStyle name="Normal 52 2" xfId="175"/>
    <cellStyle name="Normal 52 2 10" xfId="4595"/>
    <cellStyle name="Normal 52 2 11" xfId="5360"/>
    <cellStyle name="Normal 52 2 12" xfId="3741"/>
    <cellStyle name="Normal 52 2 13" xfId="5505"/>
    <cellStyle name="Normal 52 2 14" xfId="5772"/>
    <cellStyle name="Normal 52 2 15" xfId="6014"/>
    <cellStyle name="Normal 52 2 16" xfId="6254"/>
    <cellStyle name="Normal 52 2 17" xfId="6491"/>
    <cellStyle name="Normal 52 2 18" xfId="6729"/>
    <cellStyle name="Normal 52 2 19" xfId="6747"/>
    <cellStyle name="Normal 52 2 2" xfId="259"/>
    <cellStyle name="Normal 52 2 2 10" xfId="14346"/>
    <cellStyle name="Normal 52 2 2 11" xfId="14820"/>
    <cellStyle name="Normal 52 2 2 12" xfId="15426"/>
    <cellStyle name="Normal 52 2 2 13" xfId="15967"/>
    <cellStyle name="Normal 52 2 2 14" xfId="16507"/>
    <cellStyle name="Normal 52 2 2 15" xfId="17048"/>
    <cellStyle name="Normal 52 2 2 16" xfId="17589"/>
    <cellStyle name="Normal 52 2 2 17" xfId="18130"/>
    <cellStyle name="Normal 52 2 2 18" xfId="18668"/>
    <cellStyle name="Normal 52 2 2 19" xfId="19208"/>
    <cellStyle name="Normal 52 2 2 2" xfId="10071"/>
    <cellStyle name="Normal 52 2 2 2 2" xfId="38093"/>
    <cellStyle name="Normal 52 2 2 20" xfId="19746"/>
    <cellStyle name="Normal 52 2 2 21" xfId="20274"/>
    <cellStyle name="Normal 52 2 2 22" xfId="20724"/>
    <cellStyle name="Normal 52 2 2 23" xfId="21247"/>
    <cellStyle name="Normal 52 2 2 24" xfId="21918"/>
    <cellStyle name="Normal 52 2 2 25" xfId="22296"/>
    <cellStyle name="Normal 52 2 2 26" xfId="23344"/>
    <cellStyle name="Normal 52 2 2 27" xfId="23879"/>
    <cellStyle name="Normal 52 2 2 28" xfId="24413"/>
    <cellStyle name="Normal 52 2 2 29" xfId="24926"/>
    <cellStyle name="Normal 52 2 2 3" xfId="10910"/>
    <cellStyle name="Normal 52 2 2 3 2" xfId="38005"/>
    <cellStyle name="Normal 52 2 2 30" xfId="25404"/>
    <cellStyle name="Normal 52 2 2 31" xfId="24023"/>
    <cellStyle name="Normal 52 2 2 32" xfId="26589"/>
    <cellStyle name="Normal 52 2 2 33" xfId="27122"/>
    <cellStyle name="Normal 52 2 2 34" xfId="27473"/>
    <cellStyle name="Normal 52 2 2 35" xfId="28114"/>
    <cellStyle name="Normal 52 2 2 36" xfId="28514"/>
    <cellStyle name="Normal 52 2 2 37" xfId="28929"/>
    <cellStyle name="Normal 52 2 2 38" xfId="29383"/>
    <cellStyle name="Normal 52 2 2 39" xfId="31035"/>
    <cellStyle name="Normal 52 2 2 4" xfId="11134"/>
    <cellStyle name="Normal 52 2 2 40" xfId="31336"/>
    <cellStyle name="Normal 52 2 2 41" xfId="30833"/>
    <cellStyle name="Normal 52 2 2 5" xfId="11660"/>
    <cellStyle name="Normal 52 2 2 6" xfId="12189"/>
    <cellStyle name="Normal 52 2 2 7" xfId="12677"/>
    <cellStyle name="Normal 52 2 2 8" xfId="13262"/>
    <cellStyle name="Normal 52 2 2 9" xfId="13803"/>
    <cellStyle name="Normal 52 2 20" xfId="7494"/>
    <cellStyle name="Normal 52 2 21" xfId="8114"/>
    <cellStyle name="Normal 52 2 22" xfId="8002"/>
    <cellStyle name="Normal 52 2 23" xfId="6726"/>
    <cellStyle name="Normal 52 2 24" xfId="8123"/>
    <cellStyle name="Normal 52 2 25" xfId="8369"/>
    <cellStyle name="Normal 52 2 26" xfId="8593"/>
    <cellStyle name="Normal 52 2 27" xfId="8804"/>
    <cellStyle name="Normal 52 2 28" xfId="9010"/>
    <cellStyle name="Normal 52 2 29" xfId="9025"/>
    <cellStyle name="Normal 52 2 3" xfId="1335"/>
    <cellStyle name="Normal 52 2 3 2" xfId="29725"/>
    <cellStyle name="Normal 52 2 3 2 2" xfId="38170"/>
    <cellStyle name="Normal 52 2 3 3" xfId="30446"/>
    <cellStyle name="Normal 52 2 3 3 2" xfId="38006"/>
    <cellStyle name="Normal 52 2 3 4" xfId="31924"/>
    <cellStyle name="Normal 52 2 3 5" xfId="32792"/>
    <cellStyle name="Normal 52 2 3 6" xfId="33497"/>
    <cellStyle name="Normal 52 2 30" xfId="9598"/>
    <cellStyle name="Normal 52 2 31" xfId="10003"/>
    <cellStyle name="Normal 52 2 32" xfId="10800"/>
    <cellStyle name="Normal 52 2 33" xfId="9960"/>
    <cellStyle name="Normal 52 2 34" xfId="10524"/>
    <cellStyle name="Normal 52 2 35" xfId="11218"/>
    <cellStyle name="Normal 52 2 36" xfId="12417"/>
    <cellStyle name="Normal 52 2 37" xfId="12614"/>
    <cellStyle name="Normal 52 2 38" xfId="12058"/>
    <cellStyle name="Normal 52 2 39" xfId="13360"/>
    <cellStyle name="Normal 52 2 4" xfId="2840"/>
    <cellStyle name="Normal 52 2 4 2" xfId="38058"/>
    <cellStyle name="Normal 52 2 40" xfId="14360"/>
    <cellStyle name="Normal 52 2 41" xfId="14005"/>
    <cellStyle name="Normal 52 2 42" xfId="14135"/>
    <cellStyle name="Normal 52 2 43" xfId="15524"/>
    <cellStyle name="Normal 52 2 44" xfId="16065"/>
    <cellStyle name="Normal 52 2 45" xfId="16605"/>
    <cellStyle name="Normal 52 2 46" xfId="17146"/>
    <cellStyle name="Normal 52 2 47" xfId="17687"/>
    <cellStyle name="Normal 52 2 48" xfId="18228"/>
    <cellStyle name="Normal 52 2 49" xfId="18766"/>
    <cellStyle name="Normal 52 2 5" xfId="4015"/>
    <cellStyle name="Normal 52 2 5 2" xfId="38004"/>
    <cellStyle name="Normal 52 2 50" xfId="19305"/>
    <cellStyle name="Normal 52 2 51" xfId="20288"/>
    <cellStyle name="Normal 52 2 52" xfId="19942"/>
    <cellStyle name="Normal 52 2 53" xfId="21834"/>
    <cellStyle name="Normal 52 2 54" xfId="22022"/>
    <cellStyle name="Normal 52 2 55" xfId="22550"/>
    <cellStyle name="Normal 52 2 56" xfId="21762"/>
    <cellStyle name="Normal 52 2 57" xfId="22009"/>
    <cellStyle name="Normal 52 2 58" xfId="22844"/>
    <cellStyle name="Normal 52 2 59" xfId="23220"/>
    <cellStyle name="Normal 52 2 6" xfId="3977"/>
    <cellStyle name="Normal 52 2 60" xfId="25780"/>
    <cellStyle name="Normal 52 2 61" xfId="25911"/>
    <cellStyle name="Normal 52 2 62" xfId="25221"/>
    <cellStyle name="Normal 52 2 63" xfId="27029"/>
    <cellStyle name="Normal 52 2 64" xfId="25175"/>
    <cellStyle name="Normal 52 2 65" xfId="26892"/>
    <cellStyle name="Normal 52 2 66" xfId="28848"/>
    <cellStyle name="Normal 52 2 67" xfId="29443"/>
    <cellStyle name="Normal 52 2 68" xfId="30954"/>
    <cellStyle name="Normal 52 2 69" xfId="31776"/>
    <cellStyle name="Normal 52 2 7" xfId="3358"/>
    <cellStyle name="Normal 52 2 70" xfId="31177"/>
    <cellStyle name="Normal 52 2 8" xfId="4312"/>
    <cellStyle name="Normal 52 2 9" xfId="4577"/>
    <cellStyle name="Normal 52 20" xfId="2672"/>
    <cellStyle name="Normal 52 21" xfId="2687"/>
    <cellStyle name="Normal 52 22" xfId="2702"/>
    <cellStyle name="Normal 52 23" xfId="2718"/>
    <cellStyle name="Normal 52 24" xfId="2732"/>
    <cellStyle name="Normal 52 25" xfId="2747"/>
    <cellStyle name="Normal 52 26" xfId="2759"/>
    <cellStyle name="Normal 52 27" xfId="2771"/>
    <cellStyle name="Normal 52 28" xfId="2781"/>
    <cellStyle name="Normal 52 29" xfId="2791"/>
    <cellStyle name="Normal 52 3" xfId="196"/>
    <cellStyle name="Normal 52 3 10" xfId="5189"/>
    <cellStyle name="Normal 52 3 11" xfId="5545"/>
    <cellStyle name="Normal 52 3 12" xfId="5780"/>
    <cellStyle name="Normal 52 3 13" xfId="6022"/>
    <cellStyle name="Normal 52 3 14" xfId="6262"/>
    <cellStyle name="Normal 52 3 15" xfId="6499"/>
    <cellStyle name="Normal 52 3 16" xfId="6737"/>
    <cellStyle name="Normal 52 3 17" xfId="6976"/>
    <cellStyle name="Normal 52 3 18" xfId="7209"/>
    <cellStyle name="Normal 52 3 19" xfId="7334"/>
    <cellStyle name="Normal 52 3 2" xfId="280"/>
    <cellStyle name="Normal 52 3 2 10" xfId="12898"/>
    <cellStyle name="Normal 52 3 2 11" xfId="13858"/>
    <cellStyle name="Normal 52 3 2 12" xfId="14935"/>
    <cellStyle name="Normal 52 3 2 13" xfId="14301"/>
    <cellStyle name="Normal 52 3 2 14" xfId="15052"/>
    <cellStyle name="Normal 52 3 2 15" xfId="15547"/>
    <cellStyle name="Normal 52 3 2 16" xfId="16088"/>
    <cellStyle name="Normal 52 3 2 17" xfId="16628"/>
    <cellStyle name="Normal 52 3 2 18" xfId="17169"/>
    <cellStyle name="Normal 52 3 2 19" xfId="17710"/>
    <cellStyle name="Normal 52 3 2 2" xfId="10092"/>
    <cellStyle name="Normal 52 3 2 2 2" xfId="38114"/>
    <cellStyle name="Normal 52 3 2 20" xfId="18251"/>
    <cellStyle name="Normal 52 3 2 21" xfId="18789"/>
    <cellStyle name="Normal 52 3 2 22" xfId="19800"/>
    <cellStyle name="Normal 52 3 2 23" xfId="20830"/>
    <cellStyle name="Normal 52 3 2 24" xfId="21939"/>
    <cellStyle name="Normal 52 3 2 25" xfId="22663"/>
    <cellStyle name="Normal 52 3 2 26" xfId="22975"/>
    <cellStyle name="Normal 52 3 2 27" xfId="23514"/>
    <cellStyle name="Normal 52 3 2 28" xfId="24048"/>
    <cellStyle name="Normal 52 3 2 29" xfId="24580"/>
    <cellStyle name="Normal 52 3 2 3" xfId="10403"/>
    <cellStyle name="Normal 52 3 2 3 2" xfId="38008"/>
    <cellStyle name="Normal 52 3 2 30" xfId="25085"/>
    <cellStyle name="Normal 52 3 2 31" xfId="25560"/>
    <cellStyle name="Normal 52 3 2 32" xfId="26224"/>
    <cellStyle name="Normal 52 3 2 33" xfId="26759"/>
    <cellStyle name="Normal 52 3 2 34" xfId="27279"/>
    <cellStyle name="Normal 52 3 2 35" xfId="27795"/>
    <cellStyle name="Normal 52 3 2 36" xfId="28255"/>
    <cellStyle name="Normal 52 3 2 37" xfId="28950"/>
    <cellStyle name="Normal 52 3 2 38" xfId="30219"/>
    <cellStyle name="Normal 52 3 2 39" xfId="31056"/>
    <cellStyle name="Normal 52 3 2 4" xfId="10827"/>
    <cellStyle name="Normal 52 3 2 40" xfId="31378"/>
    <cellStyle name="Normal 52 3 2 41" xfId="32697"/>
    <cellStyle name="Normal 52 3 2 5" xfId="10793"/>
    <cellStyle name="Normal 52 3 2 6" xfId="10689"/>
    <cellStyle name="Normal 52 3 2 7" xfId="11280"/>
    <cellStyle name="Normal 52 3 2 8" xfId="11727"/>
    <cellStyle name="Normal 52 3 2 9" xfId="12123"/>
    <cellStyle name="Normal 52 3 20" xfId="7674"/>
    <cellStyle name="Normal 52 3 21" xfId="7564"/>
    <cellStyle name="Normal 52 3 22" xfId="7906"/>
    <cellStyle name="Normal 52 3 23" xfId="8375"/>
    <cellStyle name="Normal 52 3 24" xfId="8599"/>
    <cellStyle name="Normal 52 3 25" xfId="8810"/>
    <cellStyle name="Normal 52 3 26" xfId="9016"/>
    <cellStyle name="Normal 52 3 27" xfId="9214"/>
    <cellStyle name="Normal 52 3 28" xfId="9396"/>
    <cellStyle name="Normal 52 3 29" xfId="9489"/>
    <cellStyle name="Normal 52 3 3" xfId="1356"/>
    <cellStyle name="Normal 52 3 3 2" xfId="29746"/>
    <cellStyle name="Normal 52 3 3 2 2" xfId="38191"/>
    <cellStyle name="Normal 52 3 3 3" xfId="30467"/>
    <cellStyle name="Normal 52 3 3 3 2" xfId="38009"/>
    <cellStyle name="Normal 52 3 3 4" xfId="31945"/>
    <cellStyle name="Normal 52 3 3 5" xfId="32813"/>
    <cellStyle name="Normal 52 3 3 6" xfId="33518"/>
    <cellStyle name="Normal 52 3 30" xfId="9700"/>
    <cellStyle name="Normal 52 3 31" xfId="10018"/>
    <cellStyle name="Normal 52 3 32" xfId="10251"/>
    <cellStyle name="Normal 52 3 33" xfId="11325"/>
    <cellStyle name="Normal 52 3 34" xfId="11854"/>
    <cellStyle name="Normal 52 3 35" xfId="12382"/>
    <cellStyle name="Normal 52 3 36" xfId="12820"/>
    <cellStyle name="Normal 52 3 37" xfId="13467"/>
    <cellStyle name="Normal 52 3 38" xfId="14008"/>
    <cellStyle name="Normal 52 3 39" xfId="14548"/>
    <cellStyle name="Normal 52 3 4" xfId="4035"/>
    <cellStyle name="Normal 52 3 4 2" xfId="38063"/>
    <cellStyle name="Normal 52 3 40" xfId="15218"/>
    <cellStyle name="Normal 52 3 41" xfId="15631"/>
    <cellStyle name="Normal 52 3 42" xfId="16172"/>
    <cellStyle name="Normal 52 3 43" xfId="16712"/>
    <cellStyle name="Normal 52 3 44" xfId="17253"/>
    <cellStyle name="Normal 52 3 45" xfId="17794"/>
    <cellStyle name="Normal 52 3 46" xfId="18335"/>
    <cellStyle name="Normal 52 3 47" xfId="18872"/>
    <cellStyle name="Normal 52 3 48" xfId="19412"/>
    <cellStyle name="Normal 52 3 49" xfId="19945"/>
    <cellStyle name="Normal 52 3 5" xfId="4437"/>
    <cellStyle name="Normal 52 3 5 2" xfId="38007"/>
    <cellStyle name="Normal 52 3 50" xfId="20464"/>
    <cellStyle name="Normal 52 3 51" xfId="21077"/>
    <cellStyle name="Normal 52 3 52" xfId="21373"/>
    <cellStyle name="Normal 52 3 53" xfId="21855"/>
    <cellStyle name="Normal 52 3 54" xfId="22299"/>
    <cellStyle name="Normal 52 3 55" xfId="23357"/>
    <cellStyle name="Normal 52 3 56" xfId="23891"/>
    <cellStyle name="Normal 52 3 57" xfId="24426"/>
    <cellStyle name="Normal 52 3 58" xfId="24939"/>
    <cellStyle name="Normal 52 3 59" xfId="25417"/>
    <cellStyle name="Normal 52 3 6" xfId="4348"/>
    <cellStyle name="Normal 52 3 60" xfId="25712"/>
    <cellStyle name="Normal 52 3 61" xfId="26602"/>
    <cellStyle name="Normal 52 3 62" xfId="27135"/>
    <cellStyle name="Normal 52 3 63" xfId="27476"/>
    <cellStyle name="Normal 52 3 64" xfId="28126"/>
    <cellStyle name="Normal 52 3 65" xfId="28525"/>
    <cellStyle name="Normal 52 3 66" xfId="28866"/>
    <cellStyle name="Normal 52 3 67" xfId="29264"/>
    <cellStyle name="Normal 52 3 68" xfId="30972"/>
    <cellStyle name="Normal 52 3 69" xfId="31373"/>
    <cellStyle name="Normal 52 3 7" xfId="4585"/>
    <cellStyle name="Normal 52 3 70" xfId="30837"/>
    <cellStyle name="Normal 52 3 8" xfId="4822"/>
    <cellStyle name="Normal 52 3 9" xfId="5063"/>
    <cellStyle name="Normal 52 30" xfId="2802"/>
    <cellStyle name="Normal 52 31" xfId="2851"/>
    <cellStyle name="Normal 52 32" xfId="2944"/>
    <cellStyle name="Normal 52 33" xfId="3786"/>
    <cellStyle name="Normal 52 34" xfId="2941"/>
    <cellStyle name="Normal 52 35" xfId="4300"/>
    <cellStyle name="Normal 52 36" xfId="4456"/>
    <cellStyle name="Normal 52 37" xfId="4690"/>
    <cellStyle name="Normal 52 38" xfId="4931"/>
    <cellStyle name="Normal 52 39" xfId="5035"/>
    <cellStyle name="Normal 52 4" xfId="217"/>
    <cellStyle name="Normal 52 4 10" xfId="5614"/>
    <cellStyle name="Normal 52 4 11" xfId="5862"/>
    <cellStyle name="Normal 52 4 12" xfId="6104"/>
    <cellStyle name="Normal 52 4 13" xfId="6344"/>
    <cellStyle name="Normal 52 4 14" xfId="6581"/>
    <cellStyle name="Normal 52 4 15" xfId="6818"/>
    <cellStyle name="Normal 52 4 16" xfId="7057"/>
    <cellStyle name="Normal 52 4 17" xfId="7289"/>
    <cellStyle name="Normal 52 4 18" xfId="7518"/>
    <cellStyle name="Normal 52 4 19" xfId="7741"/>
    <cellStyle name="Normal 52 4 2" xfId="301"/>
    <cellStyle name="Normal 52 4 2 10" xfId="13605"/>
    <cellStyle name="Normal 52 4 2 11" xfId="15046"/>
    <cellStyle name="Normal 52 4 2 12" xfId="14072"/>
    <cellStyle name="Normal 52 4 2 13" xfId="14992"/>
    <cellStyle name="Normal 52 4 2 14" xfId="15770"/>
    <cellStyle name="Normal 52 4 2 15" xfId="16310"/>
    <cellStyle name="Normal 52 4 2 16" xfId="16851"/>
    <cellStyle name="Normal 52 4 2 17" xfId="17392"/>
    <cellStyle name="Normal 52 4 2 18" xfId="17933"/>
    <cellStyle name="Normal 52 4 2 19" xfId="18473"/>
    <cellStyle name="Normal 52 4 2 2" xfId="10113"/>
    <cellStyle name="Normal 52 4 2 2 2" xfId="38135"/>
    <cellStyle name="Normal 52 4 2 20" xfId="19011"/>
    <cellStyle name="Normal 52 4 2 21" xfId="19550"/>
    <cellStyle name="Normal 52 4 2 22" xfId="20928"/>
    <cellStyle name="Normal 52 4 2 23" xfId="20009"/>
    <cellStyle name="Normal 52 4 2 24" xfId="21960"/>
    <cellStyle name="Normal 52 4 2 25" xfId="22417"/>
    <cellStyle name="Normal 52 4 2 26" xfId="22323"/>
    <cellStyle name="Normal 52 4 2 27" xfId="22160"/>
    <cellStyle name="Normal 52 4 2 28" xfId="21817"/>
    <cellStyle name="Normal 52 4 2 29" xfId="22910"/>
    <cellStyle name="Normal 52 4 2 3" xfId="10834"/>
    <cellStyle name="Normal 52 4 2 3 2" xfId="38011"/>
    <cellStyle name="Normal 52 4 2 30" xfId="23450"/>
    <cellStyle name="Normal 52 4 2 31" xfId="25840"/>
    <cellStyle name="Normal 52 4 2 32" xfId="25615"/>
    <cellStyle name="Normal 52 4 2 33" xfId="25850"/>
    <cellStyle name="Normal 52 4 2 34" xfId="26838"/>
    <cellStyle name="Normal 52 4 2 35" xfId="25861"/>
    <cellStyle name="Normal 52 4 2 36" xfId="27686"/>
    <cellStyle name="Normal 52 4 2 37" xfId="28971"/>
    <cellStyle name="Normal 52 4 2 38" xfId="29835"/>
    <cellStyle name="Normal 52 4 2 39" xfId="31077"/>
    <cellStyle name="Normal 52 4 2 4" xfId="10486"/>
    <cellStyle name="Normal 52 4 2 40" xfId="32377"/>
    <cellStyle name="Normal 52 4 2 41" xfId="31442"/>
    <cellStyle name="Normal 52 4 2 5" xfId="10594"/>
    <cellStyle name="Normal 52 4 2 6" xfId="11464"/>
    <cellStyle name="Normal 52 4 2 7" xfId="12810"/>
    <cellStyle name="Normal 52 4 2 8" xfId="11738"/>
    <cellStyle name="Normal 52 4 2 9" xfId="10560"/>
    <cellStyle name="Normal 52 4 20" xfId="7984"/>
    <cellStyle name="Normal 52 4 21" xfId="8051"/>
    <cellStyle name="Normal 52 4 22" xfId="8454"/>
    <cellStyle name="Normal 52 4 23" xfId="8676"/>
    <cellStyle name="Normal 52 4 24" xfId="8886"/>
    <cellStyle name="Normal 52 4 25" xfId="9087"/>
    <cellStyle name="Normal 52 4 26" xfId="9285"/>
    <cellStyle name="Normal 52 4 27" xfId="9458"/>
    <cellStyle name="Normal 52 4 28" xfId="9613"/>
    <cellStyle name="Normal 52 4 29" xfId="9744"/>
    <cellStyle name="Normal 52 4 3" xfId="3305"/>
    <cellStyle name="Normal 52 4 3 2" xfId="38068"/>
    <cellStyle name="Normal 52 4 30" xfId="9828"/>
    <cellStyle name="Normal 52 4 31" xfId="10029"/>
    <cellStyle name="Normal 52 4 32" xfId="10501"/>
    <cellStyle name="Normal 52 4 33" xfId="10223"/>
    <cellStyle name="Normal 52 4 34" xfId="11058"/>
    <cellStyle name="Normal 52 4 35" xfId="11583"/>
    <cellStyle name="Normal 52 4 36" xfId="12301"/>
    <cellStyle name="Normal 52 4 37" xfId="12596"/>
    <cellStyle name="Normal 52 4 38" xfId="13184"/>
    <cellStyle name="Normal 52 4 39" xfId="13724"/>
    <cellStyle name="Normal 52 4 4" xfId="3956"/>
    <cellStyle name="Normal 52 4 4 2" xfId="38010"/>
    <cellStyle name="Normal 52 4 40" xfId="14758"/>
    <cellStyle name="Normal 52 4 41" xfId="14733"/>
    <cellStyle name="Normal 52 4 42" xfId="15348"/>
    <cellStyle name="Normal 52 4 43" xfId="15889"/>
    <cellStyle name="Normal 52 4 44" xfId="16429"/>
    <cellStyle name="Normal 52 4 45" xfId="16970"/>
    <cellStyle name="Normal 52 4 46" xfId="17511"/>
    <cellStyle name="Normal 52 4 47" xfId="18052"/>
    <cellStyle name="Normal 52 4 48" xfId="18591"/>
    <cellStyle name="Normal 52 4 49" xfId="19130"/>
    <cellStyle name="Normal 52 4 5" xfId="4339"/>
    <cellStyle name="Normal 52 4 50" xfId="19668"/>
    <cellStyle name="Normal 52 4 51" xfId="20668"/>
    <cellStyle name="Normal 52 4 52" xfId="20644"/>
    <cellStyle name="Normal 52 4 53" xfId="21876"/>
    <cellStyle name="Normal 52 4 54" xfId="22282"/>
    <cellStyle name="Normal 52 4 55" xfId="23251"/>
    <cellStyle name="Normal 52 4 56" xfId="23786"/>
    <cellStyle name="Normal 52 4 57" xfId="24320"/>
    <cellStyle name="Normal 52 4 58" xfId="24837"/>
    <cellStyle name="Normal 52 4 59" xfId="25319"/>
    <cellStyle name="Normal 52 4 6" xfId="4667"/>
    <cellStyle name="Normal 52 4 60" xfId="25706"/>
    <cellStyle name="Normal 52 4 61" xfId="26496"/>
    <cellStyle name="Normal 52 4 62" xfId="27031"/>
    <cellStyle name="Normal 52 4 63" xfId="27645"/>
    <cellStyle name="Normal 52 4 64" xfId="28028"/>
    <cellStyle name="Normal 52 4 65" xfId="28436"/>
    <cellStyle name="Normal 52 4 66" xfId="28887"/>
    <cellStyle name="Normal 52 4 67" xfId="28830"/>
    <cellStyle name="Normal 52 4 68" xfId="30993"/>
    <cellStyle name="Normal 52 4 69" xfId="32304"/>
    <cellStyle name="Normal 52 4 7" xfId="4905"/>
    <cellStyle name="Normal 52 4 70" xfId="33126"/>
    <cellStyle name="Normal 52 4 8" xfId="5143"/>
    <cellStyle name="Normal 52 4 9" xfId="5385"/>
    <cellStyle name="Normal 52 40" xfId="5408"/>
    <cellStyle name="Normal 52 41" xfId="5649"/>
    <cellStyle name="Normal 52 42" xfId="5889"/>
    <cellStyle name="Normal 52 43" xfId="6131"/>
    <cellStyle name="Normal 52 44" xfId="6369"/>
    <cellStyle name="Normal 52 45" xfId="6608"/>
    <cellStyle name="Normal 52 46" xfId="6844"/>
    <cellStyle name="Normal 52 47" xfId="7084"/>
    <cellStyle name="Normal 52 48" xfId="7183"/>
    <cellStyle name="Normal 52 49" xfId="7541"/>
    <cellStyle name="Normal 52 5" xfId="238"/>
    <cellStyle name="Normal 52 5 10" xfId="4508"/>
    <cellStyle name="Normal 52 5 11" xfId="5376"/>
    <cellStyle name="Normal 52 5 12" xfId="5177"/>
    <cellStyle name="Normal 52 5 13" xfId="5068"/>
    <cellStyle name="Normal 52 5 14" xfId="4435"/>
    <cellStyle name="Normal 52 5 15" xfId="5619"/>
    <cellStyle name="Normal 52 5 16" xfId="4976"/>
    <cellStyle name="Normal 52 5 17" xfId="5415"/>
    <cellStyle name="Normal 52 5 18" xfId="4975"/>
    <cellStyle name="Normal 52 5 19" xfId="6661"/>
    <cellStyle name="Normal 52 5 2" xfId="2926"/>
    <cellStyle name="Normal 52 5 2 2" xfId="38075"/>
    <cellStyle name="Normal 52 5 20" xfId="7510"/>
    <cellStyle name="Normal 52 5 21" xfId="7856"/>
    <cellStyle name="Normal 52 5 22" xfId="7795"/>
    <cellStyle name="Normal 52 5 23" xfId="7525"/>
    <cellStyle name="Normal 52 5 24" xfId="5957"/>
    <cellStyle name="Normal 52 5 25" xfId="7543"/>
    <cellStyle name="Normal 52 5 26" xfId="6886"/>
    <cellStyle name="Normal 52 5 27" xfId="8091"/>
    <cellStyle name="Normal 52 5 28" xfId="7824"/>
    <cellStyle name="Normal 52 5 29" xfId="8955"/>
    <cellStyle name="Normal 52 5 3" xfId="3325"/>
    <cellStyle name="Normal 52 5 3 2" xfId="38012"/>
    <cellStyle name="Normal 52 5 30" xfId="9608"/>
    <cellStyle name="Normal 52 5 31" xfId="10050"/>
    <cellStyle name="Normal 52 5 32" xfId="10389"/>
    <cellStyle name="Normal 52 5 33" xfId="10359"/>
    <cellStyle name="Normal 52 5 34" xfId="11119"/>
    <cellStyle name="Normal 52 5 35" xfId="11644"/>
    <cellStyle name="Normal 52 5 36" xfId="12881"/>
    <cellStyle name="Normal 52 5 37" xfId="12719"/>
    <cellStyle name="Normal 52 5 38" xfId="13247"/>
    <cellStyle name="Normal 52 5 39" xfId="13787"/>
    <cellStyle name="Normal 52 5 4" xfId="3615"/>
    <cellStyle name="Normal 52 5 40" xfId="15078"/>
    <cellStyle name="Normal 52 5 41" xfId="14845"/>
    <cellStyle name="Normal 52 5 42" xfId="15411"/>
    <cellStyle name="Normal 52 5 43" xfId="15952"/>
    <cellStyle name="Normal 52 5 44" xfId="16492"/>
    <cellStyle name="Normal 52 5 45" xfId="17033"/>
    <cellStyle name="Normal 52 5 46" xfId="17574"/>
    <cellStyle name="Normal 52 5 47" xfId="18115"/>
    <cellStyle name="Normal 52 5 48" xfId="18653"/>
    <cellStyle name="Normal 52 5 49" xfId="19193"/>
    <cellStyle name="Normal 52 5 5" xfId="3426"/>
    <cellStyle name="Normal 52 5 50" xfId="19731"/>
    <cellStyle name="Normal 52 5 51" xfId="20954"/>
    <cellStyle name="Normal 52 5 52" xfId="20746"/>
    <cellStyle name="Normal 52 5 53" xfId="21897"/>
    <cellStyle name="Normal 52 5 54" xfId="22590"/>
    <cellStyle name="Normal 52 5 55" xfId="22858"/>
    <cellStyle name="Normal 52 5 56" xfId="23057"/>
    <cellStyle name="Normal 52 5 57" xfId="23594"/>
    <cellStyle name="Normal 52 5 58" xfId="24128"/>
    <cellStyle name="Normal 52 5 59" xfId="24660"/>
    <cellStyle name="Normal 52 5 6" xfId="3669"/>
    <cellStyle name="Normal 52 5 60" xfId="25281"/>
    <cellStyle name="Normal 52 5 61" xfId="26109"/>
    <cellStyle name="Normal 52 5 62" xfId="26304"/>
    <cellStyle name="Normal 52 5 63" xfId="25800"/>
    <cellStyle name="Normal 52 5 64" xfId="27396"/>
    <cellStyle name="Normal 52 5 65" xfId="27868"/>
    <cellStyle name="Normal 52 5 66" xfId="28908"/>
    <cellStyle name="Normal 52 5 67" xfId="29476"/>
    <cellStyle name="Normal 52 5 68" xfId="31014"/>
    <cellStyle name="Normal 52 5 69" xfId="31804"/>
    <cellStyle name="Normal 52 5 7" xfId="4106"/>
    <cellStyle name="Normal 52 5 70" xfId="32446"/>
    <cellStyle name="Normal 52 5 8" xfId="3526"/>
    <cellStyle name="Normal 52 5 9" xfId="3554"/>
    <cellStyle name="Normal 52 50" xfId="8145"/>
    <cellStyle name="Normal 52 51" xfId="3825"/>
    <cellStyle name="Normal 52 52" xfId="8251"/>
    <cellStyle name="Normal 52 53" xfId="8480"/>
    <cellStyle name="Normal 52 54" xfId="8701"/>
    <cellStyle name="Normal 52 55" xfId="8910"/>
    <cellStyle name="Normal 52 56" xfId="9110"/>
    <cellStyle name="Normal 52 57" xfId="9308"/>
    <cellStyle name="Normal 52 58" xfId="9376"/>
    <cellStyle name="Normal 52 59" xfId="9626"/>
    <cellStyle name="Normal 52 6" xfId="1317"/>
    <cellStyle name="Normal 52 6 2" xfId="29711"/>
    <cellStyle name="Normal 52 6 2 2" xfId="38152"/>
    <cellStyle name="Normal 52 6 3" xfId="30432"/>
    <cellStyle name="Normal 52 6 3 2" xfId="38013"/>
    <cellStyle name="Normal 52 6 4" xfId="31909"/>
    <cellStyle name="Normal 52 6 5" xfId="30817"/>
    <cellStyle name="Normal 52 6 6" xfId="33384"/>
    <cellStyle name="Normal 52 60" xfId="9894"/>
    <cellStyle name="Normal 52 61" xfId="10771"/>
    <cellStyle name="Normal 52 62" xfId="10520"/>
    <cellStyle name="Normal 52 63" xfId="10425"/>
    <cellStyle name="Normal 52 64" xfId="10725"/>
    <cellStyle name="Normal 52 65" xfId="12598"/>
    <cellStyle name="Normal 52 66" xfId="12245"/>
    <cellStyle name="Normal 52 67" xfId="12136"/>
    <cellStyle name="Normal 52 68" xfId="12983"/>
    <cellStyle name="Normal 52 69" xfId="15068"/>
    <cellStyle name="Normal 52 7" xfId="2486"/>
    <cellStyle name="Normal 52 7 2" xfId="38050"/>
    <cellStyle name="Normal 52 70" xfId="14340"/>
    <cellStyle name="Normal 52 71" xfId="13935"/>
    <cellStyle name="Normal 52 72" xfId="14966"/>
    <cellStyle name="Normal 52 73" xfId="15692"/>
    <cellStyle name="Normal 52 74" xfId="16233"/>
    <cellStyle name="Normal 52 75" xfId="16773"/>
    <cellStyle name="Normal 52 76" xfId="17314"/>
    <cellStyle name="Normal 52 77" xfId="17855"/>
    <cellStyle name="Normal 52 78" xfId="18396"/>
    <cellStyle name="Normal 52 79" xfId="18933"/>
    <cellStyle name="Normal 52 8" xfId="2502"/>
    <cellStyle name="Normal 52 8 2" xfId="38003"/>
    <cellStyle name="Normal 52 80" xfId="20945"/>
    <cellStyle name="Normal 52 81" xfId="20268"/>
    <cellStyle name="Normal 52 82" xfId="21724"/>
    <cellStyle name="Normal 52 83" xfId="22650"/>
    <cellStyle name="Normal 52 84" xfId="22489"/>
    <cellStyle name="Normal 52 85" xfId="22040"/>
    <cellStyle name="Normal 52 86" xfId="21994"/>
    <cellStyle name="Normal 52 87" xfId="22168"/>
    <cellStyle name="Normal 52 88" xfId="23394"/>
    <cellStyle name="Normal 52 89" xfId="25533"/>
    <cellStyle name="Normal 52 9" xfId="2517"/>
    <cellStyle name="Normal 52 90" xfId="25881"/>
    <cellStyle name="Normal 52 91" xfId="25847"/>
    <cellStyle name="Normal 52 92" xfId="26588"/>
    <cellStyle name="Normal 52 93" xfId="26158"/>
    <cellStyle name="Normal 52 94" xfId="26030"/>
    <cellStyle name="Normal 52 95" xfId="28757"/>
    <cellStyle name="Normal 52 96" xfId="29121"/>
    <cellStyle name="Normal 52 97" xfId="30848"/>
    <cellStyle name="Normal 52 98" xfId="32388"/>
    <cellStyle name="Normal 52 99" xfId="32232"/>
    <cellStyle name="Normal 53" xfId="38538"/>
    <cellStyle name="Normal 58" xfId="9108"/>
    <cellStyle name="Normal 59" xfId="823"/>
    <cellStyle name="Normal 6" xfId="57"/>
    <cellStyle name="Normal 6 10" xfId="565"/>
    <cellStyle name="Normal 6 10 10" xfId="4469"/>
    <cellStyle name="Normal 6 10 11" xfId="4868"/>
    <cellStyle name="Normal 6 10 12" xfId="5484"/>
    <cellStyle name="Normal 6 10 13" xfId="3617"/>
    <cellStyle name="Normal 6 10 14" xfId="3775"/>
    <cellStyle name="Normal 6 10 15" xfId="3954"/>
    <cellStyle name="Normal 6 10 16" xfId="4700"/>
    <cellStyle name="Normal 6 10 17" xfId="5402"/>
    <cellStyle name="Normal 6 10 18" xfId="4021"/>
    <cellStyle name="Normal 6 10 19" xfId="6622"/>
    <cellStyle name="Normal 6 10 2" xfId="2530"/>
    <cellStyle name="Normal 6 10 2 2" xfId="3041"/>
    <cellStyle name="Normal 6 10 20" xfId="7021"/>
    <cellStyle name="Normal 6 10 21" xfId="7116"/>
    <cellStyle name="Normal 6 10 22" xfId="8047"/>
    <cellStyle name="Normal 6 10 23" xfId="6797"/>
    <cellStyle name="Normal 6 10 24" xfId="8227"/>
    <cellStyle name="Normal 6 10 25" xfId="8222"/>
    <cellStyle name="Normal 6 10 26" xfId="8219"/>
    <cellStyle name="Normal 6 10 27" xfId="7813"/>
    <cellStyle name="Normal 6 10 28" xfId="7855"/>
    <cellStyle name="Normal 6 10 29" xfId="8922"/>
    <cellStyle name="Normal 6 10 3" xfId="3642"/>
    <cellStyle name="Normal 6 10 30" xfId="9255"/>
    <cellStyle name="Normal 6 10 31" xfId="10372"/>
    <cellStyle name="Normal 6 10 32" xfId="10730"/>
    <cellStyle name="Normal 6 10 33" xfId="11170"/>
    <cellStyle name="Normal 6 10 34" xfId="11697"/>
    <cellStyle name="Normal 6 10 35" xfId="12226"/>
    <cellStyle name="Normal 6 10 36" xfId="12340"/>
    <cellStyle name="Normal 6 10 37" xfId="13299"/>
    <cellStyle name="Normal 6 10 38" xfId="13840"/>
    <cellStyle name="Normal 6 10 39" xfId="14383"/>
    <cellStyle name="Normal 6 10 4" xfId="3278"/>
    <cellStyle name="Normal 6 10 40" xfId="14879"/>
    <cellStyle name="Normal 6 10 41" xfId="15463"/>
    <cellStyle name="Normal 6 10 42" xfId="16004"/>
    <cellStyle name="Normal 6 10 43" xfId="16544"/>
    <cellStyle name="Normal 6 10 44" xfId="17085"/>
    <cellStyle name="Normal 6 10 45" xfId="17626"/>
    <cellStyle name="Normal 6 10 46" xfId="18167"/>
    <cellStyle name="Normal 6 10 47" xfId="18705"/>
    <cellStyle name="Normal 6 10 48" xfId="19245"/>
    <cellStyle name="Normal 6 10 49" xfId="19782"/>
    <cellStyle name="Normal 6 10 5" xfId="3521"/>
    <cellStyle name="Normal 6 10 50" xfId="20311"/>
    <cellStyle name="Normal 6 10 51" xfId="20779"/>
    <cellStyle name="Normal 6 10 52" xfId="21273"/>
    <cellStyle name="Normal 6 10 53" xfId="22215"/>
    <cellStyle name="Normal 6 10 54" xfId="21683"/>
    <cellStyle name="Normal 6 10 55" xfId="22123"/>
    <cellStyle name="Normal 6 10 56" xfId="22146"/>
    <cellStyle name="Normal 6 10 57" xfId="22914"/>
    <cellStyle name="Normal 6 10 58" xfId="23454"/>
    <cellStyle name="Normal 6 10 59" xfId="23988"/>
    <cellStyle name="Normal 6 10 6" xfId="4095"/>
    <cellStyle name="Normal 6 10 60" xfId="26029"/>
    <cellStyle name="Normal 6 10 61" xfId="25745"/>
    <cellStyle name="Normal 6 10 62" xfId="25949"/>
    <cellStyle name="Normal 6 10 63" xfId="27337"/>
    <cellStyle name="Normal 6 10 64" xfId="26384"/>
    <cellStyle name="Normal 6 10 65" xfId="27492"/>
    <cellStyle name="Normal 6 10 66" xfId="29188"/>
    <cellStyle name="Normal 6 10 67" xfId="29454"/>
    <cellStyle name="Normal 6 10 68" xfId="31303"/>
    <cellStyle name="Normal 6 10 69" xfId="31691"/>
    <cellStyle name="Normal 6 10 7" xfId="4415"/>
    <cellStyle name="Normal 6 10 70" xfId="31641"/>
    <cellStyle name="Normal 6 10 8" xfId="3916"/>
    <cellStyle name="Normal 6 10 9" xfId="2950"/>
    <cellStyle name="Normal 6 100" xfId="3049"/>
    <cellStyle name="Normal 6 101" xfId="3045"/>
    <cellStyle name="Normal 6 102" xfId="34149"/>
    <cellStyle name="Normal 6 103" xfId="37667"/>
    <cellStyle name="Normal 6 11" xfId="591"/>
    <cellStyle name="Normal 6 11 10" xfId="4011"/>
    <cellStyle name="Normal 6 11 11" xfId="4702"/>
    <cellStyle name="Normal 6 11 12" xfId="5037"/>
    <cellStyle name="Normal 6 11 13" xfId="5108"/>
    <cellStyle name="Normal 6 11 14" xfId="5523"/>
    <cellStyle name="Normal 6 11 15" xfId="5689"/>
    <cellStyle name="Normal 6 11 16" xfId="5929"/>
    <cellStyle name="Normal 6 11 17" xfId="6171"/>
    <cellStyle name="Normal 6 11 18" xfId="6407"/>
    <cellStyle name="Normal 6 11 19" xfId="6187"/>
    <cellStyle name="Normal 6 11 2" xfId="2544"/>
    <cellStyle name="Normal 6 11 2 2" xfId="3053"/>
    <cellStyle name="Normal 6 11 20" xfId="6856"/>
    <cellStyle name="Normal 6 11 21" xfId="7833"/>
    <cellStyle name="Normal 6 11 22" xfId="7712"/>
    <cellStyle name="Normal 6 11 23" xfId="5943"/>
    <cellStyle name="Normal 6 11 24" xfId="7781"/>
    <cellStyle name="Normal 6 11 25" xfId="7733"/>
    <cellStyle name="Normal 6 11 26" xfId="8289"/>
    <cellStyle name="Normal 6 11 27" xfId="8517"/>
    <cellStyle name="Normal 6 11 28" xfId="8732"/>
    <cellStyle name="Normal 6 11 29" xfId="8533"/>
    <cellStyle name="Normal 6 11 3" xfId="3667"/>
    <cellStyle name="Normal 6 11 30" xfId="9119"/>
    <cellStyle name="Normal 6 11 31" xfId="10397"/>
    <cellStyle name="Normal 6 11 32" xfId="10666"/>
    <cellStyle name="Normal 6 11 33" xfId="10698"/>
    <cellStyle name="Normal 6 11 34" xfId="10476"/>
    <cellStyle name="Normal 6 11 35" xfId="11024"/>
    <cellStyle name="Normal 6 11 36" xfId="11540"/>
    <cellStyle name="Normal 6 11 37" xfId="11848"/>
    <cellStyle name="Normal 6 11 38" xfId="11648"/>
    <cellStyle name="Normal 6 11 39" xfId="13150"/>
    <cellStyle name="Normal 6 11 4" xfId="3487"/>
    <cellStyle name="Normal 6 11 40" xfId="13617"/>
    <cellStyle name="Normal 6 11 41" xfId="13999"/>
    <cellStyle name="Normal 6 11 42" xfId="14801"/>
    <cellStyle name="Normal 6 11 43" xfId="15314"/>
    <cellStyle name="Normal 6 11 44" xfId="15855"/>
    <cellStyle name="Normal 6 11 45" xfId="16395"/>
    <cellStyle name="Normal 6 11 46" xfId="16936"/>
    <cellStyle name="Normal 6 11 47" xfId="17477"/>
    <cellStyle name="Normal 6 11 48" xfId="18018"/>
    <cellStyle name="Normal 6 11 49" xfId="18557"/>
    <cellStyle name="Normal 6 11 5" xfId="3974"/>
    <cellStyle name="Normal 6 11 50" xfId="19096"/>
    <cellStyle name="Normal 6 11 51" xfId="19562"/>
    <cellStyle name="Normal 6 11 52" xfId="19937"/>
    <cellStyle name="Normal 6 11 53" xfId="22240"/>
    <cellStyle name="Normal 6 11 54" xfId="22804"/>
    <cellStyle name="Normal 6 11 55" xfId="23389"/>
    <cellStyle name="Normal 6 11 56" xfId="23923"/>
    <cellStyle name="Normal 6 11 57" xfId="24456"/>
    <cellStyle name="Normal 6 11 58" xfId="24968"/>
    <cellStyle name="Normal 6 11 59" xfId="25445"/>
    <cellStyle name="Normal 6 11 6" xfId="3752"/>
    <cellStyle name="Normal 6 11 60" xfId="26055"/>
    <cellStyle name="Normal 6 11 61" xfId="26635"/>
    <cellStyle name="Normal 6 11 62" xfId="27167"/>
    <cellStyle name="Normal 6 11 63" xfId="27670"/>
    <cellStyle name="Normal 6 11 64" xfId="28154"/>
    <cellStyle name="Normal 6 11 65" xfId="28545"/>
    <cellStyle name="Normal 6 11 66" xfId="29209"/>
    <cellStyle name="Normal 6 11 67" xfId="29629"/>
    <cellStyle name="Normal 6 11 68" xfId="31324"/>
    <cellStyle name="Normal 6 11 69" xfId="31356"/>
    <cellStyle name="Normal 6 11 7" xfId="3033"/>
    <cellStyle name="Normal 6 11 70" xfId="32766"/>
    <cellStyle name="Normal 6 11 8" xfId="4183"/>
    <cellStyle name="Normal 6 11 9" xfId="4207"/>
    <cellStyle name="Normal 6 12" xfId="617"/>
    <cellStyle name="Normal 6 12 10" xfId="5612"/>
    <cellStyle name="Normal 6 12 11" xfId="5662"/>
    <cellStyle name="Normal 6 12 12" xfId="5902"/>
    <cellStyle name="Normal 6 12 13" xfId="6144"/>
    <cellStyle name="Normal 6 12 14" xfId="6382"/>
    <cellStyle name="Normal 6 12 15" xfId="6621"/>
    <cellStyle name="Normal 6 12 16" xfId="6858"/>
    <cellStyle name="Normal 6 12 17" xfId="7098"/>
    <cellStyle name="Normal 6 12 18" xfId="7329"/>
    <cellStyle name="Normal 6 12 19" xfId="7738"/>
    <cellStyle name="Normal 6 12 2" xfId="2557"/>
    <cellStyle name="Normal 6 12 2 2" xfId="3064"/>
    <cellStyle name="Normal 6 12 20" xfId="7791"/>
    <cellStyle name="Normal 6 12 21" xfId="7718"/>
    <cellStyle name="Normal 6 12 22" xfId="8263"/>
    <cellStyle name="Normal 6 12 23" xfId="8493"/>
    <cellStyle name="Normal 6 12 24" xfId="8712"/>
    <cellStyle name="Normal 6 12 25" xfId="8921"/>
    <cellStyle name="Normal 6 12 26" xfId="9120"/>
    <cellStyle name="Normal 6 12 27" xfId="9316"/>
    <cellStyle name="Normal 6 12 28" xfId="9485"/>
    <cellStyle name="Normal 6 12 29" xfId="9742"/>
    <cellStyle name="Normal 6 12 3" xfId="3693"/>
    <cellStyle name="Normal 6 12 30" xfId="9761"/>
    <cellStyle name="Normal 6 12 31" xfId="10421"/>
    <cellStyle name="Normal 6 12 32" xfId="10957"/>
    <cellStyle name="Normal 6 12 33" xfId="11482"/>
    <cellStyle name="Normal 6 12 34" xfId="12011"/>
    <cellStyle name="Normal 6 12 35" xfId="12540"/>
    <cellStyle name="Normal 6 12 36" xfId="13083"/>
    <cellStyle name="Normal 6 12 37" xfId="13623"/>
    <cellStyle name="Normal 6 12 38" xfId="14166"/>
    <cellStyle name="Normal 6 12 39" xfId="14704"/>
    <cellStyle name="Normal 6 12 4" xfId="3953"/>
    <cellStyle name="Normal 6 12 40" xfId="15247"/>
    <cellStyle name="Normal 6 12 41" xfId="15788"/>
    <cellStyle name="Normal 6 12 42" xfId="16328"/>
    <cellStyle name="Normal 6 12 43" xfId="16869"/>
    <cellStyle name="Normal 6 12 44" xfId="17410"/>
    <cellStyle name="Normal 6 12 45" xfId="17951"/>
    <cellStyle name="Normal 6 12 46" xfId="18491"/>
    <cellStyle name="Normal 6 12 47" xfId="19029"/>
    <cellStyle name="Normal 6 12 48" xfId="19568"/>
    <cellStyle name="Normal 6 12 49" xfId="20100"/>
    <cellStyle name="Normal 6 12 5" xfId="4335"/>
    <cellStyle name="Normal 6 12 50" xfId="20617"/>
    <cellStyle name="Normal 6 12 51" xfId="21100"/>
    <cellStyle name="Normal 6 12 52" xfId="21497"/>
    <cellStyle name="Normal 6 12 53" xfId="22265"/>
    <cellStyle name="Normal 6 12 54" xfId="22830"/>
    <cellStyle name="Normal 6 12 55" xfId="22218"/>
    <cellStyle name="Normal 6 12 56" xfId="23383"/>
    <cellStyle name="Normal 6 12 57" xfId="23917"/>
    <cellStyle name="Normal 6 12 58" xfId="24451"/>
    <cellStyle name="Normal 6 12 59" xfId="24963"/>
    <cellStyle name="Normal 6 12 6" xfId="4468"/>
    <cellStyle name="Normal 6 12 60" xfId="26081"/>
    <cellStyle name="Normal 6 12 61" xfId="25958"/>
    <cellStyle name="Normal 6 12 62" xfId="26629"/>
    <cellStyle name="Normal 6 12 63" xfId="27197"/>
    <cellStyle name="Normal 6 12 64" xfId="27689"/>
    <cellStyle name="Normal 6 12 65" xfId="28149"/>
    <cellStyle name="Normal 6 12 66" xfId="29227"/>
    <cellStyle name="Normal 6 12 67" xfId="29495"/>
    <cellStyle name="Normal 6 12 68" xfId="31344"/>
    <cellStyle name="Normal 6 12 69" xfId="32553"/>
    <cellStyle name="Normal 6 12 7" xfId="4703"/>
    <cellStyle name="Normal 6 12 70" xfId="32341"/>
    <cellStyle name="Normal 6 12 8" xfId="4946"/>
    <cellStyle name="Normal 6 12 9" xfId="5183"/>
    <cellStyle name="Normal 6 13" xfId="643"/>
    <cellStyle name="Normal 6 13 10" xfId="2828"/>
    <cellStyle name="Normal 6 13 11" xfId="4525"/>
    <cellStyle name="Normal 6 13 12" xfId="5039"/>
    <cellStyle name="Normal 6 13 13" xfId="5207"/>
    <cellStyle name="Normal 6 13 14" xfId="3896"/>
    <cellStyle name="Normal 6 13 15" xfId="4713"/>
    <cellStyle name="Normal 6 13 16" xfId="5314"/>
    <cellStyle name="Normal 6 13 17" xfId="4947"/>
    <cellStyle name="Normal 6 13 18" xfId="5444"/>
    <cellStyle name="Normal 6 13 19" xfId="5997"/>
    <cellStyle name="Normal 6 13 2" xfId="2570"/>
    <cellStyle name="Normal 6 13 2 2" xfId="3073"/>
    <cellStyle name="Normal 6 13 20" xfId="6678"/>
    <cellStyle name="Normal 6 13 21" xfId="7962"/>
    <cellStyle name="Normal 6 13 22" xfId="7186"/>
    <cellStyle name="Normal 6 13 23" xfId="4427"/>
    <cellStyle name="Normal 6 13 24" xfId="6639"/>
    <cellStyle name="Normal 6 13 25" xfId="7491"/>
    <cellStyle name="Normal 6 13 26" xfId="6905"/>
    <cellStyle name="Normal 6 13 27" xfId="6842"/>
    <cellStyle name="Normal 6 13 28" xfId="7854"/>
    <cellStyle name="Normal 6 13 29" xfId="8352"/>
    <cellStyle name="Normal 6 13 3" xfId="3717"/>
    <cellStyle name="Normal 6 13 30" xfId="8967"/>
    <cellStyle name="Normal 6 13 31" xfId="10445"/>
    <cellStyle name="Normal 6 13 32" xfId="10982"/>
    <cellStyle name="Normal 6 13 33" xfId="11507"/>
    <cellStyle name="Normal 6 13 34" xfId="12036"/>
    <cellStyle name="Normal 6 13 35" xfId="12566"/>
    <cellStyle name="Normal 6 13 36" xfId="13108"/>
    <cellStyle name="Normal 6 13 37" xfId="13648"/>
    <cellStyle name="Normal 6 13 38" xfId="14191"/>
    <cellStyle name="Normal 6 13 39" xfId="14730"/>
    <cellStyle name="Normal 6 13 4" xfId="3489"/>
    <cellStyle name="Normal 6 13 40" xfId="15272"/>
    <cellStyle name="Normal 6 13 41" xfId="15813"/>
    <cellStyle name="Normal 6 13 42" xfId="16353"/>
    <cellStyle name="Normal 6 13 43" xfId="16894"/>
    <cellStyle name="Normal 6 13 44" xfId="17435"/>
    <cellStyle name="Normal 6 13 45" xfId="17976"/>
    <cellStyle name="Normal 6 13 46" xfId="18515"/>
    <cellStyle name="Normal 6 13 47" xfId="19054"/>
    <cellStyle name="Normal 6 13 48" xfId="19593"/>
    <cellStyle name="Normal 6 13 49" xfId="20124"/>
    <cellStyle name="Normal 6 13 5" xfId="4126"/>
    <cellStyle name="Normal 6 13 50" xfId="20642"/>
    <cellStyle name="Normal 6 13 51" xfId="21121"/>
    <cellStyle name="Normal 6 13 52" xfId="21509"/>
    <cellStyle name="Normal 6 13 53" xfId="22290"/>
    <cellStyle name="Normal 6 13 54" xfId="22856"/>
    <cellStyle name="Normal 6 13 55" xfId="23062"/>
    <cellStyle name="Normal 6 13 56" xfId="23599"/>
    <cellStyle name="Normal 6 13 57" xfId="24133"/>
    <cellStyle name="Normal 6 13 58" xfId="24664"/>
    <cellStyle name="Normal 6 13 59" xfId="25165"/>
    <cellStyle name="Normal 6 13 6" xfId="3600"/>
    <cellStyle name="Normal 6 13 60" xfId="26107"/>
    <cellStyle name="Normal 6 13 61" xfId="26308"/>
    <cellStyle name="Normal 6 13 62" xfId="26845"/>
    <cellStyle name="Normal 6 13 63" xfId="27371"/>
    <cellStyle name="Normal 6 13 64" xfId="27871"/>
    <cellStyle name="Normal 6 13 65" xfId="28320"/>
    <cellStyle name="Normal 6 13 66" xfId="29249"/>
    <cellStyle name="Normal 6 13 67" xfId="29014"/>
    <cellStyle name="Normal 6 13 68" xfId="31368"/>
    <cellStyle name="Normal 6 13 69" xfId="31961"/>
    <cellStyle name="Normal 6 13 7" xfId="3435"/>
    <cellStyle name="Normal 6 13 70" xfId="33006"/>
    <cellStyle name="Normal 6 13 8" xfId="4210"/>
    <cellStyle name="Normal 6 13 9" xfId="3766"/>
    <cellStyle name="Normal 6 14" xfId="669"/>
    <cellStyle name="Normal 6 14 10" xfId="5005"/>
    <cellStyle name="Normal 6 14 11" xfId="5810"/>
    <cellStyle name="Normal 6 14 12" xfId="6052"/>
    <cellStyle name="Normal 6 14 13" xfId="6292"/>
    <cellStyle name="Normal 6 14 14" xfId="6528"/>
    <cellStyle name="Normal 6 14 15" xfId="6766"/>
    <cellStyle name="Normal 6 14 16" xfId="7005"/>
    <cellStyle name="Normal 6 14 17" xfId="7237"/>
    <cellStyle name="Normal 6 14 18" xfId="7468"/>
    <cellStyle name="Normal 6 14 19" xfId="7152"/>
    <cellStyle name="Normal 6 14 2" xfId="2582"/>
    <cellStyle name="Normal 6 14 2 2" xfId="3083"/>
    <cellStyle name="Normal 6 14 20" xfId="7934"/>
    <cellStyle name="Normal 6 14 21" xfId="6926"/>
    <cellStyle name="Normal 6 14 22" xfId="8404"/>
    <cellStyle name="Normal 6 14 23" xfId="8629"/>
    <cellStyle name="Normal 6 14 24" xfId="8838"/>
    <cellStyle name="Normal 6 14 25" xfId="9044"/>
    <cellStyle name="Normal 6 14 26" xfId="9240"/>
    <cellStyle name="Normal 6 14 27" xfId="9418"/>
    <cellStyle name="Normal 6 14 28" xfId="9578"/>
    <cellStyle name="Normal 6 14 29" xfId="9358"/>
    <cellStyle name="Normal 6 14 3" xfId="3743"/>
    <cellStyle name="Normal 6 14 30" xfId="9803"/>
    <cellStyle name="Normal 6 14 31" xfId="10470"/>
    <cellStyle name="Normal 6 14 32" xfId="11008"/>
    <cellStyle name="Normal 6 14 33" xfId="11533"/>
    <cellStyle name="Normal 6 14 34" xfId="12060"/>
    <cellStyle name="Normal 6 14 35" xfId="12592"/>
    <cellStyle name="Normal 6 14 36" xfId="13134"/>
    <cellStyle name="Normal 6 14 37" xfId="13674"/>
    <cellStyle name="Normal 6 14 38" xfId="14217"/>
    <cellStyle name="Normal 6 14 39" xfId="14755"/>
    <cellStyle name="Normal 6 14 4" xfId="3384"/>
    <cellStyle name="Normal 6 14 40" xfId="15298"/>
    <cellStyle name="Normal 6 14 41" xfId="15839"/>
    <cellStyle name="Normal 6 14 42" xfId="16379"/>
    <cellStyle name="Normal 6 14 43" xfId="16920"/>
    <cellStyle name="Normal 6 14 44" xfId="17461"/>
    <cellStyle name="Normal 6 14 45" xfId="18002"/>
    <cellStyle name="Normal 6 14 46" xfId="18541"/>
    <cellStyle name="Normal 6 14 47" xfId="19080"/>
    <cellStyle name="Normal 6 14 48" xfId="19618"/>
    <cellStyle name="Normal 6 14 49" xfId="20149"/>
    <cellStyle name="Normal 6 14 5" xfId="4076"/>
    <cellStyle name="Normal 6 14 50" xfId="20665"/>
    <cellStyle name="Normal 6 14 51" xfId="21140"/>
    <cellStyle name="Normal 6 14 52" xfId="21520"/>
    <cellStyle name="Normal 6 14 53" xfId="22316"/>
    <cellStyle name="Normal 6 14 54" xfId="22881"/>
    <cellStyle name="Normal 6 14 55" xfId="23422"/>
    <cellStyle name="Normal 6 14 56" xfId="23955"/>
    <cellStyle name="Normal 6 14 57" xfId="24489"/>
    <cellStyle name="Normal 6 14 58" xfId="24998"/>
    <cellStyle name="Normal 6 14 59" xfId="25475"/>
    <cellStyle name="Normal 6 14 6" xfId="4615"/>
    <cellStyle name="Normal 6 14 60" xfId="26132"/>
    <cellStyle name="Normal 6 14 61" xfId="26668"/>
    <cellStyle name="Normal 6 14 62" xfId="27199"/>
    <cellStyle name="Normal 6 14 63" xfId="27711"/>
    <cellStyle name="Normal 6 14 64" xfId="28179"/>
    <cellStyle name="Normal 6 14 65" xfId="28564"/>
    <cellStyle name="Normal 6 14 66" xfId="29271"/>
    <cellStyle name="Normal 6 14 67" xfId="29024"/>
    <cellStyle name="Normal 6 14 68" xfId="31386"/>
    <cellStyle name="Normal 6 14 69" xfId="31618"/>
    <cellStyle name="Normal 6 14 7" xfId="4852"/>
    <cellStyle name="Normal 6 14 70" xfId="32132"/>
    <cellStyle name="Normal 6 14 8" xfId="5092"/>
    <cellStyle name="Normal 6 14 9" xfId="5333"/>
    <cellStyle name="Normal 6 15" xfId="670"/>
    <cellStyle name="Normal 6 15 10" xfId="4929"/>
    <cellStyle name="Normal 6 15 11" xfId="5184"/>
    <cellStyle name="Normal 6 15 12" xfId="5610"/>
    <cellStyle name="Normal 6 15 13" xfId="5722"/>
    <cellStyle name="Normal 6 15 14" xfId="5963"/>
    <cellStyle name="Normal 6 15 15" xfId="6204"/>
    <cellStyle name="Normal 6 15 16" xfId="6440"/>
    <cellStyle name="Normal 6 15 17" xfId="6681"/>
    <cellStyle name="Normal 6 15 18" xfId="6920"/>
    <cellStyle name="Normal 6 15 19" xfId="7082"/>
    <cellStyle name="Normal 6 15 2" xfId="2592"/>
    <cellStyle name="Normal 6 15 2 2" xfId="3084"/>
    <cellStyle name="Normal 6 15 20" xfId="7330"/>
    <cellStyle name="Normal 6 15 21" xfId="7988"/>
    <cellStyle name="Normal 6 15 22" xfId="8030"/>
    <cellStyle name="Normal 6 15 23" xfId="8191"/>
    <cellStyle name="Normal 6 15 24" xfId="8320"/>
    <cellStyle name="Normal 6 15 25" xfId="8547"/>
    <cellStyle name="Normal 6 15 26" xfId="8761"/>
    <cellStyle name="Normal 6 15 27" xfId="8969"/>
    <cellStyle name="Normal 6 15 28" xfId="9165"/>
    <cellStyle name="Normal 6 15 29" xfId="9306"/>
    <cellStyle name="Normal 6 15 3" xfId="3744"/>
    <cellStyle name="Normal 6 15 30" xfId="9486"/>
    <cellStyle name="Normal 6 15 31" xfId="10471"/>
    <cellStyle name="Normal 6 15 32" xfId="11009"/>
    <cellStyle name="Normal 6 15 33" xfId="11534"/>
    <cellStyle name="Normal 6 15 34" xfId="12061"/>
    <cellStyle name="Normal 6 15 35" xfId="12593"/>
    <cellStyle name="Normal 6 15 36" xfId="13135"/>
    <cellStyle name="Normal 6 15 37" xfId="13675"/>
    <cellStyle name="Normal 6 15 38" xfId="14218"/>
    <cellStyle name="Normal 6 15 39" xfId="14756"/>
    <cellStyle name="Normal 6 15 4" xfId="3303"/>
    <cellStyle name="Normal 6 15 40" xfId="15299"/>
    <cellStyle name="Normal 6 15 41" xfId="15840"/>
    <cellStyle name="Normal 6 15 42" xfId="16380"/>
    <cellStyle name="Normal 6 15 43" xfId="16921"/>
    <cellStyle name="Normal 6 15 44" xfId="17462"/>
    <cellStyle name="Normal 6 15 45" xfId="18003"/>
    <cellStyle name="Normal 6 15 46" xfId="18542"/>
    <cellStyle name="Normal 6 15 47" xfId="19081"/>
    <cellStyle name="Normal 6 15 48" xfId="19619"/>
    <cellStyle name="Normal 6 15 49" xfId="20150"/>
    <cellStyle name="Normal 6 15 5" xfId="3711"/>
    <cellStyle name="Normal 6 15 50" xfId="20666"/>
    <cellStyle name="Normal 6 15 51" xfId="21141"/>
    <cellStyle name="Normal 6 15 52" xfId="21521"/>
    <cellStyle name="Normal 6 15 53" xfId="22317"/>
    <cellStyle name="Normal 6 15 54" xfId="22882"/>
    <cellStyle name="Normal 6 15 55" xfId="23423"/>
    <cellStyle name="Normal 6 15 56" xfId="23956"/>
    <cellStyle name="Normal 6 15 57" xfId="24490"/>
    <cellStyle name="Normal 6 15 58" xfId="24999"/>
    <cellStyle name="Normal 6 15 59" xfId="25476"/>
    <cellStyle name="Normal 6 15 6" xfId="3914"/>
    <cellStyle name="Normal 6 15 60" xfId="26133"/>
    <cellStyle name="Normal 6 15 61" xfId="26669"/>
    <cellStyle name="Normal 6 15 62" xfId="27200"/>
    <cellStyle name="Normal 6 15 63" xfId="27712"/>
    <cellStyle name="Normal 6 15 64" xfId="28180"/>
    <cellStyle name="Normal 6 15 65" xfId="28565"/>
    <cellStyle name="Normal 6 15 66" xfId="29272"/>
    <cellStyle name="Normal 6 15 67" xfId="29615"/>
    <cellStyle name="Normal 6 15 68" xfId="31387"/>
    <cellStyle name="Normal 6 15 69" xfId="31634"/>
    <cellStyle name="Normal 6 15 7" xfId="4428"/>
    <cellStyle name="Normal 6 15 70" xfId="32043"/>
    <cellStyle name="Normal 6 15 8" xfId="4528"/>
    <cellStyle name="Normal 6 15 9" xfId="4763"/>
    <cellStyle name="Normal 6 16" xfId="749"/>
    <cellStyle name="Normal 6 16 10" xfId="5520"/>
    <cellStyle name="Normal 6 16 11" xfId="5677"/>
    <cellStyle name="Normal 6 16 12" xfId="5916"/>
    <cellStyle name="Normal 6 16 13" xfId="6158"/>
    <cellStyle name="Normal 6 16 14" xfId="6395"/>
    <cellStyle name="Normal 6 16 15" xfId="6636"/>
    <cellStyle name="Normal 6 16 16" xfId="6873"/>
    <cellStyle name="Normal 6 16 17" xfId="7113"/>
    <cellStyle name="Normal 6 16 18" xfId="7341"/>
    <cellStyle name="Normal 6 16 19" xfId="7650"/>
    <cellStyle name="Normal 6 16 2" xfId="2614"/>
    <cellStyle name="Normal 6 16 2 2" xfId="3113"/>
    <cellStyle name="Normal 6 16 20" xfId="7805"/>
    <cellStyle name="Normal 6 16 21" xfId="6860"/>
    <cellStyle name="Normal 6 16 22" xfId="8277"/>
    <cellStyle name="Normal 6 16 23" xfId="8506"/>
    <cellStyle name="Normal 6 16 24" xfId="8723"/>
    <cellStyle name="Normal 6 16 25" xfId="8935"/>
    <cellStyle name="Normal 6 16 26" xfId="9132"/>
    <cellStyle name="Normal 6 16 27" xfId="9328"/>
    <cellStyle name="Normal 6 16 28" xfId="9493"/>
    <cellStyle name="Normal 6 16 29" xfId="9684"/>
    <cellStyle name="Normal 6 16 3" xfId="3818"/>
    <cellStyle name="Normal 6 16 30" xfId="9763"/>
    <cellStyle name="Normal 6 16 31" xfId="10549"/>
    <cellStyle name="Normal 6 16 32" xfId="11085"/>
    <cellStyle name="Normal 6 16 33" xfId="11610"/>
    <cellStyle name="Normal 6 16 34" xfId="12138"/>
    <cellStyle name="Normal 6 16 35" xfId="12670"/>
    <cellStyle name="Normal 6 16 36" xfId="13212"/>
    <cellStyle name="Normal 6 16 37" xfId="13752"/>
    <cellStyle name="Normal 6 16 38" xfId="14295"/>
    <cellStyle name="Normal 6 16 39" xfId="14834"/>
    <cellStyle name="Normal 6 16 4" xfId="3971"/>
    <cellStyle name="Normal 6 16 40" xfId="15376"/>
    <cellStyle name="Normal 6 16 41" xfId="15917"/>
    <cellStyle name="Normal 6 16 42" xfId="16457"/>
    <cellStyle name="Normal 6 16 43" xfId="16998"/>
    <cellStyle name="Normal 6 16 44" xfId="17539"/>
    <cellStyle name="Normal 6 16 45" xfId="18080"/>
    <cellStyle name="Normal 6 16 46" xfId="18619"/>
    <cellStyle name="Normal 6 16 47" xfId="19158"/>
    <cellStyle name="Normal 6 16 48" xfId="19696"/>
    <cellStyle name="Normal 6 16 49" xfId="20226"/>
    <cellStyle name="Normal 6 16 5" xfId="4301"/>
    <cellStyle name="Normal 6 16 50" xfId="20736"/>
    <cellStyle name="Normal 6 16 51" xfId="21207"/>
    <cellStyle name="Normal 6 16 52" xfId="21560"/>
    <cellStyle name="Normal 6 16 53" xfId="22395"/>
    <cellStyle name="Normal 6 16 54" xfId="22957"/>
    <cellStyle name="Normal 6 16 55" xfId="23497"/>
    <cellStyle name="Normal 6 16 56" xfId="24030"/>
    <cellStyle name="Normal 6 16 57" xfId="24563"/>
    <cellStyle name="Normal 6 16 58" xfId="25072"/>
    <cellStyle name="Normal 6 16 59" xfId="25531"/>
    <cellStyle name="Normal 6 16 6" xfId="4483"/>
    <cellStyle name="Normal 6 16 60" xfId="26206"/>
    <cellStyle name="Normal 6 16 61" xfId="26743"/>
    <cellStyle name="Normal 6 16 62" xfId="27273"/>
    <cellStyle name="Normal 6 16 63" xfId="27781"/>
    <cellStyle name="Normal 6 16 64" xfId="28243"/>
    <cellStyle name="Normal 6 16 65" xfId="28604"/>
    <cellStyle name="Normal 6 16 66" xfId="29333"/>
    <cellStyle name="Normal 6 16 67" xfId="30242"/>
    <cellStyle name="Normal 6 16 68" xfId="31458"/>
    <cellStyle name="Normal 6 16 69" xfId="32535"/>
    <cellStyle name="Normal 6 16 7" xfId="4717"/>
    <cellStyle name="Normal 6 16 70" xfId="33421"/>
    <cellStyle name="Normal 6 16 8" xfId="4961"/>
    <cellStyle name="Normal 6 16 9" xfId="5197"/>
    <cellStyle name="Normal 6 17" xfId="783"/>
    <cellStyle name="Normal 6 17 10" xfId="5423"/>
    <cellStyle name="Normal 6 17 11" xfId="5643"/>
    <cellStyle name="Normal 6 17 12" xfId="5883"/>
    <cellStyle name="Normal 6 17 13" xfId="6125"/>
    <cellStyle name="Normal 6 17 14" xfId="6363"/>
    <cellStyle name="Normal 6 17 15" xfId="6602"/>
    <cellStyle name="Normal 6 17 16" xfId="6839"/>
    <cellStyle name="Normal 6 17 17" xfId="7078"/>
    <cellStyle name="Normal 6 17 18" xfId="7310"/>
    <cellStyle name="Normal 6 17 19" xfId="7556"/>
    <cellStyle name="Normal 6 17 2" xfId="2628"/>
    <cellStyle name="Normal 6 17 2 2" xfId="3125"/>
    <cellStyle name="Normal 6 17 20" xfId="7770"/>
    <cellStyle name="Normal 6 17 21" xfId="8133"/>
    <cellStyle name="Normal 6 17 22" xfId="8245"/>
    <cellStyle name="Normal 6 17 23" xfId="8474"/>
    <cellStyle name="Normal 6 17 24" xfId="8695"/>
    <cellStyle name="Normal 6 17 25" xfId="8904"/>
    <cellStyle name="Normal 6 17 26" xfId="9105"/>
    <cellStyle name="Normal 6 17 27" xfId="9303"/>
    <cellStyle name="Normal 6 17 28" xfId="9473"/>
    <cellStyle name="Normal 6 17 29" xfId="9635"/>
    <cellStyle name="Normal 6 17 3" xfId="3850"/>
    <cellStyle name="Normal 6 17 30" xfId="9756"/>
    <cellStyle name="Normal 6 17 31" xfId="10583"/>
    <cellStyle name="Normal 6 17 32" xfId="11118"/>
    <cellStyle name="Normal 6 17 33" xfId="11643"/>
    <cellStyle name="Normal 6 17 34" xfId="12172"/>
    <cellStyle name="Normal 6 17 35" xfId="12704"/>
    <cellStyle name="Normal 6 17 36" xfId="13246"/>
    <cellStyle name="Normal 6 17 37" xfId="13786"/>
    <cellStyle name="Normal 6 17 38" xfId="14329"/>
    <cellStyle name="Normal 6 17 39" xfId="14868"/>
    <cellStyle name="Normal 6 17 4" xfId="3946"/>
    <cellStyle name="Normal 6 17 40" xfId="15410"/>
    <cellStyle name="Normal 6 17 41" xfId="15951"/>
    <cellStyle name="Normal 6 17 42" xfId="16491"/>
    <cellStyle name="Normal 6 17 43" xfId="17032"/>
    <cellStyle name="Normal 6 17 44" xfId="17573"/>
    <cellStyle name="Normal 6 17 45" xfId="18114"/>
    <cellStyle name="Normal 6 17 46" xfId="18652"/>
    <cellStyle name="Normal 6 17 47" xfId="19192"/>
    <cellStyle name="Normal 6 17 48" xfId="19730"/>
    <cellStyle name="Normal 6 17 49" xfId="20258"/>
    <cellStyle name="Normal 6 17 5" xfId="4226"/>
    <cellStyle name="Normal 6 17 50" xfId="20769"/>
    <cellStyle name="Normal 6 17 51" xfId="21234"/>
    <cellStyle name="Normal 6 17 52" xfId="21576"/>
    <cellStyle name="Normal 6 17 53" xfId="22428"/>
    <cellStyle name="Normal 6 17 54" xfId="22991"/>
    <cellStyle name="Normal 6 17 55" xfId="23530"/>
    <cellStyle name="Normal 6 17 56" xfId="24064"/>
    <cellStyle name="Normal 6 17 57" xfId="24596"/>
    <cellStyle name="Normal 6 17 58" xfId="25100"/>
    <cellStyle name="Normal 6 17 59" xfId="25555"/>
    <cellStyle name="Normal 6 17 6" xfId="4450"/>
    <cellStyle name="Normal 6 17 60" xfId="26240"/>
    <cellStyle name="Normal 6 17 61" xfId="26775"/>
    <cellStyle name="Normal 6 17 62" xfId="27306"/>
    <cellStyle name="Normal 6 17 63" xfId="27811"/>
    <cellStyle name="Normal 6 17 64" xfId="28268"/>
    <cellStyle name="Normal 6 17 65" xfId="28620"/>
    <cellStyle name="Normal 6 17 66" xfId="29362"/>
    <cellStyle name="Normal 6 17 67" xfId="30258"/>
    <cellStyle name="Normal 6 17 68" xfId="31488"/>
    <cellStyle name="Normal 6 17 69" xfId="32084"/>
    <cellStyle name="Normal 6 17 7" xfId="4685"/>
    <cellStyle name="Normal 6 17 70" xfId="33417"/>
    <cellStyle name="Normal 6 17 8" xfId="4925"/>
    <cellStyle name="Normal 6 17 9" xfId="5164"/>
    <cellStyle name="Normal 6 18" xfId="806"/>
    <cellStyle name="Normal 6 18 10" xfId="3823"/>
    <cellStyle name="Normal 6 18 11" xfId="5382"/>
    <cellStyle name="Normal 6 18 12" xfId="5407"/>
    <cellStyle name="Normal 6 18 13" xfId="5697"/>
    <cellStyle name="Normal 6 18 14" xfId="5937"/>
    <cellStyle name="Normal 6 18 15" xfId="6179"/>
    <cellStyle name="Normal 6 18 16" xfId="6415"/>
    <cellStyle name="Normal 6 18 17" xfId="6657"/>
    <cellStyle name="Normal 6 18 18" xfId="6894"/>
    <cellStyle name="Normal 6 18 19" xfId="5950"/>
    <cellStyle name="Normal 6 18 2" xfId="2643"/>
    <cellStyle name="Normal 6 18 2 2" xfId="3134"/>
    <cellStyle name="Normal 6 18 20" xfId="7516"/>
    <cellStyle name="Normal 6 18 21" xfId="7438"/>
    <cellStyle name="Normal 6 18 22" xfId="8074"/>
    <cellStyle name="Normal 6 18 23" xfId="8102"/>
    <cellStyle name="Normal 6 18 24" xfId="8297"/>
    <cellStyle name="Normal 6 18 25" xfId="8525"/>
    <cellStyle name="Normal 6 18 26" xfId="8740"/>
    <cellStyle name="Normal 6 18 27" xfId="8951"/>
    <cellStyle name="Normal 6 18 28" xfId="9147"/>
    <cellStyle name="Normal 6 18 29" xfId="8308"/>
    <cellStyle name="Normal 6 18 3" xfId="3872"/>
    <cellStyle name="Normal 6 18 30" xfId="9612"/>
    <cellStyle name="Normal 6 18 31" xfId="10606"/>
    <cellStyle name="Normal 6 18 32" xfId="11140"/>
    <cellStyle name="Normal 6 18 33" xfId="11666"/>
    <cellStyle name="Normal 6 18 34" xfId="12195"/>
    <cellStyle name="Normal 6 18 35" xfId="12727"/>
    <cellStyle name="Normal 6 18 36" xfId="13268"/>
    <cellStyle name="Normal 6 18 37" xfId="13809"/>
    <cellStyle name="Normal 6 18 38" xfId="14352"/>
    <cellStyle name="Normal 6 18 39" xfId="14891"/>
    <cellStyle name="Normal 6 18 4" xfId="3884"/>
    <cellStyle name="Normal 6 18 40" xfId="15432"/>
    <cellStyle name="Normal 6 18 41" xfId="15973"/>
    <cellStyle name="Normal 6 18 42" xfId="16513"/>
    <cellStyle name="Normal 6 18 43" xfId="17054"/>
    <cellStyle name="Normal 6 18 44" xfId="17595"/>
    <cellStyle name="Normal 6 18 45" xfId="18136"/>
    <cellStyle name="Normal 6 18 46" xfId="18674"/>
    <cellStyle name="Normal 6 18 47" xfId="19214"/>
    <cellStyle name="Normal 6 18 48" xfId="19752"/>
    <cellStyle name="Normal 6 18 49" xfId="20280"/>
    <cellStyle name="Normal 6 18 5" xfId="3857"/>
    <cellStyle name="Normal 6 18 50" xfId="20790"/>
    <cellStyle name="Normal 6 18 51" xfId="21252"/>
    <cellStyle name="Normal 6 18 52" xfId="21587"/>
    <cellStyle name="Normal 6 18 53" xfId="22450"/>
    <cellStyle name="Normal 6 18 54" xfId="23014"/>
    <cellStyle name="Normal 6 18 55" xfId="23552"/>
    <cellStyle name="Normal 6 18 56" xfId="24086"/>
    <cellStyle name="Normal 6 18 57" xfId="24619"/>
    <cellStyle name="Normal 6 18 58" xfId="25120"/>
    <cellStyle name="Normal 6 18 59" xfId="25569"/>
    <cellStyle name="Normal 6 18 6" xfId="3659"/>
    <cellStyle name="Normal 6 18 60" xfId="26263"/>
    <cellStyle name="Normal 6 18 61" xfId="26798"/>
    <cellStyle name="Normal 6 18 62" xfId="27326"/>
    <cellStyle name="Normal 6 18 63" xfId="27831"/>
    <cellStyle name="Normal 6 18 64" xfId="28286"/>
    <cellStyle name="Normal 6 18 65" xfId="28631"/>
    <cellStyle name="Normal 6 18 66" xfId="29381"/>
    <cellStyle name="Normal 6 18 67" xfId="30269"/>
    <cellStyle name="Normal 6 18 68" xfId="31506"/>
    <cellStyle name="Normal 6 18 69" xfId="32078"/>
    <cellStyle name="Normal 6 18 7" xfId="4259"/>
    <cellStyle name="Normal 6 18 70" xfId="33293"/>
    <cellStyle name="Normal 6 18 8" xfId="4504"/>
    <cellStyle name="Normal 6 18 9" xfId="4738"/>
    <cellStyle name="Normal 6 19" xfId="804"/>
    <cellStyle name="Normal 6 19 10" xfId="4295"/>
    <cellStyle name="Normal 6 19 11" xfId="5294"/>
    <cellStyle name="Normal 6 19 12" xfId="4967"/>
    <cellStyle name="Normal 6 19 13" xfId="5724"/>
    <cellStyle name="Normal 6 19 14" xfId="5965"/>
    <cellStyle name="Normal 6 19 15" xfId="6206"/>
    <cellStyle name="Normal 6 19 16" xfId="6442"/>
    <cellStyle name="Normal 6 19 17" xfId="6683"/>
    <cellStyle name="Normal 6 19 18" xfId="6922"/>
    <cellStyle name="Normal 6 19 19" xfId="6445"/>
    <cellStyle name="Normal 6 19 2" xfId="2657"/>
    <cellStyle name="Normal 6 19 2 2" xfId="3133"/>
    <cellStyle name="Normal 6 19 20" xfId="7434"/>
    <cellStyle name="Normal 6 19 21" xfId="8132"/>
    <cellStyle name="Normal 6 19 22" xfId="7380"/>
    <cellStyle name="Normal 6 19 23" xfId="8038"/>
    <cellStyle name="Normal 6 19 24" xfId="8322"/>
    <cellStyle name="Normal 6 19 25" xfId="8549"/>
    <cellStyle name="Normal 6 19 26" xfId="8763"/>
    <cellStyle name="Normal 6 19 27" xfId="8971"/>
    <cellStyle name="Normal 6 19 28" xfId="9167"/>
    <cellStyle name="Normal 6 19 29" xfId="8765"/>
    <cellStyle name="Normal 6 19 3" xfId="3870"/>
    <cellStyle name="Normal 6 19 30" xfId="9557"/>
    <cellStyle name="Normal 6 19 31" xfId="10604"/>
    <cellStyle name="Normal 6 19 32" xfId="11138"/>
    <cellStyle name="Normal 6 19 33" xfId="11664"/>
    <cellStyle name="Normal 6 19 34" xfId="12193"/>
    <cellStyle name="Normal 6 19 35" xfId="12725"/>
    <cellStyle name="Normal 6 19 36" xfId="13266"/>
    <cellStyle name="Normal 6 19 37" xfId="13807"/>
    <cellStyle name="Normal 6 19 38" xfId="14350"/>
    <cellStyle name="Normal 6 19 39" xfId="14889"/>
    <cellStyle name="Normal 6 19 4" xfId="3436"/>
    <cellStyle name="Normal 6 19 40" xfId="15430"/>
    <cellStyle name="Normal 6 19 41" xfId="15971"/>
    <cellStyle name="Normal 6 19 42" xfId="16511"/>
    <cellStyle name="Normal 6 19 43" xfId="17052"/>
    <cellStyle name="Normal 6 19 44" xfId="17593"/>
    <cellStyle name="Normal 6 19 45" xfId="18134"/>
    <cellStyle name="Normal 6 19 46" xfId="18672"/>
    <cellStyle name="Normal 6 19 47" xfId="19212"/>
    <cellStyle name="Normal 6 19 48" xfId="19750"/>
    <cellStyle name="Normal 6 19 49" xfId="20278"/>
    <cellStyle name="Normal 6 19 5" xfId="3347"/>
    <cellStyle name="Normal 6 19 50" xfId="20788"/>
    <cellStyle name="Normal 6 19 51" xfId="21250"/>
    <cellStyle name="Normal 6 19 52" xfId="21585"/>
    <cellStyle name="Normal 6 19 53" xfId="22448"/>
    <cellStyle name="Normal 6 19 54" xfId="23012"/>
    <cellStyle name="Normal 6 19 55" xfId="23550"/>
    <cellStyle name="Normal 6 19 56" xfId="24084"/>
    <cellStyle name="Normal 6 19 57" xfId="24617"/>
    <cellStyle name="Normal 6 19 58" xfId="25118"/>
    <cellStyle name="Normal 6 19 59" xfId="25567"/>
    <cellStyle name="Normal 6 19 6" xfId="3880"/>
    <cellStyle name="Normal 6 19 60" xfId="26261"/>
    <cellStyle name="Normal 6 19 61" xfId="26796"/>
    <cellStyle name="Normal 6 19 62" xfId="27324"/>
    <cellStyle name="Normal 6 19 63" xfId="27829"/>
    <cellStyle name="Normal 6 19 64" xfId="28284"/>
    <cellStyle name="Normal 6 19 65" xfId="28629"/>
    <cellStyle name="Normal 6 19 66" xfId="29379"/>
    <cellStyle name="Normal 6 19 67" xfId="30267"/>
    <cellStyle name="Normal 6 19 68" xfId="31504"/>
    <cellStyle name="Normal 6 19 69" xfId="32688"/>
    <cellStyle name="Normal 6 19 7" xfId="3591"/>
    <cellStyle name="Normal 6 19 70" xfId="32925"/>
    <cellStyle name="Normal 6 19 8" xfId="4530"/>
    <cellStyle name="Normal 6 19 9" xfId="4765"/>
    <cellStyle name="Normal 6 2" xfId="105"/>
    <cellStyle name="Normal 6 2 10" xfId="5455"/>
    <cellStyle name="Normal 6 2 11" xfId="5737"/>
    <cellStyle name="Normal 6 2 12" xfId="5978"/>
    <cellStyle name="Normal 6 2 13" xfId="6218"/>
    <cellStyle name="Normal 6 2 14" xfId="6455"/>
    <cellStyle name="Normal 6 2 15" xfId="6694"/>
    <cellStyle name="Normal 6 2 16" xfId="6935"/>
    <cellStyle name="Normal 6 2 17" xfId="7167"/>
    <cellStyle name="Normal 6 2 18" xfId="7398"/>
    <cellStyle name="Normal 6 2 19" xfId="7586"/>
    <cellStyle name="Normal 6 2 2" xfId="2410"/>
    <cellStyle name="Normal 6 2 2 2" xfId="2883"/>
    <cellStyle name="Normal 6 2 20" xfId="7864"/>
    <cellStyle name="Normal 6 2 21" xfId="8194"/>
    <cellStyle name="Normal 6 2 22" xfId="8334"/>
    <cellStyle name="Normal 6 2 23" xfId="8560"/>
    <cellStyle name="Normal 6 2 24" xfId="8774"/>
    <cellStyle name="Normal 6 2 25" xfId="8982"/>
    <cellStyle name="Normal 6 2 26" xfId="9178"/>
    <cellStyle name="Normal 6 2 27" xfId="9366"/>
    <cellStyle name="Normal 6 2 28" xfId="9534"/>
    <cellStyle name="Normal 6 2 29" xfId="9647"/>
    <cellStyle name="Normal 6 2 3" xfId="2836"/>
    <cellStyle name="Normal 6 2 30" xfId="9778"/>
    <cellStyle name="Normal 6 2 31" xfId="9938"/>
    <cellStyle name="Normal 6 2 32" xfId="10296"/>
    <cellStyle name="Normal 6 2 33" xfId="11038"/>
    <cellStyle name="Normal 6 2 34" xfId="11563"/>
    <cellStyle name="Normal 6 2 35" xfId="12090"/>
    <cellStyle name="Normal 6 2 36" xfId="12716"/>
    <cellStyle name="Normal 6 2 37" xfId="13164"/>
    <cellStyle name="Normal 6 2 38" xfId="13704"/>
    <cellStyle name="Normal 6 2 39" xfId="14247"/>
    <cellStyle name="Normal 6 2 4" xfId="4198"/>
    <cellStyle name="Normal 6 2 40" xfId="14365"/>
    <cellStyle name="Normal 6 2 41" xfId="15328"/>
    <cellStyle name="Normal 6 2 42" xfId="15869"/>
    <cellStyle name="Normal 6 2 43" xfId="16409"/>
    <cellStyle name="Normal 6 2 44" xfId="16950"/>
    <cellStyle name="Normal 6 2 45" xfId="17491"/>
    <cellStyle name="Normal 6 2 46" xfId="18032"/>
    <cellStyle name="Normal 6 2 47" xfId="18571"/>
    <cellStyle name="Normal 6 2 48" xfId="19110"/>
    <cellStyle name="Normal 6 2 49" xfId="19648"/>
    <cellStyle name="Normal 6 2 5" xfId="4338"/>
    <cellStyle name="Normal 6 2 50" xfId="20179"/>
    <cellStyle name="Normal 6 2 51" xfId="20293"/>
    <cellStyle name="Normal 6 2 52" xfId="21165"/>
    <cellStyle name="Normal 6 2 53" xfId="21769"/>
    <cellStyle name="Normal 6 2 54" xfId="22268"/>
    <cellStyle name="Normal 6 2 55" xfId="23104"/>
    <cellStyle name="Normal 6 2 56" xfId="23641"/>
    <cellStyle name="Normal 6 2 57" xfId="24174"/>
    <cellStyle name="Normal 6 2 58" xfId="24702"/>
    <cellStyle name="Normal 6 2 59" xfId="25198"/>
    <cellStyle name="Normal 6 2 6" xfId="4542"/>
    <cellStyle name="Normal 6 2 60" xfId="25700"/>
    <cellStyle name="Normal 6 2 61" xfId="26350"/>
    <cellStyle name="Normal 6 2 62" xfId="26887"/>
    <cellStyle name="Normal 6 2 63" xfId="26963"/>
    <cellStyle name="Normal 6 2 64" xfId="27907"/>
    <cellStyle name="Normal 6 2 65" xfId="28346"/>
    <cellStyle name="Normal 6 2 66" xfId="28795"/>
    <cellStyle name="Normal 6 2 67" xfId="29490"/>
    <cellStyle name="Normal 6 2 68" xfId="30894"/>
    <cellStyle name="Normal 6 2 69" xfId="31358"/>
    <cellStyle name="Normal 6 2 7" xfId="4778"/>
    <cellStyle name="Normal 6 2 70" xfId="31586"/>
    <cellStyle name="Normal 6 2 71" xfId="38014"/>
    <cellStyle name="Normal 6 2 8" xfId="5020"/>
    <cellStyle name="Normal 6 2 9" xfId="5257"/>
    <cellStyle name="Normal 6 20" xfId="1251"/>
    <cellStyle name="Normal 6 20 2" xfId="2671"/>
    <cellStyle name="Normal 6 20 2 2" xfId="29666"/>
    <cellStyle name="Normal 6 20 3" xfId="30393"/>
    <cellStyle name="Normal 6 20 4" xfId="31848"/>
    <cellStyle name="Normal 6 20 5" xfId="32445"/>
    <cellStyle name="Normal 6 20 6" xfId="33234"/>
    <cellStyle name="Normal 6 21" xfId="1274"/>
    <cellStyle name="Normal 6 21 2" xfId="2686"/>
    <cellStyle name="Normal 6 21 2 2" xfId="29683"/>
    <cellStyle name="Normal 6 21 3" xfId="30409"/>
    <cellStyle name="Normal 6 21 4" xfId="31871"/>
    <cellStyle name="Normal 6 21 5" xfId="32528"/>
    <cellStyle name="Normal 6 21 6" xfId="33282"/>
    <cellStyle name="Normal 6 22" xfId="1326"/>
    <cellStyle name="Normal 6 22 2" xfId="2701"/>
    <cellStyle name="Normal 6 22 2 2" xfId="29716"/>
    <cellStyle name="Normal 6 22 3" xfId="30437"/>
    <cellStyle name="Normal 6 22 4" xfId="31915"/>
    <cellStyle name="Normal 6 22 5" xfId="32783"/>
    <cellStyle name="Normal 6 22 6" xfId="33488"/>
    <cellStyle name="Normal 6 23" xfId="2366"/>
    <cellStyle name="Normal 6 23 2" xfId="2717"/>
    <cellStyle name="Normal 6 24" xfId="2731"/>
    <cellStyle name="Normal 6 25" xfId="2746"/>
    <cellStyle name="Normal 6 26" xfId="2758"/>
    <cellStyle name="Normal 6 27" xfId="2770"/>
    <cellStyle name="Normal 6 28" xfId="2780"/>
    <cellStyle name="Normal 6 29" xfId="2790"/>
    <cellStyle name="Normal 6 3" xfId="118"/>
    <cellStyle name="Normal 6 3 10" xfId="5336"/>
    <cellStyle name="Normal 6 3 11" xfId="4576"/>
    <cellStyle name="Normal 6 3 12" xfId="5142"/>
    <cellStyle name="Normal 6 3 13" xfId="5570"/>
    <cellStyle name="Normal 6 3 14" xfId="5801"/>
    <cellStyle name="Normal 6 3 15" xfId="6043"/>
    <cellStyle name="Normal 6 3 16" xfId="6283"/>
    <cellStyle name="Normal 6 3 17" xfId="6519"/>
    <cellStyle name="Normal 6 3 18" xfId="6757"/>
    <cellStyle name="Normal 6 3 19" xfId="7471"/>
    <cellStyle name="Normal 6 3 2" xfId="2428"/>
    <cellStyle name="Normal 6 3 2 2" xfId="2888"/>
    <cellStyle name="Normal 6 3 20" xfId="6728"/>
    <cellStyle name="Normal 6 3 21" xfId="7584"/>
    <cellStyle name="Normal 6 3 22" xfId="7842"/>
    <cellStyle name="Normal 6 3 23" xfId="7896"/>
    <cellStyle name="Normal 6 3 24" xfId="7437"/>
    <cellStyle name="Normal 6 3 25" xfId="8395"/>
    <cellStyle name="Normal 6 3 26" xfId="8620"/>
    <cellStyle name="Normal 6 3 27" xfId="8829"/>
    <cellStyle name="Normal 6 3 28" xfId="9035"/>
    <cellStyle name="Normal 6 3 29" xfId="9581"/>
    <cellStyle name="Normal 6 3 3" xfId="2832"/>
    <cellStyle name="Normal 6 3 30" xfId="9009"/>
    <cellStyle name="Normal 6 3 31" xfId="9951"/>
    <cellStyle name="Normal 6 3 32" xfId="9986"/>
    <cellStyle name="Normal 6 3 33" xfId="10712"/>
    <cellStyle name="Normal 6 3 34" xfId="10685"/>
    <cellStyle name="Normal 6 3 35" xfId="10770"/>
    <cellStyle name="Normal 6 3 36" xfId="12297"/>
    <cellStyle name="Normal 6 3 37" xfId="12525"/>
    <cellStyle name="Normal 6 3 38" xfId="12740"/>
    <cellStyle name="Normal 6 3 39" xfId="11828"/>
    <cellStyle name="Normal 6 3 4" xfId="3862"/>
    <cellStyle name="Normal 6 3 40" xfId="14481"/>
    <cellStyle name="Normal 6 3 41" xfId="14188"/>
    <cellStyle name="Normal 6 3 42" xfId="14893"/>
    <cellStyle name="Normal 6 3 43" xfId="14530"/>
    <cellStyle name="Normal 6 3 44" xfId="15060"/>
    <cellStyle name="Normal 6 3 45" xfId="15558"/>
    <cellStyle name="Normal 6 3 46" xfId="16099"/>
    <cellStyle name="Normal 6 3 47" xfId="16639"/>
    <cellStyle name="Normal 6 3 48" xfId="17180"/>
    <cellStyle name="Normal 6 3 49" xfId="17721"/>
    <cellStyle name="Normal 6 3 5" xfId="3297"/>
    <cellStyle name="Normal 6 3 50" xfId="18262"/>
    <cellStyle name="Normal 6 3 51" xfId="20403"/>
    <cellStyle name="Normal 6 3 52" xfId="20121"/>
    <cellStyle name="Normal 6 3 53" xfId="21782"/>
    <cellStyle name="Normal 6 3 54" xfId="22411"/>
    <cellStyle name="Normal 6 3 55" xfId="22933"/>
    <cellStyle name="Normal 6 3 56" xfId="23473"/>
    <cellStyle name="Normal 6 3 57" xfId="24007"/>
    <cellStyle name="Normal 6 3 58" xfId="24541"/>
    <cellStyle name="Normal 6 3 59" xfId="25048"/>
    <cellStyle name="Normal 6 3 6" xfId="3483"/>
    <cellStyle name="Normal 6 3 60" xfId="25676"/>
    <cellStyle name="Normal 6 3 61" xfId="26182"/>
    <cellStyle name="Normal 6 3 62" xfId="26719"/>
    <cellStyle name="Normal 6 3 63" xfId="27227"/>
    <cellStyle name="Normal 6 3 64" xfId="27759"/>
    <cellStyle name="Normal 6 3 65" xfId="28221"/>
    <cellStyle name="Normal 6 3 66" xfId="28805"/>
    <cellStyle name="Normal 6 3 67" xfId="29597"/>
    <cellStyle name="Normal 6 3 68" xfId="30906"/>
    <cellStyle name="Normal 6 3 69" xfId="31312"/>
    <cellStyle name="Normal 6 3 7" xfId="4103"/>
    <cellStyle name="Normal 6 3 70" xfId="32837"/>
    <cellStyle name="Normal 6 3 8" xfId="4374"/>
    <cellStyle name="Normal 6 3 9" xfId="4606"/>
    <cellStyle name="Normal 6 30" xfId="2801"/>
    <cellStyle name="Normal 6 31" xfId="2850"/>
    <cellStyle name="Normal 6 32" xfId="2939"/>
    <cellStyle name="Normal 6 33" xfId="3732"/>
    <cellStyle name="Normal 6 34" xfId="4109"/>
    <cellStyle name="Normal 6 35" xfId="3525"/>
    <cellStyle name="Normal 6 36" xfId="3364"/>
    <cellStyle name="Normal 6 37" xfId="4009"/>
    <cellStyle name="Normal 6 38" xfId="3582"/>
    <cellStyle name="Normal 6 39" xfId="5310"/>
    <cellStyle name="Normal 6 4" xfId="422"/>
    <cellStyle name="Normal 6 4 10" xfId="4022"/>
    <cellStyle name="Normal 6 4 11" xfId="3814"/>
    <cellStyle name="Normal 6 4 12" xfId="5341"/>
    <cellStyle name="Normal 6 4 13" xfId="4114"/>
    <cellStyle name="Normal 6 4 14" xfId="4490"/>
    <cellStyle name="Normal 6 4 15" xfId="3672"/>
    <cellStyle name="Normal 6 4 16" xfId="5179"/>
    <cellStyle name="Normal 6 4 17" xfId="4829"/>
    <cellStyle name="Normal 6 4 18" xfId="4216"/>
    <cellStyle name="Normal 6 4 19" xfId="5432"/>
    <cellStyle name="Normal 6 4 2" xfId="2439"/>
    <cellStyle name="Normal 6 4 2 2" xfId="2991"/>
    <cellStyle name="Normal 6 4 20" xfId="6013"/>
    <cellStyle name="Normal 6 4 21" xfId="5440"/>
    <cellStyle name="Normal 6 4 22" xfId="8169"/>
    <cellStyle name="Normal 6 4 23" xfId="7702"/>
    <cellStyle name="Normal 6 4 24" xfId="7860"/>
    <cellStyle name="Normal 6 4 25" xfId="7883"/>
    <cellStyle name="Normal 6 4 26" xfId="5870"/>
    <cellStyle name="Normal 6 4 27" xfId="7652"/>
    <cellStyle name="Normal 6 4 28" xfId="7886"/>
    <cellStyle name="Normal 6 4 29" xfId="7969"/>
    <cellStyle name="Normal 6 4 3" xfId="3503"/>
    <cellStyle name="Normal 6 4 30" xfId="8368"/>
    <cellStyle name="Normal 6 4 31" xfId="10231"/>
    <cellStyle name="Normal 6 4 32" xfId="10883"/>
    <cellStyle name="Normal 6 4 33" xfId="10508"/>
    <cellStyle name="Normal 6 4 34" xfId="10654"/>
    <cellStyle name="Normal 6 4 35" xfId="11273"/>
    <cellStyle name="Normal 6 4 36" xfId="11786"/>
    <cellStyle name="Normal 6 4 37" xfId="12130"/>
    <cellStyle name="Normal 6 4 38" xfId="12931"/>
    <cellStyle name="Normal 6 4 39" xfId="13415"/>
    <cellStyle name="Normal 6 4 4" xfId="3470"/>
    <cellStyle name="Normal 6 4 40" xfId="13924"/>
    <cellStyle name="Normal 6 4 41" xfId="13405"/>
    <cellStyle name="Normal 6 4 42" xfId="15228"/>
    <cellStyle name="Normal 6 4 43" xfId="15579"/>
    <cellStyle name="Normal 6 4 44" xfId="16120"/>
    <cellStyle name="Normal 6 4 45" xfId="16660"/>
    <cellStyle name="Normal 6 4 46" xfId="17201"/>
    <cellStyle name="Normal 6 4 47" xfId="17742"/>
    <cellStyle name="Normal 6 4 48" xfId="18283"/>
    <cellStyle name="Normal 6 4 49" xfId="18821"/>
    <cellStyle name="Normal 6 4 5" xfId="3462"/>
    <cellStyle name="Normal 6 4 50" xfId="19360"/>
    <cellStyle name="Normal 6 4 51" xfId="19865"/>
    <cellStyle name="Normal 6 4 52" xfId="19350"/>
    <cellStyle name="Normal 6 4 53" xfId="22075"/>
    <cellStyle name="Normal 6 4 54" xfId="21700"/>
    <cellStyle name="Normal 6 4 55" xfId="22907"/>
    <cellStyle name="Normal 6 4 56" xfId="23447"/>
    <cellStyle name="Normal 6 4 57" xfId="23981"/>
    <cellStyle name="Normal 6 4 58" xfId="24515"/>
    <cellStyle name="Normal 6 4 59" xfId="25022"/>
    <cellStyle name="Normal 6 4 6" xfId="3996"/>
    <cellStyle name="Normal 6 4 60" xfId="25890"/>
    <cellStyle name="Normal 6 4 61" xfId="26157"/>
    <cellStyle name="Normal 6 4 62" xfId="26694"/>
    <cellStyle name="Normal 6 4 63" xfId="27210"/>
    <cellStyle name="Normal 6 4 64" xfId="27736"/>
    <cellStyle name="Normal 6 4 65" xfId="28200"/>
    <cellStyle name="Normal 6 4 66" xfId="29069"/>
    <cellStyle name="Normal 6 4 67" xfId="29093"/>
    <cellStyle name="Normal 6 4 68" xfId="31183"/>
    <cellStyle name="Normal 6 4 69" xfId="32177"/>
    <cellStyle name="Normal 6 4 7" xfId="3286"/>
    <cellStyle name="Normal 6 4 70" xfId="33016"/>
    <cellStyle name="Normal 6 4 8" xfId="3175"/>
    <cellStyle name="Normal 6 4 9" xfId="4141"/>
    <cellStyle name="Normal 6 40" xfId="4349"/>
    <cellStyle name="Normal 6 41" xfId="3729"/>
    <cellStyle name="Normal 6 42" xfId="3267"/>
    <cellStyle name="Normal 6 43" xfId="3921"/>
    <cellStyle name="Normal 6 44" xfId="5730"/>
    <cellStyle name="Normal 6 45" xfId="5971"/>
    <cellStyle name="Normal 6 46" xfId="6211"/>
    <cellStyle name="Normal 6 47" xfId="6448"/>
    <cellStyle name="Normal 6 48" xfId="7448"/>
    <cellStyle name="Normal 6 49" xfId="6461"/>
    <cellStyle name="Normal 6 5" xfId="435"/>
    <cellStyle name="Normal 6 5 10" xfId="5258"/>
    <cellStyle name="Normal 6 5 11" xfId="5451"/>
    <cellStyle name="Normal 6 5 12" xfId="5749"/>
    <cellStyle name="Normal 6 5 13" xfId="5990"/>
    <cellStyle name="Normal 6 5 14" xfId="6230"/>
    <cellStyle name="Normal 6 5 15" xfId="6467"/>
    <cellStyle name="Normal 6 5 16" xfId="6706"/>
    <cellStyle name="Normal 6 5 17" xfId="6946"/>
    <cellStyle name="Normal 6 5 18" xfId="7178"/>
    <cellStyle name="Normal 6 5 19" xfId="7399"/>
    <cellStyle name="Normal 6 5 2" xfId="2454"/>
    <cellStyle name="Normal 6 5 2 2" xfId="2995"/>
    <cellStyle name="Normal 6 5 20" xfId="7582"/>
    <cellStyle name="Normal 6 5 21" xfId="7891"/>
    <cellStyle name="Normal 6 5 22" xfId="7729"/>
    <cellStyle name="Normal 6 5 23" xfId="8345"/>
    <cellStyle name="Normal 6 5 24" xfId="8572"/>
    <cellStyle name="Normal 6 5 25" xfId="8784"/>
    <cellStyle name="Normal 6 5 26" xfId="8991"/>
    <cellStyle name="Normal 6 5 27" xfId="9187"/>
    <cellStyle name="Normal 6 5 28" xfId="9372"/>
    <cellStyle name="Normal 6 5 29" xfId="9535"/>
    <cellStyle name="Normal 6 5 3" xfId="3516"/>
    <cellStyle name="Normal 6 5 30" xfId="9645"/>
    <cellStyle name="Normal 6 5 31" xfId="10244"/>
    <cellStyle name="Normal 6 5 32" xfId="9874"/>
    <cellStyle name="Normal 6 5 33" xfId="11423"/>
    <cellStyle name="Normal 6 5 34" xfId="11952"/>
    <cellStyle name="Normal 6 5 35" xfId="12480"/>
    <cellStyle name="Normal 6 5 36" xfId="12988"/>
    <cellStyle name="Normal 6 5 37" xfId="13564"/>
    <cellStyle name="Normal 6 5 38" xfId="14106"/>
    <cellStyle name="Normal 6 5 39" xfId="14646"/>
    <cellStyle name="Normal 6 5 4" xfId="3745"/>
    <cellStyle name="Normal 6 5 40" xfId="15129"/>
    <cellStyle name="Normal 6 5 41" xfId="15729"/>
    <cellStyle name="Normal 6 5 42" xfId="16270"/>
    <cellStyle name="Normal 6 5 43" xfId="16810"/>
    <cellStyle name="Normal 6 5 44" xfId="17351"/>
    <cellStyle name="Normal 6 5 45" xfId="17892"/>
    <cellStyle name="Normal 6 5 46" xfId="18433"/>
    <cellStyle name="Normal 6 5 47" xfId="18970"/>
    <cellStyle name="Normal 6 5 48" xfId="19509"/>
    <cellStyle name="Normal 6 5 49" xfId="20043"/>
    <cellStyle name="Normal 6 5 5" xfId="4094"/>
    <cellStyle name="Normal 6 5 50" xfId="20560"/>
    <cellStyle name="Normal 6 5 51" xfId="20997"/>
    <cellStyle name="Normal 6 5 52" xfId="21452"/>
    <cellStyle name="Normal 6 5 53" xfId="22088"/>
    <cellStyle name="Normal 6 5 54" xfId="22565"/>
    <cellStyle name="Normal 6 5 55" xfId="22041"/>
    <cellStyle name="Normal 6 5 56" xfId="23395"/>
    <cellStyle name="Normal 6 5 57" xfId="23928"/>
    <cellStyle name="Normal 6 5 58" xfId="24462"/>
    <cellStyle name="Normal 6 5 59" xfId="24973"/>
    <cellStyle name="Normal 6 5 6" xfId="4400"/>
    <cellStyle name="Normal 6 5 60" xfId="25903"/>
    <cellStyle name="Normal 6 5 61" xfId="25852"/>
    <cellStyle name="Normal 6 5 62" xfId="26641"/>
    <cellStyle name="Normal 6 5 63" xfId="26819"/>
    <cellStyle name="Normal 6 5 64" xfId="27688"/>
    <cellStyle name="Normal 6 5 65" xfId="28157"/>
    <cellStyle name="Normal 6 5 66" xfId="29080"/>
    <cellStyle name="Normal 6 5 67" xfId="29964"/>
    <cellStyle name="Normal 6 5 68" xfId="31195"/>
    <cellStyle name="Normal 6 5 69" xfId="31672"/>
    <cellStyle name="Normal 6 5 7" xfId="4554"/>
    <cellStyle name="Normal 6 5 70" xfId="31852"/>
    <cellStyle name="Normal 6 5 8" xfId="4790"/>
    <cellStyle name="Normal 6 5 9" xfId="5031"/>
    <cellStyle name="Normal 6 50" xfId="8185"/>
    <cellStyle name="Normal 6 51" xfId="7985"/>
    <cellStyle name="Normal 6 52" xfId="7094"/>
    <cellStyle name="Normal 6 53" xfId="3265"/>
    <cellStyle name="Normal 6 54" xfId="7788"/>
    <cellStyle name="Normal 6 55" xfId="8327"/>
    <cellStyle name="Normal 6 56" xfId="8553"/>
    <cellStyle name="Normal 6 57" xfId="8767"/>
    <cellStyle name="Normal 6 58" xfId="9566"/>
    <cellStyle name="Normal 6 59" xfId="8778"/>
    <cellStyle name="Normal 6 6" xfId="523"/>
    <cellStyle name="Normal 6 6 10" xfId="5533"/>
    <cellStyle name="Normal 6 6 11" xfId="5795"/>
    <cellStyle name="Normal 6 6 12" xfId="6037"/>
    <cellStyle name="Normal 6 6 13" xfId="6277"/>
    <cellStyle name="Normal 6 6 14" xfId="6513"/>
    <cellStyle name="Normal 6 6 15" xfId="6752"/>
    <cellStyle name="Normal 6 6 16" xfId="6990"/>
    <cellStyle name="Normal 6 6 17" xfId="7223"/>
    <cellStyle name="Normal 6 6 18" xfId="7455"/>
    <cellStyle name="Normal 6 6 19" xfId="7663"/>
    <cellStyle name="Normal 6 6 2" xfId="2466"/>
    <cellStyle name="Normal 6 6 2 2" xfId="3025"/>
    <cellStyle name="Normal 6 6 20" xfId="7920"/>
    <cellStyle name="Normal 6 6 21" xfId="7419"/>
    <cellStyle name="Normal 6 6 22" xfId="8389"/>
    <cellStyle name="Normal 6 6 23" xfId="8614"/>
    <cellStyle name="Normal 6 6 24" xfId="8824"/>
    <cellStyle name="Normal 6 6 25" xfId="9030"/>
    <cellStyle name="Normal 6 6 26" xfId="9226"/>
    <cellStyle name="Normal 6 6 27" xfId="9405"/>
    <cellStyle name="Normal 6 6 28" xfId="9570"/>
    <cellStyle name="Normal 6 6 29" xfId="9694"/>
    <cellStyle name="Normal 6 6 3" xfId="3601"/>
    <cellStyle name="Normal 6 6 30" xfId="9796"/>
    <cellStyle name="Normal 6 6 31" xfId="10331"/>
    <cellStyle name="Normal 6 6 32" xfId="10765"/>
    <cellStyle name="Normal 6 6 33" xfId="10619"/>
    <cellStyle name="Normal 6 6 34" xfId="11083"/>
    <cellStyle name="Normal 6 6 35" xfId="11608"/>
    <cellStyle name="Normal 6 6 36" xfId="11995"/>
    <cellStyle name="Normal 6 6 37" xfId="11711"/>
    <cellStyle name="Normal 6 6 38" xfId="13210"/>
    <cellStyle name="Normal 6 6 39" xfId="13750"/>
    <cellStyle name="Normal 6 6 4" xfId="3082"/>
    <cellStyle name="Normal 6 6 40" xfId="14904"/>
    <cellStyle name="Normal 6 6 41" xfId="12544"/>
    <cellStyle name="Normal 6 6 42" xfId="15374"/>
    <cellStyle name="Normal 6 6 43" xfId="15915"/>
    <cellStyle name="Normal 6 6 44" xfId="16455"/>
    <cellStyle name="Normal 6 6 45" xfId="16996"/>
    <cellStyle name="Normal 6 6 46" xfId="17537"/>
    <cellStyle name="Normal 6 6 47" xfId="18078"/>
    <cellStyle name="Normal 6 6 48" xfId="18617"/>
    <cellStyle name="Normal 6 6 49" xfId="19156"/>
    <cellStyle name="Normal 6 6 5" xfId="4028"/>
    <cellStyle name="Normal 6 6 50" xfId="19694"/>
    <cellStyle name="Normal 6 6 51" xfId="20801"/>
    <cellStyle name="Normal 6 6 52" xfId="18545"/>
    <cellStyle name="Normal 6 6 53" xfId="22174"/>
    <cellStyle name="Normal 6 6 54" xfId="22778"/>
    <cellStyle name="Normal 6 6 55" xfId="22578"/>
    <cellStyle name="Normal 6 6 56" xfId="22155"/>
    <cellStyle name="Normal 6 6 57" xfId="23219"/>
    <cellStyle name="Normal 6 6 58" xfId="23755"/>
    <cellStyle name="Normal 6 6 59" xfId="24288"/>
    <cellStyle name="Normal 6 6 6" xfId="4600"/>
    <cellStyle name="Normal 6 6 60" xfId="25988"/>
    <cellStyle name="Normal 6 6 61" xfId="25989"/>
    <cellStyle name="Normal 6 6 62" xfId="25951"/>
    <cellStyle name="Normal 6 6 63" xfId="27001"/>
    <cellStyle name="Normal 6 6 64" xfId="26424"/>
    <cellStyle name="Normal 6 6 65" xfId="27532"/>
    <cellStyle name="Normal 6 6 66" xfId="29153"/>
    <cellStyle name="Normal 6 6 67" xfId="28810"/>
    <cellStyle name="Normal 6 6 68" xfId="31268"/>
    <cellStyle name="Normal 6 6 69" xfId="32366"/>
    <cellStyle name="Normal 6 6 7" xfId="4837"/>
    <cellStyle name="Normal 6 6 70" xfId="33104"/>
    <cellStyle name="Normal 6 6 8" xfId="5077"/>
    <cellStyle name="Normal 6 6 9" xfId="5318"/>
    <cellStyle name="Normal 6 60" xfId="9893"/>
    <cellStyle name="Normal 6 61" xfId="10802"/>
    <cellStyle name="Normal 6 62" xfId="9961"/>
    <cellStyle name="Normal 6 63" xfId="9864"/>
    <cellStyle name="Normal 6 64" xfId="10842"/>
    <cellStyle name="Normal 6 65" xfId="11386"/>
    <cellStyle name="Normal 6 66" xfId="12612"/>
    <cellStyle name="Normal 6 67" xfId="12564"/>
    <cellStyle name="Normal 6 68" xfId="12965"/>
    <cellStyle name="Normal 6 69" xfId="13229"/>
    <cellStyle name="Normal 6 7" xfId="93"/>
    <cellStyle name="Normal 6 7 10" xfId="5598"/>
    <cellStyle name="Normal 6 7 11" xfId="5843"/>
    <cellStyle name="Normal 6 7 12" xfId="6085"/>
    <cellStyle name="Normal 6 7 13" xfId="6325"/>
    <cellStyle name="Normal 6 7 14" xfId="6562"/>
    <cellStyle name="Normal 6 7 15" xfId="6799"/>
    <cellStyle name="Normal 6 7 16" xfId="7039"/>
    <cellStyle name="Normal 6 7 17" xfId="7271"/>
    <cellStyle name="Normal 6 7 18" xfId="7500"/>
    <cellStyle name="Normal 6 7 19" xfId="7726"/>
    <cellStyle name="Normal 6 7 2" xfId="2485"/>
    <cellStyle name="Normal 6 7 2 2" xfId="2876"/>
    <cellStyle name="Normal 6 7 20" xfId="7967"/>
    <cellStyle name="Normal 6 7 21" xfId="7040"/>
    <cellStyle name="Normal 6 7 22" xfId="8435"/>
    <cellStyle name="Normal 6 7 23" xfId="8659"/>
    <cellStyle name="Normal 6 7 24" xfId="8869"/>
    <cellStyle name="Normal 6 7 25" xfId="9071"/>
    <cellStyle name="Normal 6 7 26" xfId="9272"/>
    <cellStyle name="Normal 6 7 27" xfId="9446"/>
    <cellStyle name="Normal 6 7 28" xfId="9604"/>
    <cellStyle name="Normal 6 7 29" xfId="9737"/>
    <cellStyle name="Normal 6 7 3" xfId="3020"/>
    <cellStyle name="Normal 6 7 30" xfId="9823"/>
    <cellStyle name="Normal 6 7 31" xfId="9927"/>
    <cellStyle name="Normal 6 7 32" xfId="10587"/>
    <cellStyle name="Normal 6 7 33" xfId="11348"/>
    <cellStyle name="Normal 6 7 34" xfId="11877"/>
    <cellStyle name="Normal 6 7 35" xfId="12405"/>
    <cellStyle name="Normal 6 7 36" xfId="12935"/>
    <cellStyle name="Normal 6 7 37" xfId="13490"/>
    <cellStyle name="Normal 6 7 38" xfId="14031"/>
    <cellStyle name="Normal 6 7 39" xfId="14571"/>
    <cellStyle name="Normal 6 7 4" xfId="3949"/>
    <cellStyle name="Normal 6 7 40" xfId="15092"/>
    <cellStyle name="Normal 6 7 41" xfId="15654"/>
    <cellStyle name="Normal 6 7 42" xfId="16195"/>
    <cellStyle name="Normal 6 7 43" xfId="16735"/>
    <cellStyle name="Normal 6 7 44" xfId="17276"/>
    <cellStyle name="Normal 6 7 45" xfId="17817"/>
    <cellStyle name="Normal 6 7 46" xfId="18358"/>
    <cellStyle name="Normal 6 7 47" xfId="18895"/>
    <cellStyle name="Normal 6 7 48" xfId="19435"/>
    <cellStyle name="Normal 6 7 49" xfId="19968"/>
    <cellStyle name="Normal 6 7 5" xfId="4389"/>
    <cellStyle name="Normal 6 7 50" xfId="20486"/>
    <cellStyle name="Normal 6 7 51" xfId="20966"/>
    <cellStyle name="Normal 6 7 52" xfId="21389"/>
    <cellStyle name="Normal 6 7 53" xfId="21757"/>
    <cellStyle name="Normal 6 7 54" xfId="22577"/>
    <cellStyle name="Normal 6 7 55" xfId="23348"/>
    <cellStyle name="Normal 6 7 56" xfId="23883"/>
    <cellStyle name="Normal 6 7 57" xfId="24417"/>
    <cellStyle name="Normal 6 7 58" xfId="24930"/>
    <cellStyle name="Normal 6 7 59" xfId="25408"/>
    <cellStyle name="Normal 6 7 6" xfId="4648"/>
    <cellStyle name="Normal 6 7 60" xfId="24200"/>
    <cellStyle name="Normal 6 7 61" xfId="26593"/>
    <cellStyle name="Normal 6 7 62" xfId="27126"/>
    <cellStyle name="Normal 6 7 63" xfId="27585"/>
    <cellStyle name="Normal 6 7 64" xfId="28118"/>
    <cellStyle name="Normal 6 7 65" xfId="28518"/>
    <cellStyle name="Normal 6 7 66" xfId="28784"/>
    <cellStyle name="Normal 6 7 67" xfId="29614"/>
    <cellStyle name="Normal 6 7 68" xfId="30882"/>
    <cellStyle name="Normal 6 7 69" xfId="31768"/>
    <cellStyle name="Normal 6 7 7" xfId="4886"/>
    <cellStyle name="Normal 6 7 70" xfId="31549"/>
    <cellStyle name="Normal 6 7 8" xfId="5126"/>
    <cellStyle name="Normal 6 7 9" xfId="5366"/>
    <cellStyle name="Normal 6 70" xfId="14778"/>
    <cellStyle name="Normal 6 71" xfId="14702"/>
    <cellStyle name="Normal 6 72" xfId="15116"/>
    <cellStyle name="Normal 6 73" xfId="14612"/>
    <cellStyle name="Normal 6 74" xfId="14898"/>
    <cellStyle name="Normal 6 75" xfId="14392"/>
    <cellStyle name="Normal 6 76" xfId="14214"/>
    <cellStyle name="Normal 6 77" xfId="13990"/>
    <cellStyle name="Normal 6 78" xfId="15053"/>
    <cellStyle name="Normal 6 79" xfId="15757"/>
    <cellStyle name="Normal 6 8" xfId="462"/>
    <cellStyle name="Normal 6 8 10" xfId="4362"/>
    <cellStyle name="Normal 6 8 11" xfId="4987"/>
    <cellStyle name="Normal 6 8 12" xfId="5674"/>
    <cellStyle name="Normal 6 8 13" xfId="5913"/>
    <cellStyle name="Normal 6 8 14" xfId="6155"/>
    <cellStyle name="Normal 6 8 15" xfId="6392"/>
    <cellStyle name="Normal 6 8 16" xfId="6633"/>
    <cellStyle name="Normal 6 8 17" xfId="6870"/>
    <cellStyle name="Normal 6 8 18" xfId="7110"/>
    <cellStyle name="Normal 6 8 19" xfId="6547"/>
    <cellStyle name="Normal 6 8 2" xfId="2501"/>
    <cellStyle name="Normal 6 8 2 2" xfId="3003"/>
    <cellStyle name="Normal 6 8 20" xfId="7134"/>
    <cellStyle name="Normal 6 8 21" xfId="7837"/>
    <cellStyle name="Normal 6 8 22" xfId="6910"/>
    <cellStyle name="Normal 6 8 23" xfId="8274"/>
    <cellStyle name="Normal 6 8 24" xfId="8503"/>
    <cellStyle name="Normal 6 8 25" xfId="8720"/>
    <cellStyle name="Normal 6 8 26" xfId="8932"/>
    <cellStyle name="Normal 6 8 27" xfId="9129"/>
    <cellStyle name="Normal 6 8 28" xfId="9325"/>
    <cellStyle name="Normal 6 8 29" xfId="8856"/>
    <cellStyle name="Normal 6 8 3" xfId="3542"/>
    <cellStyle name="Normal 6 8 30" xfId="9346"/>
    <cellStyle name="Normal 6 8 31" xfId="10271"/>
    <cellStyle name="Normal 6 8 32" xfId="10829"/>
    <cellStyle name="Normal 6 8 33" xfId="11208"/>
    <cellStyle name="Normal 6 8 34" xfId="11736"/>
    <cellStyle name="Normal 6 8 35" xfId="12265"/>
    <cellStyle name="Normal 6 8 36" xfId="12848"/>
    <cellStyle name="Normal 6 8 37" xfId="13350"/>
    <cellStyle name="Normal 6 8 38" xfId="13891"/>
    <cellStyle name="Normal 6 8 39" xfId="14433"/>
    <cellStyle name="Normal 6 8 4" xfId="3761"/>
    <cellStyle name="Normal 6 8 40" xfId="15015"/>
    <cellStyle name="Normal 6 8 41" xfId="15514"/>
    <cellStyle name="Normal 6 8 42" xfId="16055"/>
    <cellStyle name="Normal 6 8 43" xfId="16595"/>
    <cellStyle name="Normal 6 8 44" xfId="17136"/>
    <cellStyle name="Normal 6 8 45" xfId="17677"/>
    <cellStyle name="Normal 6 8 46" xfId="18218"/>
    <cellStyle name="Normal 6 8 47" xfId="18756"/>
    <cellStyle name="Normal 6 8 48" xfId="19295"/>
    <cellStyle name="Normal 6 8 49" xfId="19833"/>
    <cellStyle name="Normal 6 8 5" xfId="3437"/>
    <cellStyle name="Normal 6 8 50" xfId="20358"/>
    <cellStyle name="Normal 6 8 51" xfId="20901"/>
    <cellStyle name="Normal 6 8 52" xfId="21305"/>
    <cellStyle name="Normal 6 8 53" xfId="22115"/>
    <cellStyle name="Normal 6 8 54" xfId="22011"/>
    <cellStyle name="Normal 6 8 55" xfId="22777"/>
    <cellStyle name="Normal 6 8 56" xfId="23151"/>
    <cellStyle name="Normal 6 8 57" xfId="23687"/>
    <cellStyle name="Normal 6 8 58" xfId="24220"/>
    <cellStyle name="Normal 6 8 59" xfId="24743"/>
    <cellStyle name="Normal 6 8 6" xfId="4082"/>
    <cellStyle name="Normal 6 8 60" xfId="25930"/>
    <cellStyle name="Normal 6 8 61" xfId="25156"/>
    <cellStyle name="Normal 6 8 62" xfId="26397"/>
    <cellStyle name="Normal 6 8 63" xfId="27611"/>
    <cellStyle name="Normal 6 8 64" xfId="27535"/>
    <cellStyle name="Normal 6 8 65" xfId="27941"/>
    <cellStyle name="Normal 6 8 66" xfId="29106"/>
    <cellStyle name="Normal 6 8 67" xfId="29663"/>
    <cellStyle name="Normal 6 8 68" xfId="31220"/>
    <cellStyle name="Normal 6 8 69" xfId="31685"/>
    <cellStyle name="Normal 6 8 7" xfId="4480"/>
    <cellStyle name="Normal 6 8 70" xfId="31568"/>
    <cellStyle name="Normal 6 8 8" xfId="4714"/>
    <cellStyle name="Normal 6 8 9" xfId="4958"/>
    <cellStyle name="Normal 6 80" xfId="19175"/>
    <cellStyle name="Normal 6 81" xfId="20685"/>
    <cellStyle name="Normal 6 82" xfId="21723"/>
    <cellStyle name="Normal 6 83" xfId="22658"/>
    <cellStyle name="Normal 6 84" xfId="22506"/>
    <cellStyle name="Normal 6 85" xfId="23275"/>
    <cellStyle name="Normal 6 86" xfId="23810"/>
    <cellStyle name="Normal 6 87" xfId="24344"/>
    <cellStyle name="Normal 6 88" xfId="24860"/>
    <cellStyle name="Normal 6 89" xfId="25593"/>
    <cellStyle name="Normal 6 9" xfId="535"/>
    <cellStyle name="Normal 6 9 10" xfId="4990"/>
    <cellStyle name="Normal 6 9 11" xfId="5211"/>
    <cellStyle name="Normal 6 9 12" xfId="5499"/>
    <cellStyle name="Normal 6 9 13" xfId="5871"/>
    <cellStyle name="Normal 6 9 14" xfId="6113"/>
    <cellStyle name="Normal 6 9 15" xfId="6352"/>
    <cellStyle name="Normal 6 9 16" xfId="6590"/>
    <cellStyle name="Normal 6 9 17" xfId="6827"/>
    <cellStyle name="Normal 6 9 18" xfId="7066"/>
    <cellStyle name="Normal 6 9 19" xfId="7137"/>
    <cellStyle name="Normal 6 9 2" xfId="2516"/>
    <cellStyle name="Normal 6 9 2 2" xfId="3029"/>
    <cellStyle name="Normal 6 9 20" xfId="7354"/>
    <cellStyle name="Normal 6 9 21" xfId="7501"/>
    <cellStyle name="Normal 6 9 22" xfId="7981"/>
    <cellStyle name="Normal 6 9 23" xfId="7114"/>
    <cellStyle name="Normal 6 9 24" xfId="8463"/>
    <cellStyle name="Normal 6 9 25" xfId="8684"/>
    <cellStyle name="Normal 6 9 26" xfId="8893"/>
    <cellStyle name="Normal 6 9 27" xfId="9094"/>
    <cellStyle name="Normal 6 9 28" xfId="9293"/>
    <cellStyle name="Normal 6 9 29" xfId="9348"/>
    <cellStyle name="Normal 6 9 3" xfId="3613"/>
    <cellStyle name="Normal 6 9 30" xfId="9503"/>
    <cellStyle name="Normal 6 9 31" xfId="10343"/>
    <cellStyle name="Normal 6 9 32" xfId="10927"/>
    <cellStyle name="Normal 6 9 33" xfId="10961"/>
    <cellStyle name="Normal 6 9 34" xfId="11486"/>
    <cellStyle name="Normal 6 9 35" xfId="12015"/>
    <cellStyle name="Normal 6 9 36" xfId="12902"/>
    <cellStyle name="Normal 6 9 37" xfId="13087"/>
    <cellStyle name="Normal 6 9 38" xfId="13627"/>
    <cellStyle name="Normal 6 9 39" xfId="14170"/>
    <cellStyle name="Normal 6 9 4" xfId="3380"/>
    <cellStyle name="Normal 6 9 40" xfId="14981"/>
    <cellStyle name="Normal 6 9 41" xfId="15251"/>
    <cellStyle name="Normal 6 9 42" xfId="15792"/>
    <cellStyle name="Normal 6 9 43" xfId="16332"/>
    <cellStyle name="Normal 6 9 44" xfId="16873"/>
    <cellStyle name="Normal 6 9 45" xfId="17414"/>
    <cellStyle name="Normal 6 9 46" xfId="17955"/>
    <cellStyle name="Normal 6 9 47" xfId="18495"/>
    <cellStyle name="Normal 6 9 48" xfId="19033"/>
    <cellStyle name="Normal 6 9 49" xfId="19572"/>
    <cellStyle name="Normal 6 9 5" xfId="3881"/>
    <cellStyle name="Normal 6 9 50" xfId="20104"/>
    <cellStyle name="Normal 6 9 51" xfId="20873"/>
    <cellStyle name="Normal 6 9 52" xfId="21104"/>
    <cellStyle name="Normal 6 9 53" xfId="22186"/>
    <cellStyle name="Normal 6 9 54" xfId="22352"/>
    <cellStyle name="Normal 6 9 55" xfId="23215"/>
    <cellStyle name="Normal 6 9 56" xfId="23751"/>
    <cellStyle name="Normal 6 9 57" xfId="24284"/>
    <cellStyle name="Normal 6 9 58" xfId="24803"/>
    <cellStyle name="Normal 6 9 59" xfId="25288"/>
    <cellStyle name="Normal 6 9 6" xfId="3634"/>
    <cellStyle name="Normal 6 9 60" xfId="26000"/>
    <cellStyle name="Normal 6 9 61" xfId="26461"/>
    <cellStyle name="Normal 6 9 62" xfId="26997"/>
    <cellStyle name="Normal 6 9 63" xfId="26381"/>
    <cellStyle name="Normal 6 9 64" xfId="27996"/>
    <cellStyle name="Normal 6 9 65" xfId="28412"/>
    <cellStyle name="Normal 6 9 66" xfId="29165"/>
    <cellStyle name="Normal 6 9 67" xfId="28746"/>
    <cellStyle name="Normal 6 9 68" xfId="31276"/>
    <cellStyle name="Normal 6 9 69" xfId="32244"/>
    <cellStyle name="Normal 6 9 7" xfId="4446"/>
    <cellStyle name="Normal 6 9 70" xfId="31131"/>
    <cellStyle name="Normal 6 9 8" xfId="4674"/>
    <cellStyle name="Normal 6 9 9" xfId="4914"/>
    <cellStyle name="Normal 6 90" xfId="26043"/>
    <cellStyle name="Normal 6 91" xfId="26520"/>
    <cellStyle name="Normal 6 92" xfId="26611"/>
    <cellStyle name="Normal 6 93" xfId="27554"/>
    <cellStyle name="Normal 6 94" xfId="28048"/>
    <cellStyle name="Normal 6 95" xfId="28756"/>
    <cellStyle name="Normal 6 96" xfId="29444"/>
    <cellStyle name="Normal 6 97" xfId="30847"/>
    <cellStyle name="Normal 6 98" xfId="32765"/>
    <cellStyle name="Normal 6 99" xfId="32683"/>
    <cellStyle name="Normal 7" xfId="65"/>
    <cellStyle name="Normal 7 10" xfId="2537"/>
    <cellStyle name="Normal 7 100" xfId="29820"/>
    <cellStyle name="Normal 7 101" xfId="33895"/>
    <cellStyle name="Normal 7 102" xfId="34199"/>
    <cellStyle name="Normal 7 103" xfId="37687"/>
    <cellStyle name="Normal 7 11" xfId="2550"/>
    <cellStyle name="Normal 7 12" xfId="2564"/>
    <cellStyle name="Normal 7 13" xfId="2576"/>
    <cellStyle name="Normal 7 14" xfId="2588"/>
    <cellStyle name="Normal 7 15" xfId="2598"/>
    <cellStyle name="Normal 7 16" xfId="2621"/>
    <cellStyle name="Normal 7 17" xfId="2635"/>
    <cellStyle name="Normal 7 18" xfId="2650"/>
    <cellStyle name="Normal 7 19" xfId="2664"/>
    <cellStyle name="Normal 7 2" xfId="1370"/>
    <cellStyle name="Normal 7 2 2" xfId="2416"/>
    <cellStyle name="Normal 7 2 2 2" xfId="29760"/>
    <cellStyle name="Normal 7 2 3" xfId="30481"/>
    <cellStyle name="Normal 7 2 4" xfId="31959"/>
    <cellStyle name="Normal 7 2 5" xfId="32827"/>
    <cellStyle name="Normal 7 2 6" xfId="33532"/>
    <cellStyle name="Normal 7 20" xfId="2678"/>
    <cellStyle name="Normal 7 21" xfId="2693"/>
    <cellStyle name="Normal 7 22" xfId="2708"/>
    <cellStyle name="Normal 7 23" xfId="2724"/>
    <cellStyle name="Normal 7 24" xfId="2738"/>
    <cellStyle name="Normal 7 25" xfId="2752"/>
    <cellStyle name="Normal 7 26" xfId="2764"/>
    <cellStyle name="Normal 7 27" xfId="2776"/>
    <cellStyle name="Normal 7 28" xfId="2787"/>
    <cellStyle name="Normal 7 29" xfId="2796"/>
    <cellStyle name="Normal 7 3" xfId="1382"/>
    <cellStyle name="Normal 7 3 2" xfId="2434"/>
    <cellStyle name="Normal 7 3 2 2" xfId="29768"/>
    <cellStyle name="Normal 7 3 3" xfId="30487"/>
    <cellStyle name="Normal 7 3 4" xfId="31971"/>
    <cellStyle name="Normal 7 3 5" xfId="32838"/>
    <cellStyle name="Normal 7 3 6" xfId="33539"/>
    <cellStyle name="Normal 7 30" xfId="2807"/>
    <cellStyle name="Normal 7 31" xfId="2857"/>
    <cellStyle name="Normal 7 32" xfId="2914"/>
    <cellStyle name="Normal 7 33" xfId="3482"/>
    <cellStyle name="Normal 7 34" xfId="3831"/>
    <cellStyle name="Normal 7 35" xfId="4397"/>
    <cellStyle name="Normal 7 36" xfId="4431"/>
    <cellStyle name="Normal 7 37" xfId="4472"/>
    <cellStyle name="Normal 7 38" xfId="4706"/>
    <cellStyle name="Normal 7 39" xfId="4980"/>
    <cellStyle name="Normal 7 4" xfId="1383"/>
    <cellStyle name="Normal 7 4 2" xfId="2445"/>
    <cellStyle name="Normal 7 4 2 2" xfId="29769"/>
    <cellStyle name="Normal 7 4 3" xfId="30488"/>
    <cellStyle name="Normal 7 4 4" xfId="31972"/>
    <cellStyle name="Normal 7 4 5" xfId="32839"/>
    <cellStyle name="Normal 7 4 6" xfId="33540"/>
    <cellStyle name="Normal 7 40" xfId="5276"/>
    <cellStyle name="Normal 7 41" xfId="5476"/>
    <cellStyle name="Normal 7 42" xfId="5666"/>
    <cellStyle name="Normal 7 43" xfId="5906"/>
    <cellStyle name="Normal 7 44" xfId="6148"/>
    <cellStyle name="Normal 7 45" xfId="6384"/>
    <cellStyle name="Normal 7 46" xfId="6625"/>
    <cellStyle name="Normal 7 47" xfId="6862"/>
    <cellStyle name="Normal 7 48" xfId="7128"/>
    <cellStyle name="Normal 7 49" xfId="7417"/>
    <cellStyle name="Normal 7 5" xfId="2460"/>
    <cellStyle name="Normal 7 50" xfId="8209"/>
    <cellStyle name="Normal 7 51" xfId="8129"/>
    <cellStyle name="Normal 7 52" xfId="7382"/>
    <cellStyle name="Normal 7 53" xfId="8267"/>
    <cellStyle name="Normal 7 54" xfId="8496"/>
    <cellStyle name="Normal 7 55" xfId="8714"/>
    <cellStyle name="Normal 7 56" xfId="8925"/>
    <cellStyle name="Normal 7 57" xfId="9123"/>
    <cellStyle name="Normal 7 58" xfId="9340"/>
    <cellStyle name="Normal 7 59" xfId="9546"/>
    <cellStyle name="Normal 7 6" xfId="2470"/>
    <cellStyle name="Normal 7 60" xfId="9900"/>
    <cellStyle name="Normal 7 61" xfId="10875"/>
    <cellStyle name="Normal 7 62" xfId="11470"/>
    <cellStyle name="Normal 7 63" xfId="11999"/>
    <cellStyle name="Normal 7 64" xfId="12528"/>
    <cellStyle name="Normal 7 65" xfId="12950"/>
    <cellStyle name="Normal 7 66" xfId="13611"/>
    <cellStyle name="Normal 7 67" xfId="14154"/>
    <cellStyle name="Normal 7 68" xfId="14693"/>
    <cellStyle name="Normal 7 69" xfId="15031"/>
    <cellStyle name="Normal 7 7" xfId="2492"/>
    <cellStyle name="Normal 7 70" xfId="15776"/>
    <cellStyle name="Normal 7 71" xfId="16316"/>
    <cellStyle name="Normal 7 72" xfId="16857"/>
    <cellStyle name="Normal 7 73" xfId="17398"/>
    <cellStyle name="Normal 7 74" xfId="17939"/>
    <cellStyle name="Normal 7 75" xfId="18479"/>
    <cellStyle name="Normal 7 76" xfId="19017"/>
    <cellStyle name="Normal 7 77" xfId="19556"/>
    <cellStyle name="Normal 7 78" xfId="20088"/>
    <cellStyle name="Normal 7 79" xfId="20607"/>
    <cellStyle name="Normal 7 8" xfId="2508"/>
    <cellStyle name="Normal 7 80" xfId="20914"/>
    <cellStyle name="Normal 7 81" xfId="21489"/>
    <cellStyle name="Normal 7 82" xfId="21730"/>
    <cellStyle name="Normal 7 83" xfId="21981"/>
    <cellStyle name="Normal 7 84" xfId="22887"/>
    <cellStyle name="Normal 7 85" xfId="23428"/>
    <cellStyle name="Normal 7 86" xfId="23961"/>
    <cellStyle name="Normal 7 87" xfId="24495"/>
    <cellStyle name="Normal 7 88" xfId="25003"/>
    <cellStyle name="Normal 7 89" xfId="24936"/>
    <cellStyle name="Normal 7 9" xfId="2523"/>
    <cellStyle name="Normal 7 90" xfId="26138"/>
    <cellStyle name="Normal 7 91" xfId="26674"/>
    <cellStyle name="Normal 7 92" xfId="27675"/>
    <cellStyle name="Normal 7 93" xfId="27717"/>
    <cellStyle name="Normal 7 94" xfId="28184"/>
    <cellStyle name="Normal 7 95" xfId="28762"/>
    <cellStyle name="Normal 7 96" xfId="29045"/>
    <cellStyle name="Normal 7 97" xfId="30854"/>
    <cellStyle name="Normal 7 98" xfId="32346"/>
    <cellStyle name="Normal 7 99" xfId="33070"/>
    <cellStyle name="Normal 8" xfId="46"/>
    <cellStyle name="Normal 8 2" xfId="164"/>
    <cellStyle name="Normal 8 2 2" xfId="38016"/>
    <cellStyle name="Normal 8 3" xfId="165"/>
    <cellStyle name="Normal 8 3 2" xfId="38017"/>
    <cellStyle name="Normal 8 4" xfId="166"/>
    <cellStyle name="Normal 8 4 2" xfId="38018"/>
    <cellStyle name="Normal 8 5" xfId="167"/>
    <cellStyle name="Normal 8 5 2" xfId="38019"/>
    <cellStyle name="Normal 8 6" xfId="38015"/>
    <cellStyle name="Normal 8 7" xfId="38539"/>
    <cellStyle name="Normal 9" xfId="66"/>
    <cellStyle name="Normal 9 10" xfId="2538"/>
    <cellStyle name="Normal 9 100" xfId="37751"/>
    <cellStyle name="Normal 9 11" xfId="2551"/>
    <cellStyle name="Normal 9 12" xfId="2565"/>
    <cellStyle name="Normal 9 13" xfId="2577"/>
    <cellStyle name="Normal 9 14" xfId="2589"/>
    <cellStyle name="Normal 9 15" xfId="2599"/>
    <cellStyle name="Normal 9 16" xfId="2622"/>
    <cellStyle name="Normal 9 17" xfId="2636"/>
    <cellStyle name="Normal 9 18" xfId="2651"/>
    <cellStyle name="Normal 9 19" xfId="2665"/>
    <cellStyle name="Normal 9 2" xfId="2417"/>
    <cellStyle name="Normal 9 20" xfId="2679"/>
    <cellStyle name="Normal 9 21" xfId="2694"/>
    <cellStyle name="Normal 9 22" xfId="2709"/>
    <cellStyle name="Normal 9 23" xfId="2725"/>
    <cellStyle name="Normal 9 24" xfId="2739"/>
    <cellStyle name="Normal 9 25" xfId="2753"/>
    <cellStyle name="Normal 9 26" xfId="2765"/>
    <cellStyle name="Normal 9 27" xfId="2777"/>
    <cellStyle name="Normal 9 28" xfId="2788"/>
    <cellStyle name="Normal 9 29" xfId="2797"/>
    <cellStyle name="Normal 9 3" xfId="2435"/>
    <cellStyle name="Normal 9 30" xfId="2808"/>
    <cellStyle name="Normal 9 31" xfId="2858"/>
    <cellStyle name="Normal 9 32" xfId="2915"/>
    <cellStyle name="Normal 9 33" xfId="3480"/>
    <cellStyle name="Normal 9 34" xfId="3279"/>
    <cellStyle name="Normal 9 35" xfId="4080"/>
    <cellStyle name="Normal 9 36" xfId="4425"/>
    <cellStyle name="Normal 9 37" xfId="4503"/>
    <cellStyle name="Normal 9 38" xfId="4737"/>
    <cellStyle name="Normal 9 39" xfId="3510"/>
    <cellStyle name="Normal 9 4" xfId="2446"/>
    <cellStyle name="Normal 9 40" xfId="3910"/>
    <cellStyle name="Normal 9 41" xfId="3381"/>
    <cellStyle name="Normal 9 42" xfId="5696"/>
    <cellStyle name="Normal 9 43" xfId="5936"/>
    <cellStyle name="Normal 9 44" xfId="6178"/>
    <cellStyle name="Normal 9 45" xfId="6414"/>
    <cellStyle name="Normal 9 46" xfId="6656"/>
    <cellStyle name="Normal 9 47" xfId="6893"/>
    <cellStyle name="Normal 9 48" xfId="6268"/>
    <cellStyle name="Normal 9 49" xfId="6146"/>
    <cellStyle name="Normal 9 5" xfId="2461"/>
    <cellStyle name="Normal 9 50" xfId="8103"/>
    <cellStyle name="Normal 9 51" xfId="8138"/>
    <cellStyle name="Normal 9 52" xfId="7548"/>
    <cellStyle name="Normal 9 53" xfId="8296"/>
    <cellStyle name="Normal 9 54" xfId="8524"/>
    <cellStyle name="Normal 9 55" xfId="8739"/>
    <cellStyle name="Normal 9 56" xfId="8950"/>
    <cellStyle name="Normal 9 57" xfId="9146"/>
    <cellStyle name="Normal 9 58" xfId="8605"/>
    <cellStyle name="Normal 9 59" xfId="8494"/>
    <cellStyle name="Normal 9 6" xfId="2471"/>
    <cellStyle name="Normal 9 60" xfId="9901"/>
    <cellStyle name="Normal 9 61" xfId="10701"/>
    <cellStyle name="Normal 9 62" xfId="11304"/>
    <cellStyle name="Normal 9 63" xfId="11833"/>
    <cellStyle name="Normal 9 64" xfId="12361"/>
    <cellStyle name="Normal 9 65" xfId="12868"/>
    <cellStyle name="Normal 9 66" xfId="13446"/>
    <cellStyle name="Normal 9 67" xfId="13987"/>
    <cellStyle name="Normal 9 68" xfId="14527"/>
    <cellStyle name="Normal 9 69" xfId="15000"/>
    <cellStyle name="Normal 9 7" xfId="2493"/>
    <cellStyle name="Normal 9 70" xfId="15610"/>
    <cellStyle name="Normal 9 71" xfId="16151"/>
    <cellStyle name="Normal 9 72" xfId="16691"/>
    <cellStyle name="Normal 9 73" xfId="17232"/>
    <cellStyle name="Normal 9 74" xfId="17773"/>
    <cellStyle name="Normal 9 75" xfId="18314"/>
    <cellStyle name="Normal 9 76" xfId="18852"/>
    <cellStyle name="Normal 9 77" xfId="19391"/>
    <cellStyle name="Normal 9 78" xfId="19926"/>
    <cellStyle name="Normal 9 79" xfId="20446"/>
    <cellStyle name="Normal 9 8" xfId="2509"/>
    <cellStyle name="Normal 9 80" xfId="20888"/>
    <cellStyle name="Normal 9 81" xfId="21362"/>
    <cellStyle name="Normal 9 82" xfId="21731"/>
    <cellStyle name="Normal 9 83" xfId="22173"/>
    <cellStyle name="Normal 9 84" xfId="23384"/>
    <cellStyle name="Normal 9 85" xfId="23918"/>
    <cellStyle name="Normal 9 86" xfId="24452"/>
    <cellStyle name="Normal 9 87" xfId="24964"/>
    <cellStyle name="Normal 9 88" xfId="25440"/>
    <cellStyle name="Normal 9 89" xfId="24207"/>
    <cellStyle name="Normal 9 9" xfId="2524"/>
    <cellStyle name="Normal 9 90" xfId="26630"/>
    <cellStyle name="Normal 9 91" xfId="27163"/>
    <cellStyle name="Normal 9 92" xfId="27692"/>
    <cellStyle name="Normal 9 93" xfId="28150"/>
    <cellStyle name="Normal 9 94" xfId="28542"/>
    <cellStyle name="Normal 9 95" xfId="28763"/>
    <cellStyle name="Normal 9 96" xfId="29064"/>
    <cellStyle name="Normal 9 97" xfId="30855"/>
    <cellStyle name="Normal 9 98" xfId="32332"/>
    <cellStyle name="Normal 9 99" xfId="33161"/>
    <cellStyle name="Normal_Calculation" xfId="47"/>
    <cellStyle name="Normal_FIIS1 31" xfId="48"/>
    <cellStyle name="Normal_Indus. class. Cap. Rai.4" xfId="49"/>
    <cellStyle name="Normal_January 2010" xfId="50"/>
    <cellStyle name="Normal_QIPTable (new to add)" xfId="51"/>
    <cellStyle name="Normal_Sanju Tables" xfId="52"/>
    <cellStyle name="Normal_Sanju Tables 2" xfId="38292"/>
    <cellStyle name="Normal_Sanju Tables_tables-oct" xfId="53"/>
    <cellStyle name="Normal_Table 7" xfId="54"/>
    <cellStyle name="Normal_tables-oct" xfId="55"/>
    <cellStyle name="Normal_tables-oct 2" xfId="38283"/>
    <cellStyle name="Note" xfId="858" builtinId="10" customBuiltin="1"/>
    <cellStyle name="Note 10" xfId="5364"/>
    <cellStyle name="Note 11" xfId="4289"/>
    <cellStyle name="Note 12" xfId="4761"/>
    <cellStyle name="Note 13" xfId="5490"/>
    <cellStyle name="Note 14" xfId="5646"/>
    <cellStyle name="Note 15" xfId="5886"/>
    <cellStyle name="Note 16" xfId="6128"/>
    <cellStyle name="Note 17" xfId="6366"/>
    <cellStyle name="Note 18" xfId="6605"/>
    <cellStyle name="Note 19" xfId="7498"/>
    <cellStyle name="Note 2" xfId="1561"/>
    <cellStyle name="Note 2 10" xfId="34645"/>
    <cellStyle name="Note 2 11" xfId="34872"/>
    <cellStyle name="Note 2 12" xfId="35099"/>
    <cellStyle name="Note 2 13" xfId="35326"/>
    <cellStyle name="Note 2 14" xfId="35553"/>
    <cellStyle name="Note 2 15" xfId="35780"/>
    <cellStyle name="Note 2 16" xfId="36007"/>
    <cellStyle name="Note 2 17" xfId="36234"/>
    <cellStyle name="Note 2 18" xfId="36461"/>
    <cellStyle name="Note 2 19" xfId="36687"/>
    <cellStyle name="Note 2 2" xfId="2190"/>
    <cellStyle name="Note 2 2 2" xfId="29836"/>
    <cellStyle name="Note 2 2 2 2" xfId="30149"/>
    <cellStyle name="Note 2 2 3" xfId="30761"/>
    <cellStyle name="Note 2 2 4" xfId="32634"/>
    <cellStyle name="Note 2 2 5" xfId="33386"/>
    <cellStyle name="Note 2 2 6" xfId="33838"/>
    <cellStyle name="Note 2 20" xfId="36910"/>
    <cellStyle name="Note 2 21" xfId="37111"/>
    <cellStyle name="Note 2 22" xfId="37304"/>
    <cellStyle name="Note 2 23" xfId="37640"/>
    <cellStyle name="Note 2 24" xfId="38514"/>
    <cellStyle name="Note 2 3" xfId="2342"/>
    <cellStyle name="Note 2 4" xfId="30543"/>
    <cellStyle name="Note 2 5" xfId="32114"/>
    <cellStyle name="Note 2 6" xfId="32949"/>
    <cellStyle name="Note 2 7" xfId="33598"/>
    <cellStyle name="Note 2 8" xfId="2966"/>
    <cellStyle name="Note 2 9" xfId="34112"/>
    <cellStyle name="Note 20" xfId="5917"/>
    <cellStyle name="Note 21" xfId="6809"/>
    <cellStyle name="Note 22" xfId="7629"/>
    <cellStyle name="Note 23" xfId="6795"/>
    <cellStyle name="Note 24" xfId="5536"/>
    <cellStyle name="Note 25" xfId="8248"/>
    <cellStyle name="Note 26" xfId="8477"/>
    <cellStyle name="Note 27" xfId="8698"/>
    <cellStyle name="Note 28" xfId="8907"/>
    <cellStyle name="Note 29" xfId="9602"/>
    <cellStyle name="Note 3" xfId="1562"/>
    <cellStyle name="Note 3 10" xfId="34646"/>
    <cellStyle name="Note 3 11" xfId="34873"/>
    <cellStyle name="Note 3 12" xfId="35100"/>
    <cellStyle name="Note 3 13" xfId="35327"/>
    <cellStyle name="Note 3 14" xfId="35554"/>
    <cellStyle name="Note 3 15" xfId="35781"/>
    <cellStyle name="Note 3 16" xfId="36008"/>
    <cellStyle name="Note 3 17" xfId="36235"/>
    <cellStyle name="Note 3 18" xfId="36462"/>
    <cellStyle name="Note 3 19" xfId="36688"/>
    <cellStyle name="Note 3 2" xfId="2191"/>
    <cellStyle name="Note 3 2 2" xfId="29837"/>
    <cellStyle name="Note 3 2 2 2" xfId="30150"/>
    <cellStyle name="Note 3 2 3" xfId="30762"/>
    <cellStyle name="Note 3 2 4" xfId="32635"/>
    <cellStyle name="Note 3 2 5" xfId="33387"/>
    <cellStyle name="Note 3 2 6" xfId="33839"/>
    <cellStyle name="Note 3 20" xfId="36911"/>
    <cellStyle name="Note 3 21" xfId="37112"/>
    <cellStyle name="Note 3 22" xfId="37305"/>
    <cellStyle name="Note 3 23" xfId="37641"/>
    <cellStyle name="Note 3 24" xfId="38515"/>
    <cellStyle name="Note 3 3" xfId="2343"/>
    <cellStyle name="Note 3 4" xfId="30544"/>
    <cellStyle name="Note 3 5" xfId="32115"/>
    <cellStyle name="Note 3 6" xfId="32950"/>
    <cellStyle name="Note 3 7" xfId="33599"/>
    <cellStyle name="Note 3 8" xfId="30221"/>
    <cellStyle name="Note 3 9" xfId="34113"/>
    <cellStyle name="Note 30" xfId="8278"/>
    <cellStyle name="Note 31" xfId="10655"/>
    <cellStyle name="Note 32" xfId="11190"/>
    <cellStyle name="Note 33" xfId="11717"/>
    <cellStyle name="Note 34" xfId="12246"/>
    <cellStyle name="Note 35" xfId="12777"/>
    <cellStyle name="Note 36" xfId="13319"/>
    <cellStyle name="Note 37" xfId="13860"/>
    <cellStyle name="Note 38" xfId="14402"/>
    <cellStyle name="Note 39" xfId="14940"/>
    <cellStyle name="Note 4" xfId="1563"/>
    <cellStyle name="Note 4 10" xfId="34647"/>
    <cellStyle name="Note 4 11" xfId="34874"/>
    <cellStyle name="Note 4 12" xfId="35101"/>
    <cellStyle name="Note 4 13" xfId="35328"/>
    <cellStyle name="Note 4 14" xfId="35555"/>
    <cellStyle name="Note 4 15" xfId="35782"/>
    <cellStyle name="Note 4 16" xfId="36009"/>
    <cellStyle name="Note 4 17" xfId="36236"/>
    <cellStyle name="Note 4 18" xfId="36463"/>
    <cellStyle name="Note 4 19" xfId="36689"/>
    <cellStyle name="Note 4 2" xfId="2192"/>
    <cellStyle name="Note 4 2 2" xfId="29838"/>
    <cellStyle name="Note 4 2 2 2" xfId="30151"/>
    <cellStyle name="Note 4 2 3" xfId="30763"/>
    <cellStyle name="Note 4 2 4" xfId="32636"/>
    <cellStyle name="Note 4 2 5" xfId="33388"/>
    <cellStyle name="Note 4 2 6" xfId="33840"/>
    <cellStyle name="Note 4 20" xfId="36912"/>
    <cellStyle name="Note 4 21" xfId="37113"/>
    <cellStyle name="Note 4 22" xfId="37306"/>
    <cellStyle name="Note 4 23" xfId="37642"/>
    <cellStyle name="Note 4 24" xfId="38516"/>
    <cellStyle name="Note 4 3" xfId="2344"/>
    <cellStyle name="Note 4 4" xfId="30545"/>
    <cellStyle name="Note 4 5" xfId="32116"/>
    <cellStyle name="Note 4 6" xfId="32951"/>
    <cellStyle name="Note 4 7" xfId="33600"/>
    <cellStyle name="Note 4 8" xfId="30145"/>
    <cellStyle name="Note 4 9" xfId="34114"/>
    <cellStyle name="Note 40" xfId="15483"/>
    <cellStyle name="Note 41" xfId="16024"/>
    <cellStyle name="Note 42" xfId="16564"/>
    <cellStyle name="Note 43" xfId="17105"/>
    <cellStyle name="Note 44" xfId="17646"/>
    <cellStyle name="Note 45" xfId="18187"/>
    <cellStyle name="Note 46" xfId="18725"/>
    <cellStyle name="Note 47" xfId="19265"/>
    <cellStyle name="Note 48" xfId="19802"/>
    <cellStyle name="Note 49" xfId="20328"/>
    <cellStyle name="Note 5" xfId="1564"/>
    <cellStyle name="Note 5 10" xfId="34648"/>
    <cellStyle name="Note 5 11" xfId="34875"/>
    <cellStyle name="Note 5 12" xfId="35102"/>
    <cellStyle name="Note 5 13" xfId="35329"/>
    <cellStyle name="Note 5 14" xfId="35556"/>
    <cellStyle name="Note 5 15" xfId="35783"/>
    <cellStyle name="Note 5 16" xfId="36010"/>
    <cellStyle name="Note 5 17" xfId="36237"/>
    <cellStyle name="Note 5 18" xfId="36464"/>
    <cellStyle name="Note 5 19" xfId="36690"/>
    <cellStyle name="Note 5 2" xfId="2193"/>
    <cellStyle name="Note 5 2 2" xfId="29839"/>
    <cellStyle name="Note 5 2 2 2" xfId="30152"/>
    <cellStyle name="Note 5 2 3" xfId="30764"/>
    <cellStyle name="Note 5 2 4" xfId="32637"/>
    <cellStyle name="Note 5 2 5" xfId="33389"/>
    <cellStyle name="Note 5 2 6" xfId="33841"/>
    <cellStyle name="Note 5 20" xfId="36913"/>
    <cellStyle name="Note 5 21" xfId="37114"/>
    <cellStyle name="Note 5 22" xfId="37307"/>
    <cellStyle name="Note 5 23" xfId="37643"/>
    <cellStyle name="Note 5 24" xfId="38517"/>
    <cellStyle name="Note 5 3" xfId="2345"/>
    <cellStyle name="Note 5 4" xfId="30546"/>
    <cellStyle name="Note 5 5" xfId="32117"/>
    <cellStyle name="Note 5 6" xfId="32952"/>
    <cellStyle name="Note 5 7" xfId="33601"/>
    <cellStyle name="Note 5 8" xfId="30029"/>
    <cellStyle name="Note 5 9" xfId="34115"/>
    <cellStyle name="Note 50" xfId="20835"/>
    <cellStyle name="Note 51" xfId="21286"/>
    <cellStyle name="Note 52" xfId="21607"/>
    <cellStyle name="Note 53" xfId="22497"/>
    <cellStyle name="Note 54" xfId="23063"/>
    <cellStyle name="Note 55" xfId="23600"/>
    <cellStyle name="Note 56" xfId="24134"/>
    <cellStyle name="Note 57" xfId="24665"/>
    <cellStyle name="Note 58" xfId="25166"/>
    <cellStyle name="Note 59" xfId="25610"/>
    <cellStyle name="Note 6" xfId="2194"/>
    <cellStyle name="Note 6 2" xfId="30153"/>
    <cellStyle name="Note 6 3" xfId="30765"/>
    <cellStyle name="Note 6 4" xfId="32638"/>
    <cellStyle name="Note 6 5" xfId="33390"/>
    <cellStyle name="Note 6 6" xfId="33842"/>
    <cellStyle name="Note 60" xfId="26309"/>
    <cellStyle name="Note 61" xfId="26846"/>
    <cellStyle name="Note 62" xfId="27374"/>
    <cellStyle name="Note 63" xfId="27872"/>
    <cellStyle name="Note 64" xfId="28321"/>
    <cellStyle name="Note 65" xfId="28651"/>
    <cellStyle name="Note 66" xfId="29413"/>
    <cellStyle name="Note 67" xfId="30289"/>
    <cellStyle name="Note 68" xfId="31548"/>
    <cellStyle name="Note 69" xfId="32506"/>
    <cellStyle name="Note 7" xfId="2948"/>
    <cellStyle name="Note 70" xfId="33284"/>
    <cellStyle name="Note 71" xfId="38289"/>
    <cellStyle name="Note 8" xfId="4225"/>
    <cellStyle name="Note 9" xfId="4453"/>
    <cellStyle name="Output" xfId="853" builtinId="21" customBuiltin="1"/>
    <cellStyle name="Output 2" xfId="1565"/>
    <cellStyle name="Output 2 10" xfId="35559"/>
    <cellStyle name="Output 2 11" xfId="35786"/>
    <cellStyle name="Output 2 12" xfId="36013"/>
    <cellStyle name="Output 2 13" xfId="36240"/>
    <cellStyle name="Output 2 14" xfId="36467"/>
    <cellStyle name="Output 2 15" xfId="36693"/>
    <cellStyle name="Output 2 16" xfId="36916"/>
    <cellStyle name="Output 2 17" xfId="37116"/>
    <cellStyle name="Output 2 18" xfId="37309"/>
    <cellStyle name="Output 2 19" xfId="37644"/>
    <cellStyle name="Output 2 2" xfId="2195"/>
    <cellStyle name="Output 2 20" xfId="38518"/>
    <cellStyle name="Output 2 3" xfId="2346"/>
    <cellStyle name="Output 2 4" xfId="30019"/>
    <cellStyle name="Output 2 5" xfId="34116"/>
    <cellStyle name="Output 2 6" xfId="34651"/>
    <cellStyle name="Output 2 7" xfId="34878"/>
    <cellStyle name="Output 2 8" xfId="35105"/>
    <cellStyle name="Output 2 9" xfId="35332"/>
    <cellStyle name="Output 3" xfId="1566"/>
    <cellStyle name="Output 3 10" xfId="35560"/>
    <cellStyle name="Output 3 11" xfId="35787"/>
    <cellStyle name="Output 3 12" xfId="36014"/>
    <cellStyle name="Output 3 13" xfId="36241"/>
    <cellStyle name="Output 3 14" xfId="36468"/>
    <cellStyle name="Output 3 15" xfId="36694"/>
    <cellStyle name="Output 3 16" xfId="36917"/>
    <cellStyle name="Output 3 17" xfId="37117"/>
    <cellStyle name="Output 3 18" xfId="37310"/>
    <cellStyle name="Output 3 19" xfId="37645"/>
    <cellStyle name="Output 3 2" xfId="2196"/>
    <cellStyle name="Output 3 20" xfId="38519"/>
    <cellStyle name="Output 3 3" xfId="2347"/>
    <cellStyle name="Output 3 4" xfId="30009"/>
    <cellStyle name="Output 3 5" xfId="34117"/>
    <cellStyle name="Output 3 6" xfId="34652"/>
    <cellStyle name="Output 3 7" xfId="34879"/>
    <cellStyle name="Output 3 8" xfId="35106"/>
    <cellStyle name="Output 3 9" xfId="35333"/>
    <cellStyle name="Output 4" xfId="1567"/>
    <cellStyle name="Output 4 10" xfId="35561"/>
    <cellStyle name="Output 4 11" xfId="35788"/>
    <cellStyle name="Output 4 12" xfId="36015"/>
    <cellStyle name="Output 4 13" xfId="36242"/>
    <cellStyle name="Output 4 14" xfId="36469"/>
    <cellStyle name="Output 4 15" xfId="36695"/>
    <cellStyle name="Output 4 16" xfId="36918"/>
    <cellStyle name="Output 4 17" xfId="37118"/>
    <cellStyle name="Output 4 18" xfId="37311"/>
    <cellStyle name="Output 4 19" xfId="37646"/>
    <cellStyle name="Output 4 2" xfId="2197"/>
    <cellStyle name="Output 4 20" xfId="38520"/>
    <cellStyle name="Output 4 3" xfId="2348"/>
    <cellStyle name="Output 4 4" xfId="29998"/>
    <cellStyle name="Output 4 5" xfId="34118"/>
    <cellStyle name="Output 4 6" xfId="34653"/>
    <cellStyle name="Output 4 7" xfId="34880"/>
    <cellStyle name="Output 4 8" xfId="35107"/>
    <cellStyle name="Output 4 9" xfId="35334"/>
    <cellStyle name="Output 5" xfId="1568"/>
    <cellStyle name="Output 5 10" xfId="35562"/>
    <cellStyle name="Output 5 11" xfId="35789"/>
    <cellStyle name="Output 5 12" xfId="36016"/>
    <cellStyle name="Output 5 13" xfId="36243"/>
    <cellStyle name="Output 5 14" xfId="36470"/>
    <cellStyle name="Output 5 15" xfId="36696"/>
    <cellStyle name="Output 5 16" xfId="36919"/>
    <cellStyle name="Output 5 17" xfId="37119"/>
    <cellStyle name="Output 5 18" xfId="37312"/>
    <cellStyle name="Output 5 19" xfId="37647"/>
    <cellStyle name="Output 5 2" xfId="2198"/>
    <cellStyle name="Output 5 20" xfId="38521"/>
    <cellStyle name="Output 5 3" xfId="2349"/>
    <cellStyle name="Output 5 4" xfId="30001"/>
    <cellStyle name="Output 5 5" xfId="34119"/>
    <cellStyle name="Output 5 6" xfId="34654"/>
    <cellStyle name="Output 5 7" xfId="34881"/>
    <cellStyle name="Output 5 8" xfId="35108"/>
    <cellStyle name="Output 5 9" xfId="35335"/>
    <cellStyle name="Percent" xfId="58" builtinId="5"/>
    <cellStyle name="Percent 2" xfId="69"/>
    <cellStyle name="Percent 2 10" xfId="1755"/>
    <cellStyle name="Percent 2 10 2" xfId="5138"/>
    <cellStyle name="Percent 2 10 2 2" xfId="29956"/>
    <cellStyle name="Percent 2 10 3" xfId="30621"/>
    <cellStyle name="Percent 2 10 4" xfId="32275"/>
    <cellStyle name="Percent 2 10 5" xfId="33077"/>
    <cellStyle name="Percent 2 10 6" xfId="33686"/>
    <cellStyle name="Percent 2 11" xfId="1766"/>
    <cellStyle name="Percent 2 11 2" xfId="5049"/>
    <cellStyle name="Percent 2 11 2 2" xfId="29963"/>
    <cellStyle name="Percent 2 11 3" xfId="30624"/>
    <cellStyle name="Percent 2 11 4" xfId="32285"/>
    <cellStyle name="Percent 2 11 5" xfId="33084"/>
    <cellStyle name="Percent 2 11 6" xfId="33690"/>
    <cellStyle name="Percent 2 12" xfId="1778"/>
    <cellStyle name="Percent 2 12 2" xfId="3709"/>
    <cellStyle name="Percent 2 12 2 2" xfId="29972"/>
    <cellStyle name="Percent 2 12 3" xfId="30627"/>
    <cellStyle name="Percent 2 12 4" xfId="32296"/>
    <cellStyle name="Percent 2 12 5" xfId="33094"/>
    <cellStyle name="Percent 2 12 6" xfId="33695"/>
    <cellStyle name="Percent 2 13" xfId="1791"/>
    <cellStyle name="Percent 2 13 2" xfId="5553"/>
    <cellStyle name="Percent 2 13 2 2" xfId="29979"/>
    <cellStyle name="Percent 2 13 3" xfId="30631"/>
    <cellStyle name="Percent 2 13 4" xfId="32307"/>
    <cellStyle name="Percent 2 13 5" xfId="33103"/>
    <cellStyle name="Percent 2 13 6" xfId="33700"/>
    <cellStyle name="Percent 2 14" xfId="1802"/>
    <cellStyle name="Percent 2 14 2" xfId="3931"/>
    <cellStyle name="Percent 2 14 2 2" xfId="29984"/>
    <cellStyle name="Percent 2 14 3" xfId="30633"/>
    <cellStyle name="Percent 2 14 4" xfId="32317"/>
    <cellStyle name="Percent 2 14 5" xfId="33113"/>
    <cellStyle name="Percent 2 14 6" xfId="33703"/>
    <cellStyle name="Percent 2 15" xfId="1812"/>
    <cellStyle name="Percent 2 15 2" xfId="5448"/>
    <cellStyle name="Percent 2 15 2 2" xfId="29990"/>
    <cellStyle name="Percent 2 15 3" xfId="30636"/>
    <cellStyle name="Percent 2 15 4" xfId="32325"/>
    <cellStyle name="Percent 2 15 5" xfId="33120"/>
    <cellStyle name="Percent 2 15 6" xfId="33707"/>
    <cellStyle name="Percent 2 16" xfId="1823"/>
    <cellStyle name="Percent 2 16 2" xfId="5687"/>
    <cellStyle name="Percent 2 16 2 2" xfId="29995"/>
    <cellStyle name="Percent 2 16 3" xfId="30639"/>
    <cellStyle name="Percent 2 16 4" xfId="32334"/>
    <cellStyle name="Percent 2 16 5" xfId="33129"/>
    <cellStyle name="Percent 2 16 6" xfId="33711"/>
    <cellStyle name="Percent 2 17" xfId="1837"/>
    <cellStyle name="Percent 2 17 2" xfId="5927"/>
    <cellStyle name="Percent 2 17 2 2" xfId="30004"/>
    <cellStyle name="Percent 2 17 3" xfId="30643"/>
    <cellStyle name="Percent 2 17 4" xfId="32347"/>
    <cellStyle name="Percent 2 17 5" xfId="33141"/>
    <cellStyle name="Percent 2 17 6" xfId="33716"/>
    <cellStyle name="Percent 2 18" xfId="1844"/>
    <cellStyle name="Percent 2 18 2" xfId="6169"/>
    <cellStyle name="Percent 2 18 2 2" xfId="30006"/>
    <cellStyle name="Percent 2 18 3" xfId="30645"/>
    <cellStyle name="Percent 2 18 4" xfId="32353"/>
    <cellStyle name="Percent 2 18 5" xfId="33147"/>
    <cellStyle name="Percent 2 18 6" xfId="33719"/>
    <cellStyle name="Percent 2 19" xfId="1852"/>
    <cellStyle name="Percent 2 19 2" xfId="7285"/>
    <cellStyle name="Percent 2 19 2 2" xfId="30012"/>
    <cellStyle name="Percent 2 19 3" xfId="30648"/>
    <cellStyle name="Percent 2 19 4" xfId="32361"/>
    <cellStyle name="Percent 2 19 5" xfId="33153"/>
    <cellStyle name="Percent 2 19 6" xfId="33722"/>
    <cellStyle name="Percent 2 2" xfId="1569"/>
    <cellStyle name="Percent 2 2 2" xfId="2861"/>
    <cellStyle name="Percent 2 2 2 2" xfId="29843"/>
    <cellStyle name="Percent 2 2 3" xfId="30547"/>
    <cellStyle name="Percent 2 2 4" xfId="32120"/>
    <cellStyle name="Percent 2 2 5" xfId="32953"/>
    <cellStyle name="Percent 2 2 6" xfId="33602"/>
    <cellStyle name="Percent 2 20" xfId="1853"/>
    <cellStyle name="Percent 2 20 2" xfId="7195"/>
    <cellStyle name="Percent 2 20 2 2" xfId="30013"/>
    <cellStyle name="Percent 2 20 3" xfId="30649"/>
    <cellStyle name="Percent 2 20 4" xfId="32362"/>
    <cellStyle name="Percent 2 20 5" xfId="33154"/>
    <cellStyle name="Percent 2 20 6" xfId="33723"/>
    <cellStyle name="Percent 2 21" xfId="1855"/>
    <cellStyle name="Percent 2 21 2" xfId="8088"/>
    <cellStyle name="Percent 2 21 2 2" xfId="30015"/>
    <cellStyle name="Percent 2 21 3" xfId="30650"/>
    <cellStyle name="Percent 2 21 4" xfId="32364"/>
    <cellStyle name="Percent 2 21 5" xfId="33155"/>
    <cellStyle name="Percent 2 21 6" xfId="33724"/>
    <cellStyle name="Percent 2 22" xfId="1876"/>
    <cellStyle name="Percent 2 22 2" xfId="7828"/>
    <cellStyle name="Percent 2 22 2 2" xfId="30026"/>
    <cellStyle name="Percent 2 22 3" xfId="30655"/>
    <cellStyle name="Percent 2 22 4" xfId="32381"/>
    <cellStyle name="Percent 2 22 5" xfId="33170"/>
    <cellStyle name="Percent 2 22 6" xfId="33731"/>
    <cellStyle name="Percent 2 23" xfId="1883"/>
    <cellStyle name="Percent 2 23 2" xfId="7257"/>
    <cellStyle name="Percent 2 23 2 2" xfId="30032"/>
    <cellStyle name="Percent 2 23 3" xfId="30658"/>
    <cellStyle name="Percent 2 23 4" xfId="32387"/>
    <cellStyle name="Percent 2 23 5" xfId="33177"/>
    <cellStyle name="Percent 2 23 6" xfId="33734"/>
    <cellStyle name="Percent 2 24" xfId="1885"/>
    <cellStyle name="Percent 2 24 2" xfId="7544"/>
    <cellStyle name="Percent 2 24 2 2" xfId="30034"/>
    <cellStyle name="Percent 2 24 3" xfId="30659"/>
    <cellStyle name="Percent 2 24 4" xfId="32389"/>
    <cellStyle name="Percent 2 24 5" xfId="33179"/>
    <cellStyle name="Percent 2 24 6" xfId="33735"/>
    <cellStyle name="Percent 2 25" xfId="1886"/>
    <cellStyle name="Percent 2 25 2" xfId="8241"/>
    <cellStyle name="Percent 2 25 2 2" xfId="30035"/>
    <cellStyle name="Percent 2 25 3" xfId="30660"/>
    <cellStyle name="Percent 2 25 4" xfId="32390"/>
    <cellStyle name="Percent 2 25 5" xfId="33180"/>
    <cellStyle name="Percent 2 25 6" xfId="33736"/>
    <cellStyle name="Percent 2 26" xfId="2367"/>
    <cellStyle name="Percent 2 26 2" xfId="7065"/>
    <cellStyle name="Percent 2 27" xfId="8287"/>
    <cellStyle name="Percent 2 28" xfId="8516"/>
    <cellStyle name="Percent 2 29" xfId="9455"/>
    <cellStyle name="Percent 2 3" xfId="1663"/>
    <cellStyle name="Percent 2 3 2" xfId="2945"/>
    <cellStyle name="Percent 2 3 2 2" xfId="29903"/>
    <cellStyle name="Percent 2 3 3" xfId="30594"/>
    <cellStyle name="Percent 2 3 4" xfId="32194"/>
    <cellStyle name="Percent 2 3 5" xfId="33013"/>
    <cellStyle name="Percent 2 3 6" xfId="33651"/>
    <cellStyle name="Percent 2 30" xfId="9386"/>
    <cellStyle name="Percent 2 31" xfId="9904"/>
    <cellStyle name="Percent 2 32" xfId="10674"/>
    <cellStyle name="Percent 2 33" xfId="11239"/>
    <cellStyle name="Percent 2 34" xfId="11767"/>
    <cellStyle name="Percent 2 35" xfId="12295"/>
    <cellStyle name="Percent 2 36" xfId="12872"/>
    <cellStyle name="Percent 2 37" xfId="13381"/>
    <cellStyle name="Percent 2 38" xfId="13922"/>
    <cellStyle name="Percent 2 39" xfId="14462"/>
    <cellStyle name="Percent 2 4" xfId="1675"/>
    <cellStyle name="Percent 2 4 2" xfId="3749"/>
    <cellStyle name="Percent 2 4 2 2" xfId="29910"/>
    <cellStyle name="Percent 2 4 3" xfId="30597"/>
    <cellStyle name="Percent 2 4 4" xfId="32205"/>
    <cellStyle name="Percent 2 4 5" xfId="33021"/>
    <cellStyle name="Percent 2 4 6" xfId="33656"/>
    <cellStyle name="Percent 2 40" xfId="15073"/>
    <cellStyle name="Percent 2 41" xfId="15545"/>
    <cellStyle name="Percent 2 42" xfId="16086"/>
    <cellStyle name="Percent 2 43" xfId="16626"/>
    <cellStyle name="Percent 2 44" xfId="17167"/>
    <cellStyle name="Percent 2 45" xfId="17708"/>
    <cellStyle name="Percent 2 46" xfId="18249"/>
    <cellStyle name="Percent 2 47" xfId="18787"/>
    <cellStyle name="Percent 2 48" xfId="19326"/>
    <cellStyle name="Percent 2 49" xfId="19863"/>
    <cellStyle name="Percent 2 5" xfId="1687"/>
    <cellStyle name="Percent 2 5 2" xfId="3431"/>
    <cellStyle name="Percent 2 5 2 2" xfId="29917"/>
    <cellStyle name="Percent 2 5 3" xfId="30600"/>
    <cellStyle name="Percent 2 5 4" xfId="32217"/>
    <cellStyle name="Percent 2 5 5" xfId="33028"/>
    <cellStyle name="Percent 2 5 6" xfId="33660"/>
    <cellStyle name="Percent 2 50" xfId="20386"/>
    <cellStyle name="Percent 2 51" xfId="20950"/>
    <cellStyle name="Percent 2 52" xfId="21323"/>
    <cellStyle name="Percent 2 53" xfId="21734"/>
    <cellStyle name="Percent 2 54" xfId="22345"/>
    <cellStyle name="Percent 2 55" xfId="23376"/>
    <cellStyle name="Percent 2 56" xfId="23910"/>
    <cellStyle name="Percent 2 57" xfId="24445"/>
    <cellStyle name="Percent 2 58" xfId="24957"/>
    <cellStyle name="Percent 2 59" xfId="25433"/>
    <cellStyle name="Percent 2 6" xfId="1701"/>
    <cellStyle name="Percent 2 6 2" xfId="3874"/>
    <cellStyle name="Percent 2 6 2 2" xfId="29924"/>
    <cellStyle name="Percent 2 6 3" xfId="30604"/>
    <cellStyle name="Percent 2 6 4" xfId="32227"/>
    <cellStyle name="Percent 2 6 5" xfId="33038"/>
    <cellStyle name="Percent 2 6 6" xfId="33665"/>
    <cellStyle name="Percent 2 60" xfId="25546"/>
    <cellStyle name="Percent 2 61" xfId="26622"/>
    <cellStyle name="Percent 2 62" xfId="27155"/>
    <cellStyle name="Percent 2 63" xfId="27496"/>
    <cellStyle name="Percent 2 64" xfId="28144"/>
    <cellStyle name="Percent 2 65" xfId="28538"/>
    <cellStyle name="Percent 2 66" xfId="28766"/>
    <cellStyle name="Percent 2 67" xfId="29199"/>
    <cellStyle name="Percent 2 68" xfId="30858"/>
    <cellStyle name="Percent 2 69" xfId="32315"/>
    <cellStyle name="Percent 2 7" xfId="1716"/>
    <cellStyle name="Percent 2 7 2" xfId="4003"/>
    <cellStyle name="Percent 2 7 2 2" xfId="29932"/>
    <cellStyle name="Percent 2 7 3" xfId="30609"/>
    <cellStyle name="Percent 2 7 4" xfId="32240"/>
    <cellStyle name="Percent 2 7 5" xfId="33050"/>
    <cellStyle name="Percent 2 7 6" xfId="33671"/>
    <cellStyle name="Percent 2 70" xfId="33140"/>
    <cellStyle name="Percent 2 71" xfId="34195"/>
    <cellStyle name="Percent 2 72" xfId="34299"/>
    <cellStyle name="Percent 2 73" xfId="34308"/>
    <cellStyle name="Percent 2 74" xfId="34309"/>
    <cellStyle name="Percent 2 75" xfId="34310"/>
    <cellStyle name="Percent 2 76" xfId="37203"/>
    <cellStyle name="Percent 2 77" xfId="37357"/>
    <cellStyle name="Percent 2 78" xfId="37369"/>
    <cellStyle name="Percent 2 79" xfId="37381"/>
    <cellStyle name="Percent 2 8" xfId="1730"/>
    <cellStyle name="Percent 2 8 2" xfId="4336"/>
    <cellStyle name="Percent 2 8 2 2" xfId="29942"/>
    <cellStyle name="Percent 2 8 3" xfId="30614"/>
    <cellStyle name="Percent 2 8 4" xfId="32252"/>
    <cellStyle name="Percent 2 8 5" xfId="33060"/>
    <cellStyle name="Percent 2 8 6" xfId="33677"/>
    <cellStyle name="Percent 2 80" xfId="37393"/>
    <cellStyle name="Percent 2 81" xfId="37405"/>
    <cellStyle name="Percent 2 82" xfId="37417"/>
    <cellStyle name="Percent 2 83" xfId="37426"/>
    <cellStyle name="Percent 2 84" xfId="37427"/>
    <cellStyle name="Percent 2 85" xfId="37428"/>
    <cellStyle name="Percent 2 86" xfId="38020"/>
    <cellStyle name="Percent 2 87" xfId="38522"/>
    <cellStyle name="Percent 2 88" xfId="38523"/>
    <cellStyle name="Percent 2 89" xfId="38524"/>
    <cellStyle name="Percent 2 9" xfId="1744"/>
    <cellStyle name="Percent 2 9 2" xfId="3266"/>
    <cellStyle name="Percent 2 9 2 2" xfId="29949"/>
    <cellStyle name="Percent 2 9 3" xfId="30618"/>
    <cellStyle name="Percent 2 9 4" xfId="32266"/>
    <cellStyle name="Percent 2 9 5" xfId="33071"/>
    <cellStyle name="Percent 2 9 6" xfId="33682"/>
    <cellStyle name="Percent 2 90" xfId="38525"/>
    <cellStyle name="Percent 3" xfId="1088"/>
    <cellStyle name="Percent 3 10" xfId="5811"/>
    <cellStyle name="Percent 3 11" xfId="6053"/>
    <cellStyle name="Percent 3 12" xfId="6293"/>
    <cellStyle name="Percent 3 13" xfId="6529"/>
    <cellStyle name="Percent 3 14" xfId="6767"/>
    <cellStyle name="Percent 3 15" xfId="7006"/>
    <cellStyle name="Percent 3 16" xfId="7238"/>
    <cellStyle name="Percent 3 17" xfId="7469"/>
    <cellStyle name="Percent 3 18" xfId="7700"/>
    <cellStyle name="Percent 3 19" xfId="7935"/>
    <cellStyle name="Percent 3 2" xfId="3236"/>
    <cellStyle name="Percent 3 20" xfId="8151"/>
    <cellStyle name="Percent 3 21" xfId="8405"/>
    <cellStyle name="Percent 3 22" xfId="8630"/>
    <cellStyle name="Percent 3 23" xfId="8839"/>
    <cellStyle name="Percent 3 24" xfId="9045"/>
    <cellStyle name="Percent 3 25" xfId="9241"/>
    <cellStyle name="Percent 3 26" xfId="9419"/>
    <cellStyle name="Percent 3 27" xfId="9579"/>
    <cellStyle name="Percent 3 28" xfId="9717"/>
    <cellStyle name="Percent 3 29" xfId="9804"/>
    <cellStyle name="Percent 3 3" xfId="4133"/>
    <cellStyle name="Percent 3 30" xfId="9843"/>
    <cellStyle name="Percent 3 31" xfId="10864"/>
    <cellStyle name="Percent 3 32" xfId="11404"/>
    <cellStyle name="Percent 3 33" xfId="11933"/>
    <cellStyle name="Percent 3 34" xfId="12461"/>
    <cellStyle name="Percent 3 35" xfId="13003"/>
    <cellStyle name="Percent 3 36" xfId="13545"/>
    <cellStyle name="Percent 3 37" xfId="14087"/>
    <cellStyle name="Percent 3 38" xfId="14627"/>
    <cellStyle name="Percent 3 39" xfId="15166"/>
    <cellStyle name="Percent 3 4" xfId="4378"/>
    <cellStyle name="Percent 3 40" xfId="15710"/>
    <cellStyle name="Percent 3 41" xfId="16251"/>
    <cellStyle name="Percent 3 42" xfId="16791"/>
    <cellStyle name="Percent 3 43" xfId="17332"/>
    <cellStyle name="Percent 3 44" xfId="17873"/>
    <cellStyle name="Percent 3 45" xfId="18414"/>
    <cellStyle name="Percent 3 46" xfId="18951"/>
    <cellStyle name="Percent 3 47" xfId="19490"/>
    <cellStyle name="Percent 3 48" xfId="20024"/>
    <cellStyle name="Percent 3 49" xfId="20541"/>
    <cellStyle name="Percent 3 5" xfId="4616"/>
    <cellStyle name="Percent 3 50" xfId="21031"/>
    <cellStyle name="Percent 3 51" xfId="21434"/>
    <cellStyle name="Percent 3 52" xfId="21645"/>
    <cellStyle name="Percent 3 53" xfId="22713"/>
    <cellStyle name="Percent 3 54" xfId="23293"/>
    <cellStyle name="Percent 3 55" xfId="23828"/>
    <cellStyle name="Percent 3 56" xfId="24362"/>
    <cellStyle name="Percent 3 57" xfId="24877"/>
    <cellStyle name="Percent 3 58" xfId="25353"/>
    <cellStyle name="Percent 3 59" xfId="25764"/>
    <cellStyle name="Percent 3 6" xfId="4853"/>
    <cellStyle name="Percent 3 60" xfId="26538"/>
    <cellStyle name="Percent 3 61" xfId="27071"/>
    <cellStyle name="Percent 3 62" xfId="27592"/>
    <cellStyle name="Percent 3 63" xfId="28065"/>
    <cellStyle name="Percent 3 64" xfId="28465"/>
    <cellStyle name="Percent 3 65" xfId="28689"/>
    <cellStyle name="Percent 3 66" xfId="29550"/>
    <cellStyle name="Percent 3 67" xfId="30327"/>
    <cellStyle name="Percent 3 68" xfId="31714"/>
    <cellStyle name="Percent 3 69" xfId="32670"/>
    <cellStyle name="Percent 3 7" xfId="5093"/>
    <cellStyle name="Percent 3 70" xfId="33265"/>
    <cellStyle name="Percent 3 8" xfId="5334"/>
    <cellStyle name="Percent 3 9" xfId="5572"/>
    <cellStyle name="Percent 4" xfId="38284"/>
    <cellStyle name="Title" xfId="844" builtinId="15" customBuiltin="1"/>
    <cellStyle name="Title 2" xfId="2199"/>
    <cellStyle name="Title 3" xfId="2200"/>
    <cellStyle name="Title 4" xfId="2201"/>
    <cellStyle name="Title 5" xfId="2202"/>
    <cellStyle name="Total" xfId="860" builtinId="25" customBuiltin="1"/>
    <cellStyle name="Total 2" xfId="1570"/>
    <cellStyle name="Total 2 10" xfId="35569"/>
    <cellStyle name="Total 2 11" xfId="35796"/>
    <cellStyle name="Total 2 12" xfId="36023"/>
    <cellStyle name="Total 2 13" xfId="36250"/>
    <cellStyle name="Total 2 14" xfId="36477"/>
    <cellStyle name="Total 2 15" xfId="36703"/>
    <cellStyle name="Total 2 16" xfId="36926"/>
    <cellStyle name="Total 2 17" xfId="37126"/>
    <cellStyle name="Total 2 18" xfId="37315"/>
    <cellStyle name="Total 2 19" xfId="37648"/>
    <cellStyle name="Total 2 2" xfId="2203"/>
    <cellStyle name="Total 2 20" xfId="38526"/>
    <cellStyle name="Total 2 3" xfId="2350"/>
    <cellStyle name="Total 2 4" xfId="29953"/>
    <cellStyle name="Total 2 5" xfId="34120"/>
    <cellStyle name="Total 2 6" xfId="34661"/>
    <cellStyle name="Total 2 7" xfId="34888"/>
    <cellStyle name="Total 2 8" xfId="35115"/>
    <cellStyle name="Total 2 9" xfId="35341"/>
    <cellStyle name="Total 3" xfId="1571"/>
    <cellStyle name="Total 3 10" xfId="35570"/>
    <cellStyle name="Total 3 11" xfId="35797"/>
    <cellStyle name="Total 3 12" xfId="36024"/>
    <cellStyle name="Total 3 13" xfId="36251"/>
    <cellStyle name="Total 3 14" xfId="36478"/>
    <cellStyle name="Total 3 15" xfId="36704"/>
    <cellStyle name="Total 3 16" xfId="36927"/>
    <cellStyle name="Total 3 17" xfId="37127"/>
    <cellStyle name="Total 3 18" xfId="37316"/>
    <cellStyle name="Total 3 19" xfId="37649"/>
    <cellStyle name="Total 3 2" xfId="2204"/>
    <cellStyle name="Total 3 20" xfId="38527"/>
    <cellStyle name="Total 3 3" xfId="2351"/>
    <cellStyle name="Total 3 4" xfId="29946"/>
    <cellStyle name="Total 3 5" xfId="34121"/>
    <cellStyle name="Total 3 6" xfId="34662"/>
    <cellStyle name="Total 3 7" xfId="34889"/>
    <cellStyle name="Total 3 8" xfId="35116"/>
    <cellStyle name="Total 3 9" xfId="35342"/>
    <cellStyle name="Total 4" xfId="1572"/>
    <cellStyle name="Total 4 10" xfId="35571"/>
    <cellStyle name="Total 4 11" xfId="35798"/>
    <cellStyle name="Total 4 12" xfId="36025"/>
    <cellStyle name="Total 4 13" xfId="36252"/>
    <cellStyle name="Total 4 14" xfId="36479"/>
    <cellStyle name="Total 4 15" xfId="36705"/>
    <cellStyle name="Total 4 16" xfId="36928"/>
    <cellStyle name="Total 4 17" xfId="37128"/>
    <cellStyle name="Total 4 18" xfId="37317"/>
    <cellStyle name="Total 4 19" xfId="37650"/>
    <cellStyle name="Total 4 2" xfId="2205"/>
    <cellStyle name="Total 4 20" xfId="38528"/>
    <cellStyle name="Total 4 3" xfId="2352"/>
    <cellStyle name="Total 4 4" xfId="29938"/>
    <cellStyle name="Total 4 5" xfId="34122"/>
    <cellStyle name="Total 4 6" xfId="34663"/>
    <cellStyle name="Total 4 7" xfId="34890"/>
    <cellStyle name="Total 4 8" xfId="35117"/>
    <cellStyle name="Total 4 9" xfId="35343"/>
    <cellStyle name="Total 5" xfId="1573"/>
    <cellStyle name="Total 5 10" xfId="35572"/>
    <cellStyle name="Total 5 11" xfId="35799"/>
    <cellStyle name="Total 5 12" xfId="36026"/>
    <cellStyle name="Total 5 13" xfId="36253"/>
    <cellStyle name="Total 5 14" xfId="36480"/>
    <cellStyle name="Total 5 15" xfId="36706"/>
    <cellStyle name="Total 5 16" xfId="36929"/>
    <cellStyle name="Total 5 17" xfId="37129"/>
    <cellStyle name="Total 5 18" xfId="37318"/>
    <cellStyle name="Total 5 19" xfId="37651"/>
    <cellStyle name="Total 5 2" xfId="2206"/>
    <cellStyle name="Total 5 20" xfId="38529"/>
    <cellStyle name="Total 5 3" xfId="2353"/>
    <cellStyle name="Total 5 4" xfId="29928"/>
    <cellStyle name="Total 5 5" xfId="34123"/>
    <cellStyle name="Total 5 6" xfId="34664"/>
    <cellStyle name="Total 5 7" xfId="34891"/>
    <cellStyle name="Total 5 8" xfId="35118"/>
    <cellStyle name="Total 5 9" xfId="35344"/>
    <cellStyle name="Warning Text" xfId="857" builtinId="11" customBuiltin="1"/>
    <cellStyle name="Warning Text 2" xfId="1574"/>
    <cellStyle name="Warning Text 2 10" xfId="35573"/>
    <cellStyle name="Warning Text 2 11" xfId="35800"/>
    <cellStyle name="Warning Text 2 12" xfId="36027"/>
    <cellStyle name="Warning Text 2 13" xfId="36254"/>
    <cellStyle name="Warning Text 2 14" xfId="36481"/>
    <cellStyle name="Warning Text 2 15" xfId="36707"/>
    <cellStyle name="Warning Text 2 16" xfId="36930"/>
    <cellStyle name="Warning Text 2 17" xfId="37130"/>
    <cellStyle name="Warning Text 2 18" xfId="37319"/>
    <cellStyle name="Warning Text 2 19" xfId="37652"/>
    <cellStyle name="Warning Text 2 2" xfId="2207"/>
    <cellStyle name="Warning Text 2 20" xfId="38530"/>
    <cellStyle name="Warning Text 2 3" xfId="2354"/>
    <cellStyle name="Warning Text 2 4" xfId="2897"/>
    <cellStyle name="Warning Text 2 5" xfId="34124"/>
    <cellStyle name="Warning Text 2 6" xfId="34665"/>
    <cellStyle name="Warning Text 2 7" xfId="34892"/>
    <cellStyle name="Warning Text 2 8" xfId="35119"/>
    <cellStyle name="Warning Text 2 9" xfId="35345"/>
    <cellStyle name="Warning Text 3" xfId="1575"/>
    <cellStyle name="Warning Text 3 10" xfId="35574"/>
    <cellStyle name="Warning Text 3 11" xfId="35801"/>
    <cellStyle name="Warning Text 3 12" xfId="36028"/>
    <cellStyle name="Warning Text 3 13" xfId="36255"/>
    <cellStyle name="Warning Text 3 14" xfId="36482"/>
    <cellStyle name="Warning Text 3 15" xfId="36708"/>
    <cellStyle name="Warning Text 3 16" xfId="36931"/>
    <cellStyle name="Warning Text 3 17" xfId="37131"/>
    <cellStyle name="Warning Text 3 18" xfId="37320"/>
    <cellStyle name="Warning Text 3 19" xfId="37653"/>
    <cellStyle name="Warning Text 3 2" xfId="2208"/>
    <cellStyle name="Warning Text 3 20" xfId="38531"/>
    <cellStyle name="Warning Text 3 3" xfId="2355"/>
    <cellStyle name="Warning Text 3 4" xfId="29914"/>
    <cellStyle name="Warning Text 3 5" xfId="34125"/>
    <cellStyle name="Warning Text 3 6" xfId="34666"/>
    <cellStyle name="Warning Text 3 7" xfId="34893"/>
    <cellStyle name="Warning Text 3 8" xfId="35120"/>
    <cellStyle name="Warning Text 3 9" xfId="35346"/>
    <cellStyle name="Warning Text 4" xfId="1576"/>
    <cellStyle name="Warning Text 4 10" xfId="35575"/>
    <cellStyle name="Warning Text 4 11" xfId="35802"/>
    <cellStyle name="Warning Text 4 12" xfId="36029"/>
    <cellStyle name="Warning Text 4 13" xfId="36256"/>
    <cellStyle name="Warning Text 4 14" xfId="36483"/>
    <cellStyle name="Warning Text 4 15" xfId="36709"/>
    <cellStyle name="Warning Text 4 16" xfId="36932"/>
    <cellStyle name="Warning Text 4 17" xfId="37132"/>
    <cellStyle name="Warning Text 4 18" xfId="37321"/>
    <cellStyle name="Warning Text 4 19" xfId="37654"/>
    <cellStyle name="Warning Text 4 2" xfId="2209"/>
    <cellStyle name="Warning Text 4 20" xfId="38532"/>
    <cellStyle name="Warning Text 4 3" xfId="2356"/>
    <cellStyle name="Warning Text 4 4" xfId="29907"/>
    <cellStyle name="Warning Text 4 5" xfId="34126"/>
    <cellStyle name="Warning Text 4 6" xfId="34667"/>
    <cellStyle name="Warning Text 4 7" xfId="34894"/>
    <cellStyle name="Warning Text 4 8" xfId="35121"/>
    <cellStyle name="Warning Text 4 9" xfId="35347"/>
    <cellStyle name="Warning Text 5" xfId="1577"/>
    <cellStyle name="Warning Text 5 10" xfId="35576"/>
    <cellStyle name="Warning Text 5 11" xfId="35803"/>
    <cellStyle name="Warning Text 5 12" xfId="36030"/>
    <cellStyle name="Warning Text 5 13" xfId="36257"/>
    <cellStyle name="Warning Text 5 14" xfId="36484"/>
    <cellStyle name="Warning Text 5 15" xfId="36710"/>
    <cellStyle name="Warning Text 5 16" xfId="36933"/>
    <cellStyle name="Warning Text 5 17" xfId="37133"/>
    <cellStyle name="Warning Text 5 18" xfId="37322"/>
    <cellStyle name="Warning Text 5 19" xfId="37655"/>
    <cellStyle name="Warning Text 5 2" xfId="2210"/>
    <cellStyle name="Warning Text 5 20" xfId="38533"/>
    <cellStyle name="Warning Text 5 3" xfId="2357"/>
    <cellStyle name="Warning Text 5 4" xfId="29900"/>
    <cellStyle name="Warning Text 5 5" xfId="34127"/>
    <cellStyle name="Warning Text 5 6" xfId="34668"/>
    <cellStyle name="Warning Text 5 7" xfId="34895"/>
    <cellStyle name="Warning Text 5 8" xfId="35122"/>
    <cellStyle name="Warning Text 5 9" xfId="3534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externalLink" Target="externalLinks/externalLink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externalLink" Target="externalLinks/externalLink1.xml"/><Relationship Id="rId98"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externalLink" Target="externalLinks/externalLink2.xml"/><Relationship Id="rId9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1171\Local%20Settings\Temporary%20Internet%20Files\Content.IE5\UI2FWXN9\SEBI%20Bulletin_Table_26-5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2004\Desktop\SEBI%20Bulletin\2015\Nov\SEBI%20Bulletin_Tables_Nov%2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1171\Local%20Settings\Temporary%20Internet%20Files\Content.IE5\UI2FWXN9\SEBI%20Bulletin_Tables_Jan%202016%20akrit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1171\Local%20Settings\Temporary%20Internet%20Files\Content.IE5\UI2FWXN9\CRD's%20Inputs%20for%20Bulletin%20Jan%202016%20-%20Tables%20(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ables"/>
      <sheetName val="1"/>
      <sheetName val="2"/>
      <sheetName val="3"/>
      <sheetName val="Sheet2"/>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51 "/>
      <sheetName val="52"/>
      <sheetName val="53"/>
      <sheetName val="54"/>
      <sheetName val="55"/>
      <sheetName val="56"/>
      <sheetName val="57 "/>
      <sheetName val="58 "/>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Sheet1"/>
    </sheetNames>
    <sheetDataSet>
      <sheetData sheetId="0">
        <row r="27">
          <cell r="A27" t="str">
            <v xml:space="preserve">Table 26: Component Stocks: CNX Nifty Index during December 2015 </v>
          </cell>
        </row>
        <row r="28">
          <cell r="A28" t="str">
            <v>Table 27: Advances/Declines in Cash Segment of BSE and NSE</v>
          </cell>
        </row>
        <row r="36">
          <cell r="A36" t="str">
            <v xml:space="preserve">Table 35: Equity Derivatives Trading at BSE during December 2015 </v>
          </cell>
        </row>
        <row r="37">
          <cell r="A37" t="str">
            <v xml:space="preserve">Table 36: Equity Derivatives Trading at NSE during December 2015 </v>
          </cell>
        </row>
        <row r="46">
          <cell r="A46" t="str">
            <v>Table 45: Daily Trends of Currency Derivatives Trading at NSE during December2015</v>
          </cell>
        </row>
        <row r="47">
          <cell r="A47" t="str">
            <v>Table 46: Daily Trends of Currency Derivatives Trading at MSEI during December 2015</v>
          </cell>
        </row>
        <row r="48">
          <cell r="A48" t="str">
            <v>Table 47: Daily Trends of Currency Derivatives trading  at BSE during December 2015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4">
          <cell r="A14" t="str">
            <v>$ indicates as on December 31, 2015.</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ables"/>
      <sheetName val="1"/>
      <sheetName val="2"/>
      <sheetName val="3"/>
      <sheetName val="Sheet2"/>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Sheet1"/>
    </sheetNames>
    <sheetDataSet>
      <sheetData sheetId="0">
        <row r="29">
          <cell r="A29" t="str">
            <v>Table 28: Trading Frequency in Cash Segment of BSE and NSE</v>
          </cell>
        </row>
        <row r="30">
          <cell r="A30" t="str">
            <v>Table 29: Daily Volatility of Major Indices  (percent)</v>
          </cell>
        </row>
        <row r="31">
          <cell r="A31" t="str">
            <v>Table 30: Percentage Share of Top ‘N’ Securities/Members in Turnover of Cash Segment  (percent)</v>
          </cell>
        </row>
        <row r="32">
          <cell r="A32" t="str">
            <v xml:space="preserve">Table 31: Settlement Statistics for Cash Segment of BSE </v>
          </cell>
        </row>
        <row r="33">
          <cell r="A33" t="str">
            <v xml:space="preserve">Table 32: Settlement Statistics for Cash Segment of NSE </v>
          </cell>
        </row>
        <row r="34">
          <cell r="A34" t="str">
            <v xml:space="preserve">Table 33: Trends in Equity Derivatives Segment at BSE (Turnover in Notional Value) </v>
          </cell>
        </row>
        <row r="35">
          <cell r="A35" t="str">
            <v xml:space="preserve">Table 34: Trends in Equity Derivatives Segment at NSE </v>
          </cell>
        </row>
        <row r="38">
          <cell r="A38" t="str">
            <v>Table 37: Settlement Statistics in Equity Derivatives Segment at BSE and NSE (` crore)</v>
          </cell>
        </row>
        <row r="39">
          <cell r="A39" t="str">
            <v>Table 38: Category-wise Share of Turnover &amp; Open Interest in Equity Derivative Segment of BSE</v>
          </cell>
        </row>
        <row r="40">
          <cell r="A40" t="str">
            <v>Table 39: Category-wise Share of Turnover &amp; Open Interest in Equity Derivative Segment of NSE</v>
          </cell>
        </row>
        <row r="41">
          <cell r="A41" t="str">
            <v>Table 40: Instrument-wise Turnover in Index Derivatives at BSE</v>
          </cell>
        </row>
        <row r="43">
          <cell r="A43" t="str">
            <v>Table 42: Trends in Currency Derivatives Segment at NSE</v>
          </cell>
        </row>
        <row r="44">
          <cell r="A44" t="str">
            <v>Table 43: Trends in Currency Derivatives Segment at MSEI</v>
          </cell>
        </row>
        <row r="45">
          <cell r="A45" t="str">
            <v>Table 44: Trends in Currency Derivatives Segment at BSE</v>
          </cell>
        </row>
        <row r="49">
          <cell r="A49" t="str">
            <v>Table 48: Settlement Statistics of Currency Derivatives Segment (` crore)</v>
          </cell>
        </row>
        <row r="50">
          <cell r="A50" t="str">
            <v>Table 49: Instrument-wise Turnover in Currency Derivatives of NSE</v>
          </cell>
        </row>
        <row r="51">
          <cell r="A51" t="str">
            <v>Table 50: Instrument-wise Turnover in Currency Derivative Segment of MSEI</v>
          </cell>
        </row>
        <row r="52">
          <cell r="A52" t="str">
            <v>Table 51: Instrument-wise Turnover in Currency Derivative Segment of BSE</v>
          </cell>
        </row>
        <row r="53">
          <cell r="A53" t="str">
            <v>Table 52: Maturity-wise Turnover in Currency Derivative Segment of NSE  (` crore)</v>
          </cell>
        </row>
        <row r="55">
          <cell r="A55" t="str">
            <v>Table 54: Maturity-wise Turnover in Currency Derivative Segment of BSE (` crore)</v>
          </cell>
        </row>
        <row r="56">
          <cell r="A56" t="str">
            <v>Table 55: Trading Statistics of Interest Rate Futures at BSE, NSE and MSEI</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3">
          <cell r="A13" t="str">
            <v>$ indicates as on October 31, 2015.</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Tables"/>
      <sheetName val="1"/>
      <sheetName val="2"/>
      <sheetName val="3"/>
      <sheetName val="Sheet2"/>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
      <sheetName val="42 "/>
      <sheetName val="43 "/>
      <sheetName val="44 "/>
      <sheetName val="45 "/>
      <sheetName val="46 "/>
      <sheetName val="47"/>
      <sheetName val="48 "/>
      <sheetName val="49 "/>
      <sheetName val="50 "/>
      <sheetName val="51 "/>
      <sheetName val="52"/>
      <sheetName val="53"/>
      <sheetName val="54"/>
      <sheetName val="55"/>
      <sheetName val="56"/>
      <sheetName val="57 "/>
      <sheetName val="58 "/>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Sheet1"/>
      <sheetName val="Sheet3"/>
      <sheetName val="Sheet4"/>
    </sheetNames>
    <sheetDataSet>
      <sheetData sheetId="0">
        <row r="54">
          <cell r="A54" t="str">
            <v>Table 53: Maturity-wise Turnover in Currency Derivative Segment of MSEI (` crore)</v>
          </cell>
        </row>
        <row r="61">
          <cell r="A61" t="str">
            <v>Table 60: Trends in Foreign Portfolio Investment</v>
          </cell>
        </row>
        <row r="62">
          <cell r="A62" t="str">
            <v>Table 61: Daily Trends in Foreign Portfolio Investment during November 2015</v>
          </cell>
        </row>
        <row r="65">
          <cell r="A65" t="str">
            <v>Table 64: Trends in Resource Mobilization by Mutual Funds (` crore)</v>
          </cell>
        </row>
        <row r="66">
          <cell r="A66" t="str">
            <v>Table 65: Type-wise Resource Mobilisation by Mutual Funds: Open-ended and Close-ended (` crore)</v>
          </cell>
        </row>
        <row r="68">
          <cell r="A68" t="str">
            <v xml:space="preserve">Table 67: Number of Schemes and Folios by Investment Objective           </v>
          </cell>
        </row>
        <row r="69">
          <cell r="A69" t="str">
            <v>Table 68: Trends in Transactions on Stock Exchanges by Mutual Funds (` crore)</v>
          </cell>
        </row>
        <row r="70">
          <cell r="A70" t="str">
            <v>Table 69: Asset Under Management by Portfolio Manager</v>
          </cell>
        </row>
        <row r="72">
          <cell r="A72" t="str">
            <v>Table 71: Progress of Dematerialisation at NSDL and CDSL (Listed and Unlisted Companies)</v>
          </cell>
        </row>
        <row r="90">
          <cell r="A90" t="str">
            <v>Table 89: Macro Economic Indicators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4">
          <cell r="A14" t="str">
            <v>$ indicates as on December 31, 2015.</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ow r="15">
          <cell r="A15" t="str">
            <v>$ indicates as on December 31, 2015.</v>
          </cell>
        </row>
      </sheetData>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Tables"/>
      <sheetName val="Sheet2"/>
      <sheetName val="Sheet1"/>
    </sheetNames>
    <sheetDataSet>
      <sheetData sheetId="0">
        <row r="4">
          <cell r="A4" t="str">
            <v>Table 74: Trends in MCXCOMDEX of MCX</v>
          </cell>
        </row>
        <row r="5">
          <cell r="A5" t="str">
            <v>Table 75: Trends in Dhaanya of NCDEX</v>
          </cell>
        </row>
        <row r="6">
          <cell r="A6" t="str">
            <v>Table 76: Daily trends in MCXCOMDEX during December  2015</v>
          </cell>
        </row>
        <row r="7">
          <cell r="A7" t="str">
            <v>Table 77: Daily trends in Dhaanya during December 2015</v>
          </cell>
        </row>
        <row r="11">
          <cell r="A11" t="str">
            <v xml:space="preserve">Table 81: Daily trends of Commodity Futures Trading at MCX during December 2015 </v>
          </cell>
        </row>
        <row r="12">
          <cell r="A12" t="str">
            <v xml:space="preserve">Table 82: Daily trends of Commodity Futures Trading at NCDEX during December 2015 </v>
          </cell>
        </row>
        <row r="13">
          <cell r="A13" t="str">
            <v xml:space="preserve">Table 83: Daily trends of Commodity Futures Trading at NMCE during December 2015 </v>
          </cell>
        </row>
        <row r="14">
          <cell r="A14" t="str">
            <v xml:space="preserve">Table 84: Commodity-wise Share in Turnover at MCX (percent) </v>
          </cell>
        </row>
        <row r="15">
          <cell r="A15" t="str">
            <v xml:space="preserve">Table 85: Commodity-wise Share in Turnover at NCDEX (percent) </v>
          </cell>
        </row>
        <row r="16">
          <cell r="A16" t="str">
            <v>Table 86: Category-wise Percentage Share of Turnover &amp; Open Interest at MCX</v>
          </cell>
        </row>
        <row r="17">
          <cell r="A17" t="str">
            <v>Table 87: Category-wise  Percentage Share of Turnover &amp; Open Interest at NCDEX</v>
          </cell>
        </row>
        <row r="18">
          <cell r="A18" t="str">
            <v>Table 88: Category-wise Percentage Share of Turnover &amp; Open Interest at NMCE</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mailto:NSE@" TargetMode="External"/><Relationship Id="rId1" Type="http://schemas.openxmlformats.org/officeDocument/2006/relationships/hyperlink" Target="mailto:NSE@"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3" Type="http://schemas.openxmlformats.org/officeDocument/2006/relationships/hyperlink" Target="http://mospi.nic.in/" TargetMode="External"/><Relationship Id="rId2" Type="http://schemas.openxmlformats.org/officeDocument/2006/relationships/hyperlink" Target="http://mospi.nic.in/" TargetMode="External"/><Relationship Id="rId1" Type="http://schemas.openxmlformats.org/officeDocument/2006/relationships/hyperlink" Target="http://mospi.nic.in/" TargetMode="External"/><Relationship Id="rId4"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dimension ref="A1:A97"/>
  <sheetViews>
    <sheetView topLeftCell="A50" workbookViewId="0">
      <selection activeCell="A61" sqref="A61"/>
    </sheetView>
  </sheetViews>
  <sheetFormatPr defaultRowHeight="12.75"/>
  <cols>
    <col min="1" max="1" width="122" style="754" customWidth="1"/>
    <col min="2" max="2" width="10.28515625" style="754" customWidth="1"/>
    <col min="3" max="16384" width="9.140625" style="754"/>
  </cols>
  <sheetData>
    <row r="1" spans="1:1" ht="15">
      <c r="A1" s="753" t="s">
        <v>547</v>
      </c>
    </row>
    <row r="2" spans="1:1" s="756" customFormat="1" ht="14.25" customHeight="1">
      <c r="A2" s="755" t="s">
        <v>500</v>
      </c>
    </row>
    <row r="3" spans="1:1" s="756" customFormat="1" ht="14.25" customHeight="1">
      <c r="A3" s="755" t="s">
        <v>759</v>
      </c>
    </row>
    <row r="4" spans="1:1" s="756" customFormat="1" ht="14.25" customHeight="1">
      <c r="A4" s="755" t="s">
        <v>760</v>
      </c>
    </row>
    <row r="5" spans="1:1" s="756" customFormat="1" ht="14.25" customHeight="1">
      <c r="A5" s="755" t="s">
        <v>666</v>
      </c>
    </row>
    <row r="6" spans="1:1" s="756" customFormat="1" ht="14.25" customHeight="1">
      <c r="A6" s="755" t="s">
        <v>667</v>
      </c>
    </row>
    <row r="7" spans="1:1" s="756" customFormat="1" ht="14.25" customHeight="1">
      <c r="A7" s="755" t="s">
        <v>668</v>
      </c>
    </row>
    <row r="8" spans="1:1" s="756" customFormat="1" ht="14.25" customHeight="1">
      <c r="A8" s="755" t="s">
        <v>669</v>
      </c>
    </row>
    <row r="9" spans="1:1" s="756" customFormat="1" ht="14.25" customHeight="1">
      <c r="A9" s="755" t="s">
        <v>670</v>
      </c>
    </row>
    <row r="10" spans="1:1" s="756" customFormat="1" ht="14.25" customHeight="1">
      <c r="A10" s="755" t="s">
        <v>671</v>
      </c>
    </row>
    <row r="11" spans="1:1" s="756" customFormat="1" ht="14.25" customHeight="1">
      <c r="A11" s="755" t="s">
        <v>672</v>
      </c>
    </row>
    <row r="12" spans="1:1" s="756" customFormat="1" ht="14.25" customHeight="1">
      <c r="A12" s="755" t="s">
        <v>673</v>
      </c>
    </row>
    <row r="13" spans="1:1" s="756" customFormat="1" ht="14.25" customHeight="1">
      <c r="A13" s="755" t="s">
        <v>674</v>
      </c>
    </row>
    <row r="14" spans="1:1" s="756" customFormat="1" ht="14.25" customHeight="1">
      <c r="A14" s="755" t="s">
        <v>675</v>
      </c>
    </row>
    <row r="15" spans="1:1" s="756" customFormat="1" ht="14.25" customHeight="1">
      <c r="A15" s="755" t="s">
        <v>676</v>
      </c>
    </row>
    <row r="16" spans="1:1" s="756" customFormat="1" ht="14.25" customHeight="1">
      <c r="A16" s="755" t="s">
        <v>677</v>
      </c>
    </row>
    <row r="17" spans="1:1" s="756" customFormat="1" ht="14.25" customHeight="1">
      <c r="A17" s="755" t="s">
        <v>678</v>
      </c>
    </row>
    <row r="18" spans="1:1" s="756" customFormat="1" ht="14.25" customHeight="1">
      <c r="A18" s="755" t="s">
        <v>679</v>
      </c>
    </row>
    <row r="19" spans="1:1" s="756" customFormat="1" ht="14.25" customHeight="1">
      <c r="A19" s="755" t="s">
        <v>680</v>
      </c>
    </row>
    <row r="20" spans="1:1" s="756" customFormat="1" ht="14.25" customHeight="1">
      <c r="A20" s="755" t="s">
        <v>761</v>
      </c>
    </row>
    <row r="21" spans="1:1" s="756" customFormat="1" ht="14.25" customHeight="1">
      <c r="A21" s="755" t="s">
        <v>762</v>
      </c>
    </row>
    <row r="22" spans="1:1" s="756" customFormat="1" ht="14.25" customHeight="1">
      <c r="A22" s="755" t="s">
        <v>781</v>
      </c>
    </row>
    <row r="23" spans="1:1" s="756" customFormat="1" ht="14.25" customHeight="1">
      <c r="A23" s="755" t="s">
        <v>681</v>
      </c>
    </row>
    <row r="24" spans="1:1" s="756" customFormat="1" ht="14.25" customHeight="1">
      <c r="A24" s="755" t="s">
        <v>682</v>
      </c>
    </row>
    <row r="25" spans="1:1" s="756" customFormat="1" ht="14.25" customHeight="1">
      <c r="A25" s="755" t="s">
        <v>683</v>
      </c>
    </row>
    <row r="26" spans="1:1" s="756" customFormat="1" ht="14.25" customHeight="1">
      <c r="A26" s="755" t="s">
        <v>763</v>
      </c>
    </row>
    <row r="27" spans="1:1" s="756" customFormat="1" ht="14.25" customHeight="1">
      <c r="A27" s="755" t="s">
        <v>764</v>
      </c>
    </row>
    <row r="28" spans="1:1" s="756" customFormat="1" ht="14.25" customHeight="1">
      <c r="A28" s="755" t="s">
        <v>684</v>
      </c>
    </row>
    <row r="29" spans="1:1" s="756" customFormat="1" ht="14.25" customHeight="1">
      <c r="A29" s="755" t="s">
        <v>685</v>
      </c>
    </row>
    <row r="30" spans="1:1" s="756" customFormat="1" ht="14.25" customHeight="1">
      <c r="A30" s="755" t="s">
        <v>686</v>
      </c>
    </row>
    <row r="31" spans="1:1" s="756" customFormat="1" ht="14.25" customHeight="1">
      <c r="A31" s="755" t="s">
        <v>687</v>
      </c>
    </row>
    <row r="32" spans="1:1" s="756" customFormat="1" ht="14.25" customHeight="1">
      <c r="A32" s="755" t="s">
        <v>688</v>
      </c>
    </row>
    <row r="33" spans="1:1" s="756" customFormat="1" ht="14.25" customHeight="1">
      <c r="A33" s="755" t="s">
        <v>689</v>
      </c>
    </row>
    <row r="34" spans="1:1" s="756" customFormat="1" ht="14.25" customHeight="1">
      <c r="A34" s="755" t="s">
        <v>690</v>
      </c>
    </row>
    <row r="35" spans="1:1" s="756" customFormat="1" ht="14.25" customHeight="1">
      <c r="A35" s="755" t="s">
        <v>691</v>
      </c>
    </row>
    <row r="36" spans="1:1" s="756" customFormat="1" ht="14.25" customHeight="1">
      <c r="A36" s="755" t="s">
        <v>765</v>
      </c>
    </row>
    <row r="37" spans="1:1" s="756" customFormat="1" ht="14.25" customHeight="1">
      <c r="A37" s="755" t="s">
        <v>766</v>
      </c>
    </row>
    <row r="38" spans="1:1" s="756" customFormat="1" ht="14.25" customHeight="1">
      <c r="A38" s="755" t="s">
        <v>692</v>
      </c>
    </row>
    <row r="39" spans="1:1" s="756" customFormat="1" ht="14.25" customHeight="1">
      <c r="A39" s="755" t="s">
        <v>693</v>
      </c>
    </row>
    <row r="40" spans="1:1" s="756" customFormat="1" ht="14.25" customHeight="1">
      <c r="A40" s="755" t="s">
        <v>694</v>
      </c>
    </row>
    <row r="41" spans="1:1" s="756" customFormat="1" ht="14.25" customHeight="1">
      <c r="A41" s="755" t="s">
        <v>695</v>
      </c>
    </row>
    <row r="42" spans="1:1" s="756" customFormat="1" ht="14.25" customHeight="1">
      <c r="A42" s="755" t="s">
        <v>696</v>
      </c>
    </row>
    <row r="43" spans="1:1" s="756" customFormat="1" ht="14.25" customHeight="1">
      <c r="A43" s="755" t="s">
        <v>697</v>
      </c>
    </row>
    <row r="44" spans="1:1" s="756" customFormat="1" ht="14.25" customHeight="1">
      <c r="A44" s="755" t="s">
        <v>698</v>
      </c>
    </row>
    <row r="45" spans="1:1" s="756" customFormat="1" ht="14.25" customHeight="1">
      <c r="A45" s="755" t="s">
        <v>699</v>
      </c>
    </row>
    <row r="46" spans="1:1" s="756" customFormat="1" ht="14.25" customHeight="1">
      <c r="A46" s="755" t="s">
        <v>767</v>
      </c>
    </row>
    <row r="47" spans="1:1" s="756" customFormat="1" ht="14.25" customHeight="1">
      <c r="A47" s="755" t="s">
        <v>768</v>
      </c>
    </row>
    <row r="48" spans="1:1" s="756" customFormat="1" ht="14.25" customHeight="1">
      <c r="A48" s="755" t="s">
        <v>769</v>
      </c>
    </row>
    <row r="49" spans="1:1" s="756" customFormat="1" ht="14.25" customHeight="1">
      <c r="A49" s="755" t="s">
        <v>752</v>
      </c>
    </row>
    <row r="50" spans="1:1" s="756" customFormat="1" ht="14.25" customHeight="1">
      <c r="A50" s="755" t="s">
        <v>700</v>
      </c>
    </row>
    <row r="51" spans="1:1" s="756" customFormat="1" ht="14.25" customHeight="1">
      <c r="A51" s="755" t="s">
        <v>701</v>
      </c>
    </row>
    <row r="52" spans="1:1" s="756" customFormat="1" ht="14.25" customHeight="1">
      <c r="A52" s="755" t="s">
        <v>702</v>
      </c>
    </row>
    <row r="53" spans="1:1" s="756" customFormat="1" ht="14.25" customHeight="1">
      <c r="A53" s="755" t="s">
        <v>753</v>
      </c>
    </row>
    <row r="54" spans="1:1" s="756" customFormat="1" ht="14.25" customHeight="1">
      <c r="A54" s="755" t="s">
        <v>754</v>
      </c>
    </row>
    <row r="55" spans="1:1" s="756" customFormat="1" ht="14.25" customHeight="1">
      <c r="A55" s="755" t="s">
        <v>755</v>
      </c>
    </row>
    <row r="56" spans="1:1" s="756" customFormat="1" ht="14.25" customHeight="1">
      <c r="A56" s="755" t="s">
        <v>703</v>
      </c>
    </row>
    <row r="57" spans="1:1" s="756" customFormat="1" ht="14.25" customHeight="1">
      <c r="A57" s="755" t="s">
        <v>770</v>
      </c>
    </row>
    <row r="58" spans="1:1" s="756" customFormat="1" ht="14.25" customHeight="1">
      <c r="A58" s="755" t="s">
        <v>771</v>
      </c>
    </row>
    <row r="59" spans="1:1" s="756" customFormat="1" ht="14.25" customHeight="1">
      <c r="A59" s="755" t="s">
        <v>772</v>
      </c>
    </row>
    <row r="60" spans="1:1" s="756" customFormat="1" ht="14.25" customHeight="1">
      <c r="A60" s="755" t="s">
        <v>756</v>
      </c>
    </row>
    <row r="61" spans="1:1" s="756" customFormat="1" ht="14.25" customHeight="1">
      <c r="A61" s="755" t="s">
        <v>704</v>
      </c>
    </row>
    <row r="62" spans="1:1" s="756" customFormat="1" ht="14.25" customHeight="1">
      <c r="A62" s="755" t="s">
        <v>773</v>
      </c>
    </row>
    <row r="63" spans="1:1" s="756" customFormat="1" ht="14.25" customHeight="1">
      <c r="A63" s="755" t="s">
        <v>727</v>
      </c>
    </row>
    <row r="64" spans="1:1" s="756" customFormat="1" ht="14.25" customHeight="1">
      <c r="A64" s="755" t="s">
        <v>705</v>
      </c>
    </row>
    <row r="65" spans="1:1" s="756" customFormat="1" ht="14.25" customHeight="1">
      <c r="A65" s="755" t="s">
        <v>723</v>
      </c>
    </row>
    <row r="66" spans="1:1" s="756" customFormat="1" ht="14.25" customHeight="1">
      <c r="A66" s="755" t="s">
        <v>706</v>
      </c>
    </row>
    <row r="67" spans="1:1" s="756" customFormat="1" ht="14.25" customHeight="1">
      <c r="A67" s="755" t="s">
        <v>707</v>
      </c>
    </row>
    <row r="68" spans="1:1" s="756" customFormat="1" ht="14.25" customHeight="1">
      <c r="A68" s="755" t="s">
        <v>708</v>
      </c>
    </row>
    <row r="69" spans="1:1" s="756" customFormat="1" ht="14.25" customHeight="1">
      <c r="A69" s="755" t="s">
        <v>709</v>
      </c>
    </row>
    <row r="70" spans="1:1" s="756" customFormat="1" ht="14.25" customHeight="1">
      <c r="A70" s="755" t="s">
        <v>710</v>
      </c>
    </row>
    <row r="71" spans="1:1" s="756" customFormat="1" ht="14.25" customHeight="1">
      <c r="A71" s="755" t="s">
        <v>819</v>
      </c>
    </row>
    <row r="72" spans="1:1" s="756" customFormat="1" ht="14.25" customHeight="1">
      <c r="A72" s="755" t="s">
        <v>711</v>
      </c>
    </row>
    <row r="73" spans="1:1" s="756" customFormat="1" ht="14.25" customHeight="1">
      <c r="A73" s="755" t="s">
        <v>774</v>
      </c>
    </row>
    <row r="74" spans="1:1" s="756" customFormat="1" ht="14.25" customHeight="1">
      <c r="A74" s="755" t="s">
        <v>712</v>
      </c>
    </row>
    <row r="75" spans="1:1" s="756" customFormat="1" ht="14.25" customHeight="1">
      <c r="A75" s="755" t="s">
        <v>713</v>
      </c>
    </row>
    <row r="76" spans="1:1" s="756" customFormat="1" ht="14.25" customHeight="1">
      <c r="A76" s="755" t="s">
        <v>714</v>
      </c>
    </row>
    <row r="77" spans="1:1" s="756" customFormat="1" ht="14.25" customHeight="1">
      <c r="A77" s="755" t="s">
        <v>775</v>
      </c>
    </row>
    <row r="78" spans="1:1" s="756" customFormat="1" ht="14.25" customHeight="1">
      <c r="A78" s="755" t="s">
        <v>776</v>
      </c>
    </row>
    <row r="79" spans="1:1" s="756" customFormat="1" ht="14.25" customHeight="1">
      <c r="A79" s="755" t="s">
        <v>715</v>
      </c>
    </row>
    <row r="80" spans="1:1" s="756" customFormat="1" ht="14.25" customHeight="1">
      <c r="A80" s="755" t="s">
        <v>716</v>
      </c>
    </row>
    <row r="81" spans="1:1" s="756" customFormat="1" ht="14.25" customHeight="1">
      <c r="A81" s="755" t="s">
        <v>717</v>
      </c>
    </row>
    <row r="82" spans="1:1" s="756" customFormat="1" ht="14.25" customHeight="1">
      <c r="A82" s="755" t="s">
        <v>777</v>
      </c>
    </row>
    <row r="83" spans="1:1" s="756" customFormat="1" ht="14.25" customHeight="1">
      <c r="A83" s="755" t="s">
        <v>778</v>
      </c>
    </row>
    <row r="84" spans="1:1" s="756" customFormat="1" ht="14.25" customHeight="1">
      <c r="A84" s="755" t="s">
        <v>779</v>
      </c>
    </row>
    <row r="85" spans="1:1" s="756" customFormat="1" ht="14.25" customHeight="1">
      <c r="A85" s="755" t="s">
        <v>718</v>
      </c>
    </row>
    <row r="86" spans="1:1" s="756" customFormat="1" ht="14.25" customHeight="1">
      <c r="A86" s="755" t="s">
        <v>719</v>
      </c>
    </row>
    <row r="87" spans="1:1" s="756" customFormat="1" ht="14.25" customHeight="1">
      <c r="A87" s="755" t="s">
        <v>732</v>
      </c>
    </row>
    <row r="88" spans="1:1" s="756" customFormat="1" ht="14.25" customHeight="1">
      <c r="A88" s="755" t="s">
        <v>733</v>
      </c>
    </row>
    <row r="89" spans="1:1" s="756" customFormat="1" ht="14.25" customHeight="1">
      <c r="A89" s="755" t="s">
        <v>734</v>
      </c>
    </row>
    <row r="90" spans="1:1" s="756" customFormat="1" ht="14.25" customHeight="1">
      <c r="A90" s="755" t="s">
        <v>735</v>
      </c>
    </row>
    <row r="91" spans="1:1" ht="14.25" customHeight="1">
      <c r="A91" s="757"/>
    </row>
    <row r="92" spans="1:1">
      <c r="A92" s="819" t="s">
        <v>548</v>
      </c>
    </row>
    <row r="93" spans="1:1">
      <c r="A93" s="820" t="s">
        <v>549</v>
      </c>
    </row>
    <row r="94" spans="1:1">
      <c r="A94" s="820" t="s">
        <v>550</v>
      </c>
    </row>
    <row r="95" spans="1:1">
      <c r="A95" s="820" t="s">
        <v>551</v>
      </c>
    </row>
    <row r="96" spans="1:1">
      <c r="A96" s="820" t="s">
        <v>780</v>
      </c>
    </row>
    <row r="97" spans="1:1">
      <c r="A97" s="820" t="s">
        <v>552</v>
      </c>
    </row>
  </sheetData>
  <hyperlinks>
    <hyperlink ref="A42" location="'41 '!A1" display="Table 41: Instrument-wise Turnover in Index Derivatives at NSE"/>
    <hyperlink ref="A16" location="'15'!A1" display="Table 15: Review of Accepted Ratings of Corporate Debt Securities (Maturity ≥ 1 year)"/>
    <hyperlink ref="A17" location="'16'!A1" display="Table 16: Distribution of Turnover on Cash Segments of Exchanges (` crore)"/>
    <hyperlink ref="A18" location="'17'!A1" display="Table 17: Trends in Cash Segment of BSE "/>
    <hyperlink ref="A19" location="'18'!A1" display="Table 18: Trends in Cash Segment of NSE "/>
    <hyperlink ref="A20" location="'19'!A1" display="Table 19: Daily trends in Cash Segment of BSE during September 2015 "/>
    <hyperlink ref="A21" location="'20'!A1" display="Table 20: Daily trends in Cash Segment of NSE during September 2015 "/>
    <hyperlink ref="A22" location="'21'!A1" display="Table 21: Turnover and Market Capitalisation at BSE and NSE during September 2015 (` crore)"/>
    <hyperlink ref="A23" location="'22'!A1" display="Table 22: City-wise Distribution of Turnover on Cash Segments of BSE and NSE"/>
    <hyperlink ref="A24" location="'23'!A1" display="Table 23: Category-wise Share of Turnover in Cash Segment of BSE"/>
    <hyperlink ref="A25" location="'24'!A1" display="Table 24: Category-wise Share of Turnover in Cash Segment of NSE"/>
    <hyperlink ref="A26" location="'25'!A1" display="Table 25: Component Stocks: S&amp;P BSE Sensex during September 2015 "/>
    <hyperlink ref="A27" location="'26'!A1" display="Table 26: Component Stocks: CNX Nifty index during September 2015 "/>
    <hyperlink ref="A28" location="'27'!A1" display="Table 27: Advances/Declines in Cash Segment of BSE and NSE"/>
    <hyperlink ref="A29" location="'28'!A1" display="Table 28: Trading Frequency in Cash Segment of BSE and NSE"/>
    <hyperlink ref="A30" location="'29'!A1" display="Table 29: Daily Volatility of Major Indices  (percent)"/>
    <hyperlink ref="A31" location="'30'!A1" display="Table 30: Percentage Share of Top ‘N’ Securities/Members in Turnover of Cash Segment  (percent)"/>
    <hyperlink ref="A32" location="'31'!A1" display="Table 31: Settlement Statistics for Cash Segment of BSE "/>
    <hyperlink ref="A33" location="'32'!A1" display="Table 32: Settlement Statistics for Cash Segment of NSE "/>
    <hyperlink ref="A34" location="'33'!A1" display="Table 33: Trends in Equity Derivatives Segment at BSE (Turnover in Notional Value) "/>
    <hyperlink ref="A35" location="'34'!A1" display="Table 34: Trends in Equity Derivatives Segment at NSE "/>
    <hyperlink ref="A36" location="'35'!A1" display="Table 35: Equity Derivatives Trading at BSE during September 2015 "/>
    <hyperlink ref="A37" location="'36'!A1" display="Table 36: Equity Derivatives Trading at NSE during September 2015 "/>
    <hyperlink ref="A38" location="'37'!A1" display="Table 37: Settlement Statistics in Equity Derivatives Segment at BSE and NSE (` crore)"/>
    <hyperlink ref="A39" location="'38'!A1" display="Table 38: Category-wise Share of Turnover &amp; Open Interest in Equity Derivative Segment of BSE"/>
    <hyperlink ref="A40" location="'39'!A1" display="Table 39: Category-wise Share of Turnover &amp; Open Interest in Equity Derivative Segment of NSE"/>
    <hyperlink ref="A41" location="'40'!A1" display="Table 40: Instrument-wise Turnover in Index Derivatives at BSE"/>
    <hyperlink ref="A43" location="'42 '!A1" display="Table 42: Trends in Currency Derivatives Segment at NSE"/>
    <hyperlink ref="A44" location="'43 '!A1" display="Table 43: Trends in Currency Derivatives Segment at MSEI"/>
    <hyperlink ref="A45" location="'44 '!A1" display="Table 44: Trends in Currency Derivatives Segment at BSE"/>
    <hyperlink ref="A46" location="'45 '!A1" display="Table 45: Daily Trends of Currency Derivatives Trading at NSE during November 2015"/>
    <hyperlink ref="A47" location="'46 '!A1" display="Table 46: Daily Trends of Currency Derivatives Trading at MSEI during November 2015"/>
    <hyperlink ref="A48" location="'47'!A1" display="Table 47: Daily Trends of Currency Derivatives trading  at BSE during November 2015"/>
    <hyperlink ref="A49" location="'48 '!A1" display="Table 48: Settlement Statistics of Currency Derivatives Segment (` crore)"/>
    <hyperlink ref="A50" location="'49 '!A1" display="Table 49: Instrument-wise Turnover in Currency Derivatives of NSE"/>
    <hyperlink ref="A51" location="'50 '!A1" display="Table 50: Instrument-wise Turnover in Currency Derivative Segment of MSEI"/>
    <hyperlink ref="A52" location="'51 '!A1" display="Table 51: Instrument-wise Turnover in Currency Derivative Segment of BSE"/>
    <hyperlink ref="A53" location="'52'!A1" display="Table 52: Maturity-wise Turnover in Currency Derivative Segment of NSE  (` crore)"/>
    <hyperlink ref="A54" location="'53'!A1" display="Table 53: Maturity-wise Turnover in Currency Derivative Segment of MSEI (` crore)"/>
    <hyperlink ref="A55" location="'54'!A1" display="Table 54: Maturity-wise Turnover in Currency Derivative Segment of BSE (` crore)"/>
    <hyperlink ref="A56" location="'55'!A1" display="Table 55: Trading Statistics of Interest Rate Futures at BSE, NSE and MSEI"/>
    <hyperlink ref="A57" location="'56'!A1" display="Table 56: Daily Trends of Interest Rate Futures trading at BSE during November 2015"/>
    <hyperlink ref="A58" location="'57 '!A1" display="Table 57: Daily Trends of Interest Rate Futures trading at NSE during November 2015"/>
    <hyperlink ref="A7" location="'6'!A1" display="Table 6: Issues Listed on SME Platform"/>
    <hyperlink ref="A8" location="'7'!A1" display="Table 7: Industry-wise Classification of Capital Raised through Public and Rights Issues "/>
    <hyperlink ref="A9" location="'8'!A1" display="Table 8: Sector-wise and Region-wise Distribution of Capital Mobilised through Public and Rights Issues "/>
    <hyperlink ref="A10" location="'9'!A1" display="Table 9: Size-wise Classification of Capital Raised through Public and Rights Issues "/>
    <hyperlink ref="A11" location="'10'!A1" display="Table 10: Capital Raised by Listed Companies from the Primary Market through QIPs"/>
    <hyperlink ref="A12" location="'11'!A1" display="Table 11: Preferential Allotments Listed at BSE and NSE"/>
    <hyperlink ref="A13" location="'12'!A1" display="Table 12: Private Placement of Corporate Debt Reported to BSE and NSE"/>
    <hyperlink ref="A14" location="'13'!A1" display="Table 13: Trading in the Corporate Debt Market"/>
    <hyperlink ref="A15" location="'14'!A1" display="Table 14: Ratings Assigned for Long-term Corporate Debt Securities (Maturity ≥ 1 year)"/>
    <hyperlink ref="A73" location="'72'!A1" display="Table 72: Depository Statistics for September 2015"/>
    <hyperlink ref="A72" location="'71'!A1" display="Table 71: Progress of Dematerialisation at NSDL and CDSL (Listed and Unlisted Companies)"/>
    <hyperlink ref="A71" location="'70'!A1" display="Table 70: Progress Report of NSDL &amp; CDSl as on End of September 2015 (Listed Companies)"/>
    <hyperlink ref="A70" location="'69'!A1" display="Table 69: Asset Under Management by Portfolio Manager"/>
    <hyperlink ref="A69" location="'68'!A1" display="Table 68: Trends in Transactions on Stock Exchanges by Mutual Funds (` crore)"/>
    <hyperlink ref="A68" location="'67'!A1" display="Table 67: Number of Schemes and Folios by Investment Objective           "/>
    <hyperlink ref="A67" location="'66'!A1" display="Table 66: Scheme-wise Resource Mobilisation and Assets under Management by Mutual Funds (` crore)"/>
    <hyperlink ref="A66" location="'65'!A1" display="Table 65: Type-wise Resource Mobilisation by Mutual Funds: Open-ended and Close-ended (` crore)"/>
    <hyperlink ref="A65" location="'64'!A1" display="Table 64: Trends in Resource Mobilization by Mutual Funds (` crore)"/>
    <hyperlink ref="A64" location="'63'!A1" display="Table 63: Assets under the Custody of Custodians"/>
    <hyperlink ref="A63" location="'62'!A1" display="Table 62: Notional Value of Offshore Derivative Instruments (ODIs) Vs Assets Under Custody (AUC) of FPIs/Deemed FPIs (` crore)"/>
    <hyperlink ref="A62" location="'61'!A1" display="Table 61: Daily Trends in Foreign Portfolio Investment during September 2015"/>
    <hyperlink ref="A61" location="'60'!A1" display="Table 60: Trends in Foreign Portfolio Investment"/>
    <hyperlink ref="A59" location="'58 '!A1" display="Table 58: Daily Trends of Interest Rate Futures trading at MSEI during November 2015"/>
    <hyperlink ref="A75" location="'74'!A1" display="Table 74: Trends in MCXCOMDEX of MCX"/>
    <hyperlink ref="A76" location="'75'!A1" display="Table 75: Trends in Dhaanya of NCDEX"/>
    <hyperlink ref="A77" location="'76'!A1" display="Table 76: Daily trends in MCXCOMDEX during September 2015"/>
    <hyperlink ref="A78" location="'77'!A1" display="Table 77: Daily trends in Dhaanya during September 2015"/>
    <hyperlink ref="A79" location="'78'!A1" display="Table 78: Trends in Commodity Futures at MCX "/>
    <hyperlink ref="A80" location="'79'!A1" display="Table 79: Trends in Commodity Futures at NCDEX "/>
    <hyperlink ref="A81" location="'80'!A1" display="Table 80: Trends in Commodity Futures at NMCE "/>
    <hyperlink ref="A82" location="'81'!Print_Area" display="Table 81: Daily trends of Commodity Futures Trading at MCX during October 2015 "/>
    <hyperlink ref="A83" location="'82'!Print_Area" display="Table 82: Daily trends of Commodity Futures Trading at NCDEX during October 2015 "/>
    <hyperlink ref="A84" location="'83'!Print_Area" display="Table 83: Daily trends of Commodity Futures Trading at NMCE during October 2015 "/>
    <hyperlink ref="A85" location="'84'!A1" display="Table 84: Commodity-wise Share in Turnover at MCX (percent) "/>
    <hyperlink ref="A86" location="'85'!Print_Area" display="Table 85: Commodity-wise Share in Turnover at NCDEX (percent) "/>
    <hyperlink ref="A87" location="'86'!Print_Area" display="Table 86: Category-wise Percentage Share of Turnover &amp; Open Interest at MCX"/>
    <hyperlink ref="A88" location="'87'!Print_Area" display="Table 87: Category-wise  Percentage Share of Turnover &amp; Open Interest at NCDEX"/>
    <hyperlink ref="A89" location="'88'!Print_Area" display="Table 88: Category-wise Percentage Share of Turnover &amp; Open Interest at NMCE"/>
    <hyperlink ref="A74" location="'73'!A1" display="Table 73: National Commoditiy Exchanges - Permitted Commodities"/>
    <hyperlink ref="A6" location="'5'!A1" display="Table 5: Capital Raised from the Primary Market through though Public and Rights Issues "/>
    <hyperlink ref="A5" location="'4'!A1" display="Table 4: Substantial Acquisition of Shares and Takeovers"/>
    <hyperlink ref="A4" location="'3'!A1" display="Table 3: Open Offers under SEBI Takeover Code closed during September 2015"/>
    <hyperlink ref="A3" location="'2'!A1" display="Table 2: Company-Wise Capital Raised through Public and Rights Issues (Equity) during September 2015 "/>
    <hyperlink ref="A2" location="'1'!A1" display="Table 1: SEBI Registered Market Intermediaries/Institutions"/>
    <hyperlink ref="A60" location="'59'!A1" display="Table 59: Settlement Statistics in Interest Rate Futures at BSE, NSE and MSEI (` crore)"/>
    <hyperlink ref="A90" location="'89'!A1" display="Table 89: Macro Economic Indicators"/>
  </hyperlinks>
  <pageMargins left="0.7" right="0.7" top="0.75" bottom="0.75" header="0.3" footer="0.3"/>
  <pageSetup scale="85" orientation="portrait" r:id="rId1"/>
</worksheet>
</file>

<file path=xl/worksheets/sheet10.xml><?xml version="1.0" encoding="utf-8"?>
<worksheet xmlns="http://schemas.openxmlformats.org/spreadsheetml/2006/main" xmlns:r="http://schemas.openxmlformats.org/officeDocument/2006/relationships">
  <sheetPr codeName="Sheet8"/>
  <dimension ref="A1:AE17"/>
  <sheetViews>
    <sheetView zoomScaleSheetLayoutView="100" workbookViewId="0">
      <selection activeCell="R9" sqref="R9"/>
    </sheetView>
  </sheetViews>
  <sheetFormatPr defaultColWidth="9.140625" defaultRowHeight="12.75"/>
  <cols>
    <col min="1" max="1" width="7.7109375" style="484" customWidth="1"/>
    <col min="2" max="2" width="6.7109375" style="484" customWidth="1"/>
    <col min="3" max="3" width="8.140625" style="484" customWidth="1"/>
    <col min="4" max="4" width="6.28515625" style="484" customWidth="1"/>
    <col min="5" max="5" width="8.140625" style="484" customWidth="1"/>
    <col min="6" max="6" width="6.140625" style="484" customWidth="1"/>
    <col min="7" max="7" width="8.5703125" style="484" customWidth="1"/>
    <col min="8" max="8" width="6" style="484" customWidth="1"/>
    <col min="9" max="9" width="8" style="484" customWidth="1"/>
    <col min="10" max="10" width="6.7109375" style="484" customWidth="1"/>
    <col min="11" max="11" width="8" style="484" customWidth="1"/>
    <col min="12" max="12" width="6.140625" style="484" customWidth="1"/>
    <col min="13" max="13" width="8.28515625" style="484" customWidth="1"/>
    <col min="14" max="14" width="6.140625" style="484" customWidth="1"/>
    <col min="15" max="15" width="9.28515625" style="484" customWidth="1"/>
    <col min="16" max="16" width="9.140625" style="484"/>
    <col min="17" max="17" width="9.5703125" style="484" bestFit="1" customWidth="1"/>
    <col min="18" max="18" width="9.28515625" style="484" bestFit="1" customWidth="1"/>
    <col min="19" max="19" width="9.5703125" style="484" bestFit="1" customWidth="1"/>
    <col min="20" max="20" width="9.28515625" style="484" bestFit="1" customWidth="1"/>
    <col min="21" max="21" width="9.5703125" style="484" bestFit="1" customWidth="1"/>
    <col min="22" max="26" width="9.28515625" style="484" bestFit="1" customWidth="1"/>
    <col min="27" max="27" width="9.5703125" style="484" bestFit="1" customWidth="1"/>
    <col min="28" max="28" width="9.28515625" style="484" bestFit="1" customWidth="1"/>
    <col min="29" max="29" width="9.5703125" style="484" bestFit="1" customWidth="1"/>
    <col min="30" max="31" width="9.28515625" style="484" bestFit="1" customWidth="1"/>
    <col min="32" max="16384" width="9.140625" style="484"/>
  </cols>
  <sheetData>
    <row r="1" spans="1:31" s="479" customFormat="1" ht="18.75" customHeight="1">
      <c r="A1" s="1021" t="str">
        <f>Tables!$A$9</f>
        <v xml:space="preserve">Table 8: Sector-wise and Region-wise Distribution of Capital Mobilised through Public and Rights Issues </v>
      </c>
      <c r="B1" s="1021"/>
      <c r="C1" s="1021"/>
      <c r="D1" s="1021"/>
      <c r="E1" s="1021"/>
      <c r="F1" s="1021"/>
      <c r="G1" s="1021"/>
      <c r="H1" s="1021"/>
      <c r="I1" s="1021"/>
      <c r="J1" s="1021"/>
      <c r="K1" s="1021"/>
      <c r="L1" s="1021"/>
      <c r="M1" s="1021"/>
      <c r="N1" s="1021"/>
      <c r="O1" s="1021"/>
    </row>
    <row r="2" spans="1:31" s="449" customFormat="1" ht="14.25" customHeight="1">
      <c r="A2" s="989" t="s">
        <v>322</v>
      </c>
      <c r="B2" s="1024" t="s">
        <v>59</v>
      </c>
      <c r="C2" s="1025"/>
      <c r="D2" s="1011" t="s">
        <v>323</v>
      </c>
      <c r="E2" s="1011"/>
      <c r="F2" s="1011"/>
      <c r="G2" s="1011"/>
      <c r="H2" s="1028" t="s">
        <v>324</v>
      </c>
      <c r="I2" s="1029"/>
      <c r="J2" s="1029"/>
      <c r="K2" s="1029"/>
      <c r="L2" s="1029"/>
      <c r="M2" s="1029"/>
      <c r="N2" s="1029"/>
      <c r="O2" s="1030"/>
    </row>
    <row r="3" spans="1:31" s="449" customFormat="1" ht="16.5" customHeight="1">
      <c r="A3" s="1022"/>
      <c r="B3" s="1026"/>
      <c r="C3" s="1027"/>
      <c r="D3" s="1031" t="s">
        <v>325</v>
      </c>
      <c r="E3" s="1031"/>
      <c r="F3" s="1031" t="s">
        <v>326</v>
      </c>
      <c r="G3" s="1031"/>
      <c r="H3" s="1031" t="s">
        <v>327</v>
      </c>
      <c r="I3" s="1031"/>
      <c r="J3" s="1031" t="s">
        <v>328</v>
      </c>
      <c r="K3" s="1031"/>
      <c r="L3" s="1031" t="s">
        <v>329</v>
      </c>
      <c r="M3" s="1031"/>
      <c r="N3" s="1031" t="s">
        <v>330</v>
      </c>
      <c r="O3" s="1031"/>
    </row>
    <row r="4" spans="1:31" s="480" customFormat="1" ht="36" customHeight="1">
      <c r="A4" s="1023"/>
      <c r="B4" s="509" t="s">
        <v>273</v>
      </c>
      <c r="C4" s="464" t="s">
        <v>473</v>
      </c>
      <c r="D4" s="509" t="s">
        <v>273</v>
      </c>
      <c r="E4" s="464" t="s">
        <v>473</v>
      </c>
      <c r="F4" s="509" t="s">
        <v>273</v>
      </c>
      <c r="G4" s="464" t="s">
        <v>473</v>
      </c>
      <c r="H4" s="509" t="s">
        <v>273</v>
      </c>
      <c r="I4" s="464" t="s">
        <v>473</v>
      </c>
      <c r="J4" s="509" t="s">
        <v>273</v>
      </c>
      <c r="K4" s="464" t="s">
        <v>473</v>
      </c>
      <c r="L4" s="509" t="s">
        <v>273</v>
      </c>
      <c r="M4" s="464" t="s">
        <v>473</v>
      </c>
      <c r="N4" s="509" t="s">
        <v>273</v>
      </c>
      <c r="O4" s="464" t="s">
        <v>473</v>
      </c>
    </row>
    <row r="5" spans="1:31" s="481" customFormat="1" ht="17.25" customHeight="1">
      <c r="A5" s="316" t="s">
        <v>464</v>
      </c>
      <c r="B5" s="520">
        <v>88</v>
      </c>
      <c r="C5" s="520">
        <f>E5+G5</f>
        <v>19201.560000000001</v>
      </c>
      <c r="D5" s="520">
        <v>70</v>
      </c>
      <c r="E5" s="520">
        <f>11108.2-9</f>
        <v>11099.2</v>
      </c>
      <c r="F5" s="520">
        <v>18</v>
      </c>
      <c r="G5" s="520">
        <v>8102.36</v>
      </c>
      <c r="H5" s="520">
        <v>18</v>
      </c>
      <c r="I5" s="520">
        <v>3628.6400000000003</v>
      </c>
      <c r="J5" s="520">
        <v>6</v>
      </c>
      <c r="K5" s="520">
        <v>519.17000000000007</v>
      </c>
      <c r="L5" s="520">
        <v>35</v>
      </c>
      <c r="M5" s="520">
        <f>5559.83-9</f>
        <v>5550.83</v>
      </c>
      <c r="N5" s="520">
        <v>27</v>
      </c>
      <c r="O5" s="520">
        <v>8993.31</v>
      </c>
      <c r="Q5" s="461"/>
      <c r="R5" s="461"/>
      <c r="S5" s="461"/>
      <c r="T5" s="461"/>
      <c r="U5" s="461"/>
      <c r="V5" s="461"/>
      <c r="W5" s="461"/>
      <c r="X5" s="461"/>
      <c r="Y5" s="461"/>
      <c r="Z5" s="461"/>
      <c r="AA5" s="461"/>
      <c r="AB5" s="461"/>
      <c r="AC5" s="461"/>
      <c r="AD5" s="461"/>
      <c r="AE5" s="461"/>
    </row>
    <row r="6" spans="1:31" s="481" customFormat="1" ht="17.25" customHeight="1">
      <c r="A6" s="316" t="s">
        <v>557</v>
      </c>
      <c r="B6" s="520">
        <f>SUM(B7:B15)</f>
        <v>71</v>
      </c>
      <c r="C6" s="520">
        <f t="shared" ref="C6:N6" si="0">SUM(C7:C15)</f>
        <v>51612.100000000006</v>
      </c>
      <c r="D6" s="520">
        <f t="shared" si="0"/>
        <v>59</v>
      </c>
      <c r="E6" s="520">
        <f t="shared" si="0"/>
        <v>20889.870000000003</v>
      </c>
      <c r="F6" s="520">
        <f>SUM(F7:F15)</f>
        <v>12</v>
      </c>
      <c r="G6" s="520">
        <f>SUM(G7:G15)</f>
        <v>30722.23</v>
      </c>
      <c r="H6" s="520">
        <f t="shared" si="0"/>
        <v>13</v>
      </c>
      <c r="I6" s="520">
        <f t="shared" si="0"/>
        <v>33343.07</v>
      </c>
      <c r="J6" s="520">
        <f t="shared" si="0"/>
        <v>4</v>
      </c>
      <c r="K6" s="520">
        <f>SUM(K7:K15)</f>
        <v>583.89</v>
      </c>
      <c r="L6" s="520">
        <f t="shared" si="0"/>
        <v>37</v>
      </c>
      <c r="M6" s="520">
        <f>SUM(M7:M15)</f>
        <v>12798.189999999999</v>
      </c>
      <c r="N6" s="520">
        <f t="shared" si="0"/>
        <v>17</v>
      </c>
      <c r="O6" s="520">
        <f>SUM(O7:O15)</f>
        <v>4889.5200000000004</v>
      </c>
      <c r="Q6" s="461"/>
      <c r="R6" s="461"/>
      <c r="S6" s="461"/>
      <c r="T6" s="461"/>
      <c r="U6" s="461"/>
      <c r="V6" s="461"/>
      <c r="W6" s="461"/>
      <c r="X6" s="461"/>
      <c r="Y6" s="461"/>
      <c r="Z6" s="461"/>
      <c r="AA6" s="461"/>
      <c r="AB6" s="461"/>
      <c r="AC6" s="461"/>
      <c r="AD6" s="461"/>
      <c r="AE6" s="461"/>
    </row>
    <row r="7" spans="1:31" s="481" customFormat="1" ht="17.25" customHeight="1">
      <c r="A7" s="312">
        <v>42108</v>
      </c>
      <c r="B7" s="536">
        <f t="shared" ref="B7:B10" si="1">SUM(D7,F7)</f>
        <v>7</v>
      </c>
      <c r="C7" s="536">
        <f t="shared" ref="C7:C10" si="2">SUM(E7,G7)</f>
        <v>9599.58</v>
      </c>
      <c r="D7" s="536">
        <v>5</v>
      </c>
      <c r="E7" s="536">
        <v>8889.8799999999992</v>
      </c>
      <c r="F7" s="536">
        <v>2</v>
      </c>
      <c r="G7" s="536">
        <v>709.7</v>
      </c>
      <c r="H7" s="536">
        <v>1</v>
      </c>
      <c r="I7" s="536">
        <v>600</v>
      </c>
      <c r="J7" s="536">
        <v>1</v>
      </c>
      <c r="K7" s="536">
        <v>410</v>
      </c>
      <c r="L7" s="536">
        <v>3</v>
      </c>
      <c r="M7" s="536">
        <v>7821.98</v>
      </c>
      <c r="N7" s="536">
        <v>2</v>
      </c>
      <c r="O7" s="536">
        <v>768</v>
      </c>
      <c r="Q7" s="482"/>
      <c r="R7" s="482"/>
      <c r="S7" s="482"/>
      <c r="T7" s="482"/>
      <c r="U7" s="482"/>
      <c r="V7" s="482"/>
      <c r="W7" s="482"/>
      <c r="X7" s="482"/>
      <c r="Y7" s="482"/>
      <c r="Z7" s="482"/>
      <c r="AA7" s="482"/>
      <c r="AB7" s="482"/>
      <c r="AC7" s="482"/>
      <c r="AD7" s="482"/>
      <c r="AE7" s="482"/>
    </row>
    <row r="8" spans="1:31" s="481" customFormat="1" ht="17.25" customHeight="1">
      <c r="A8" s="312">
        <v>42125</v>
      </c>
      <c r="B8" s="536">
        <f t="shared" si="1"/>
        <v>2</v>
      </c>
      <c r="C8" s="536">
        <f t="shared" si="2"/>
        <v>493.03</v>
      </c>
      <c r="D8" s="536">
        <v>2</v>
      </c>
      <c r="E8" s="536">
        <v>493.03</v>
      </c>
      <c r="F8" s="536">
        <v>0</v>
      </c>
      <c r="G8" s="536">
        <v>0</v>
      </c>
      <c r="H8" s="536">
        <v>2</v>
      </c>
      <c r="I8" s="536">
        <v>493.03</v>
      </c>
      <c r="J8" s="536">
        <v>0</v>
      </c>
      <c r="K8" s="536">
        <v>0</v>
      </c>
      <c r="L8" s="536">
        <v>0</v>
      </c>
      <c r="M8" s="536">
        <v>0</v>
      </c>
      <c r="N8" s="536">
        <v>0</v>
      </c>
      <c r="O8" s="536">
        <v>0</v>
      </c>
      <c r="Q8" s="482"/>
      <c r="R8" s="482"/>
      <c r="S8" s="482"/>
      <c r="T8" s="482"/>
      <c r="U8" s="482"/>
      <c r="V8" s="482"/>
      <c r="W8" s="482"/>
      <c r="X8" s="482"/>
      <c r="Y8" s="482"/>
      <c r="Z8" s="482"/>
      <c r="AA8" s="482"/>
      <c r="AB8" s="482"/>
      <c r="AC8" s="482"/>
      <c r="AD8" s="482"/>
      <c r="AE8" s="482"/>
    </row>
    <row r="9" spans="1:31" s="481" customFormat="1" ht="17.25" customHeight="1">
      <c r="A9" s="312">
        <v>42156</v>
      </c>
      <c r="B9" s="536">
        <f t="shared" si="1"/>
        <v>9</v>
      </c>
      <c r="C9" s="536">
        <f t="shared" si="2"/>
        <v>439.2</v>
      </c>
      <c r="D9" s="536">
        <v>9</v>
      </c>
      <c r="E9" s="536">
        <v>439.2</v>
      </c>
      <c r="F9" s="536">
        <v>0</v>
      </c>
      <c r="G9" s="536">
        <v>0</v>
      </c>
      <c r="H9" s="536">
        <v>1</v>
      </c>
      <c r="I9" s="536">
        <v>5.45</v>
      </c>
      <c r="J9" s="536">
        <v>1</v>
      </c>
      <c r="K9" s="536">
        <v>1.56</v>
      </c>
      <c r="L9" s="536">
        <v>5</v>
      </c>
      <c r="M9" s="536">
        <v>429.16</v>
      </c>
      <c r="N9" s="536">
        <v>2</v>
      </c>
      <c r="O9" s="536">
        <v>3.03</v>
      </c>
      <c r="Q9" s="482"/>
      <c r="R9" s="482"/>
      <c r="S9" s="482"/>
      <c r="T9" s="482"/>
      <c r="U9" s="482"/>
      <c r="V9" s="482"/>
      <c r="W9" s="482"/>
      <c r="X9" s="482"/>
      <c r="Y9" s="482"/>
      <c r="Z9" s="482"/>
      <c r="AA9" s="482"/>
      <c r="AB9" s="482"/>
      <c r="AC9" s="482"/>
      <c r="AD9" s="482"/>
      <c r="AE9" s="482"/>
    </row>
    <row r="10" spans="1:31" s="481" customFormat="1" ht="17.25" customHeight="1">
      <c r="A10" s="312">
        <v>42186</v>
      </c>
      <c r="B10" s="536">
        <f t="shared" si="1"/>
        <v>8</v>
      </c>
      <c r="C10" s="536">
        <f t="shared" si="2"/>
        <v>883.27</v>
      </c>
      <c r="D10" s="536">
        <v>7</v>
      </c>
      <c r="E10" s="536">
        <v>719.27</v>
      </c>
      <c r="F10" s="536">
        <v>1</v>
      </c>
      <c r="G10" s="536">
        <v>164</v>
      </c>
      <c r="H10" s="536">
        <v>0</v>
      </c>
      <c r="I10" s="536">
        <v>0</v>
      </c>
      <c r="J10" s="536">
        <v>1</v>
      </c>
      <c r="K10" s="536">
        <v>167.33</v>
      </c>
      <c r="L10" s="536">
        <v>5</v>
      </c>
      <c r="M10" s="536">
        <v>166.97</v>
      </c>
      <c r="N10" s="536">
        <v>2</v>
      </c>
      <c r="O10" s="536">
        <v>552.29999999999995</v>
      </c>
      <c r="Q10" s="482"/>
      <c r="R10" s="482"/>
      <c r="S10" s="482"/>
      <c r="T10" s="482"/>
      <c r="U10" s="482"/>
      <c r="V10" s="482"/>
      <c r="W10" s="482"/>
      <c r="X10" s="482"/>
      <c r="Y10" s="482"/>
      <c r="Z10" s="482"/>
      <c r="AA10" s="482"/>
      <c r="AB10" s="482"/>
      <c r="AC10" s="482"/>
      <c r="AD10" s="482"/>
      <c r="AE10" s="482"/>
    </row>
    <row r="11" spans="1:31" s="481" customFormat="1" ht="17.25" customHeight="1">
      <c r="A11" s="312">
        <v>42217</v>
      </c>
      <c r="B11" s="536">
        <f>SUM(D11,F11)</f>
        <v>10</v>
      </c>
      <c r="C11" s="536">
        <f>SUM(E11,G11)</f>
        <v>2140.77</v>
      </c>
      <c r="D11" s="536">
        <v>9</v>
      </c>
      <c r="E11" s="536">
        <v>1912.5</v>
      </c>
      <c r="F11" s="536">
        <v>1</v>
      </c>
      <c r="G11" s="536">
        <v>228.27</v>
      </c>
      <c r="H11" s="536">
        <v>0</v>
      </c>
      <c r="I11" s="536">
        <v>0</v>
      </c>
      <c r="J11" s="536">
        <v>0</v>
      </c>
      <c r="K11" s="536">
        <v>0</v>
      </c>
      <c r="L11" s="536">
        <v>7</v>
      </c>
      <c r="M11" s="536">
        <v>1483.09</v>
      </c>
      <c r="N11" s="536">
        <v>3</v>
      </c>
      <c r="O11" s="536">
        <v>657.52</v>
      </c>
      <c r="Q11" s="482"/>
      <c r="R11" s="482"/>
      <c r="S11" s="482"/>
      <c r="T11" s="482"/>
      <c r="U11" s="482"/>
      <c r="V11" s="482"/>
      <c r="W11" s="482"/>
      <c r="X11" s="482"/>
      <c r="Y11" s="482"/>
      <c r="Z11" s="482"/>
      <c r="AA11" s="482"/>
      <c r="AB11" s="482"/>
      <c r="AC11" s="482"/>
      <c r="AD11" s="482"/>
      <c r="AE11" s="482"/>
    </row>
    <row r="12" spans="1:31" s="483" customFormat="1" ht="17.25" customHeight="1">
      <c r="A12" s="312">
        <v>42248</v>
      </c>
      <c r="B12" s="536">
        <f t="shared" ref="B12:B14" si="3">SUM(D12,F12)</f>
        <v>14</v>
      </c>
      <c r="C12" s="536">
        <f t="shared" ref="C12:C13" si="4">SUM(E12,G12)</f>
        <v>909.96</v>
      </c>
      <c r="D12" s="536">
        <v>13</v>
      </c>
      <c r="E12" s="536">
        <v>209.96</v>
      </c>
      <c r="F12" s="536">
        <v>1</v>
      </c>
      <c r="G12" s="536">
        <v>700</v>
      </c>
      <c r="H12" s="536">
        <v>2</v>
      </c>
      <c r="I12" s="536">
        <v>705.24</v>
      </c>
      <c r="J12" s="536">
        <v>1</v>
      </c>
      <c r="K12" s="536">
        <v>5</v>
      </c>
      <c r="L12" s="536">
        <v>9</v>
      </c>
      <c r="M12" s="536">
        <v>87.39</v>
      </c>
      <c r="N12" s="536">
        <v>2</v>
      </c>
      <c r="O12" s="536">
        <v>111.33</v>
      </c>
    </row>
    <row r="13" spans="1:31" s="483" customFormat="1" ht="17.25" customHeight="1">
      <c r="A13" s="312">
        <v>42278</v>
      </c>
      <c r="B13" s="536">
        <f t="shared" si="3"/>
        <v>10</v>
      </c>
      <c r="C13" s="536">
        <f t="shared" si="4"/>
        <v>7714.85</v>
      </c>
      <c r="D13" s="536">
        <v>6</v>
      </c>
      <c r="E13" s="536">
        <v>5514.85</v>
      </c>
      <c r="F13" s="536">
        <v>4</v>
      </c>
      <c r="G13" s="536">
        <v>2200</v>
      </c>
      <c r="H13" s="536">
        <v>3</v>
      </c>
      <c r="I13" s="536">
        <v>4408.5</v>
      </c>
      <c r="J13" s="536">
        <v>0</v>
      </c>
      <c r="K13" s="536">
        <v>0</v>
      </c>
      <c r="L13" s="536">
        <v>4</v>
      </c>
      <c r="M13" s="536">
        <v>1356.35</v>
      </c>
      <c r="N13" s="536">
        <v>3</v>
      </c>
      <c r="O13" s="536">
        <v>1950</v>
      </c>
    </row>
    <row r="14" spans="1:31" s="483" customFormat="1" ht="17.25" customHeight="1">
      <c r="A14" s="312">
        <v>42309</v>
      </c>
      <c r="B14" s="536">
        <f t="shared" si="3"/>
        <v>3</v>
      </c>
      <c r="C14" s="536">
        <f>SUM(E14,G14)</f>
        <v>311.27</v>
      </c>
      <c r="D14" s="536">
        <v>2</v>
      </c>
      <c r="E14" s="536">
        <v>81.27</v>
      </c>
      <c r="F14" s="536">
        <v>1</v>
      </c>
      <c r="G14" s="536">
        <v>230</v>
      </c>
      <c r="H14" s="536">
        <v>0</v>
      </c>
      <c r="I14" s="536">
        <v>0</v>
      </c>
      <c r="J14" s="536">
        <v>0</v>
      </c>
      <c r="K14" s="536">
        <v>0</v>
      </c>
      <c r="L14" s="536">
        <v>2</v>
      </c>
      <c r="M14" s="536">
        <v>81.27</v>
      </c>
      <c r="N14" s="536">
        <v>1</v>
      </c>
      <c r="O14" s="536">
        <v>230</v>
      </c>
    </row>
    <row r="15" spans="1:31" s="483" customFormat="1" ht="17.25" customHeight="1">
      <c r="A15" s="312">
        <v>42339</v>
      </c>
      <c r="B15" s="536">
        <f t="shared" ref="B15" si="5">SUM(D15,F15)</f>
        <v>8</v>
      </c>
      <c r="C15" s="536">
        <f>SUM(E15,G15)</f>
        <v>29120.17</v>
      </c>
      <c r="D15" s="536">
        <v>6</v>
      </c>
      <c r="E15" s="536">
        <v>2629.91</v>
      </c>
      <c r="F15" s="536">
        <v>2</v>
      </c>
      <c r="G15" s="536">
        <v>26490.26</v>
      </c>
      <c r="H15" s="536">
        <v>4</v>
      </c>
      <c r="I15" s="536">
        <f>640.59+G15</f>
        <v>27130.85</v>
      </c>
      <c r="J15" s="536">
        <v>0</v>
      </c>
      <c r="K15" s="536">
        <v>0</v>
      </c>
      <c r="L15" s="536">
        <v>2</v>
      </c>
      <c r="M15" s="536">
        <v>1371.98</v>
      </c>
      <c r="N15" s="536">
        <v>2</v>
      </c>
      <c r="O15" s="536">
        <v>617.34</v>
      </c>
    </row>
    <row r="16" spans="1:31" s="483" customFormat="1" ht="13.5" customHeight="1">
      <c r="A16" s="699" t="str">
        <f>'7'!A22:B22</f>
        <v>$ indicates as on December 31, 2015.</v>
      </c>
      <c r="B16" s="698"/>
      <c r="C16" s="698"/>
      <c r="D16" s="698"/>
      <c r="E16" s="698"/>
      <c r="F16" s="698"/>
      <c r="G16" s="698"/>
      <c r="H16" s="698"/>
      <c r="I16" s="698"/>
      <c r="J16" s="698"/>
      <c r="K16" s="698"/>
      <c r="L16" s="698"/>
      <c r="M16" s="698"/>
      <c r="N16" s="698"/>
      <c r="O16" s="698"/>
    </row>
    <row r="17" spans="1:15" s="695" customFormat="1" ht="13.5" customHeight="1">
      <c r="A17" s="700" t="s">
        <v>276</v>
      </c>
      <c r="B17" s="698"/>
      <c r="C17" s="698"/>
      <c r="D17" s="698"/>
      <c r="E17" s="701"/>
      <c r="F17" s="698"/>
      <c r="G17" s="698"/>
      <c r="H17" s="698"/>
      <c r="I17" s="698"/>
      <c r="J17" s="698"/>
      <c r="K17" s="698"/>
      <c r="L17" s="698"/>
      <c r="M17" s="698"/>
      <c r="N17" s="698"/>
      <c r="O17" s="701"/>
    </row>
  </sheetData>
  <mergeCells count="11">
    <mergeCell ref="A1:O1"/>
    <mergeCell ref="A2:A4"/>
    <mergeCell ref="B2:C3"/>
    <mergeCell ref="D2:G2"/>
    <mergeCell ref="H2:O2"/>
    <mergeCell ref="D3:E3"/>
    <mergeCell ref="F3:G3"/>
    <mergeCell ref="H3:I3"/>
    <mergeCell ref="J3:K3"/>
    <mergeCell ref="L3:M3"/>
    <mergeCell ref="N3:O3"/>
  </mergeCells>
  <pageMargins left="0.75" right="0.75" top="1" bottom="1" header="0.5" footer="0.5"/>
  <pageSetup scale="90" orientation="landscape" r:id="rId1"/>
  <headerFooter alignWithMargins="0"/>
</worksheet>
</file>

<file path=xl/worksheets/sheet11.xml><?xml version="1.0" encoding="utf-8"?>
<worksheet xmlns="http://schemas.openxmlformats.org/spreadsheetml/2006/main" xmlns:r="http://schemas.openxmlformats.org/officeDocument/2006/relationships">
  <sheetPr codeName="Sheet9"/>
  <dimension ref="A1:N18"/>
  <sheetViews>
    <sheetView zoomScaleSheetLayoutView="115" workbookViewId="0">
      <selection activeCell="H17" sqref="H17"/>
    </sheetView>
  </sheetViews>
  <sheetFormatPr defaultColWidth="9.140625" defaultRowHeight="12.75"/>
  <cols>
    <col min="1" max="1" width="8.42578125" style="484" customWidth="1"/>
    <col min="2" max="2" width="6.85546875" style="484" customWidth="1"/>
    <col min="3" max="3" width="8" style="484" customWidth="1"/>
    <col min="4" max="4" width="6.28515625" style="484" customWidth="1"/>
    <col min="5" max="5" width="8.140625" style="484" customWidth="1"/>
    <col min="6" max="6" width="7" style="484" customWidth="1"/>
    <col min="7" max="7" width="8" style="484" customWidth="1"/>
    <col min="8" max="8" width="6.28515625" style="484" customWidth="1"/>
    <col min="9" max="9" width="7.5703125" style="484" customWidth="1"/>
    <col min="10" max="10" width="6.42578125" style="484" customWidth="1"/>
    <col min="11" max="11" width="7.85546875" style="484" customWidth="1"/>
    <col min="12" max="12" width="6.28515625" style="484" customWidth="1"/>
    <col min="13" max="13" width="7.5703125" style="484" customWidth="1"/>
    <col min="14" max="16384" width="9.140625" style="484"/>
  </cols>
  <sheetData>
    <row r="1" spans="1:14" s="449" customFormat="1" ht="18.75">
      <c r="A1" s="1021" t="str">
        <f>Tables!$A$10</f>
        <v xml:space="preserve">Table 9: Size-wise Classification of Capital Raised through Public and Rights Issues </v>
      </c>
      <c r="B1" s="1021"/>
      <c r="C1" s="1021"/>
      <c r="D1" s="1021"/>
      <c r="E1" s="1021"/>
      <c r="F1" s="1021"/>
      <c r="G1" s="1021"/>
      <c r="H1" s="1021"/>
      <c r="I1" s="1021"/>
      <c r="J1" s="1021"/>
      <c r="K1" s="1021"/>
      <c r="L1" s="1021"/>
      <c r="M1" s="1021"/>
    </row>
    <row r="2" spans="1:14" s="449" customFormat="1" ht="26.25" customHeight="1">
      <c r="A2" s="989" t="s">
        <v>60</v>
      </c>
      <c r="B2" s="1035" t="s">
        <v>5</v>
      </c>
      <c r="C2" s="1036"/>
      <c r="D2" s="1035" t="s">
        <v>259</v>
      </c>
      <c r="E2" s="1036"/>
      <c r="F2" s="1033" t="s">
        <v>260</v>
      </c>
      <c r="G2" s="1034"/>
      <c r="H2" s="1033" t="s">
        <v>261</v>
      </c>
      <c r="I2" s="1034"/>
      <c r="J2" s="1033" t="s">
        <v>262</v>
      </c>
      <c r="K2" s="1034"/>
      <c r="L2" s="1033" t="s">
        <v>386</v>
      </c>
      <c r="M2" s="1034"/>
    </row>
    <row r="3" spans="1:14" s="486" customFormat="1" ht="40.5" customHeight="1">
      <c r="A3" s="1023"/>
      <c r="B3" s="506" t="s">
        <v>273</v>
      </c>
      <c r="C3" s="464" t="s">
        <v>473</v>
      </c>
      <c r="D3" s="506" t="s">
        <v>273</v>
      </c>
      <c r="E3" s="464" t="s">
        <v>473</v>
      </c>
      <c r="F3" s="506" t="s">
        <v>273</v>
      </c>
      <c r="G3" s="464" t="s">
        <v>473</v>
      </c>
      <c r="H3" s="506" t="s">
        <v>273</v>
      </c>
      <c r="I3" s="464" t="s">
        <v>473</v>
      </c>
      <c r="J3" s="506" t="s">
        <v>273</v>
      </c>
      <c r="K3" s="464" t="s">
        <v>473</v>
      </c>
      <c r="L3" s="506" t="s">
        <v>273</v>
      </c>
      <c r="M3" s="464" t="s">
        <v>473</v>
      </c>
    </row>
    <row r="4" spans="1:14" s="124" customFormat="1" ht="15.75" customHeight="1">
      <c r="A4" s="316" t="s">
        <v>464</v>
      </c>
      <c r="B4" s="681">
        <v>88</v>
      </c>
      <c r="C4" s="681">
        <f>E4+G4+I4+K4+M4</f>
        <v>19201.79</v>
      </c>
      <c r="D4" s="681">
        <v>23</v>
      </c>
      <c r="E4" s="681">
        <v>75.239999999999995</v>
      </c>
      <c r="F4" s="681">
        <v>11</v>
      </c>
      <c r="G4" s="681">
        <v>88.670000000000016</v>
      </c>
      <c r="H4" s="681">
        <v>11</v>
      </c>
      <c r="I4" s="681">
        <v>227.07</v>
      </c>
      <c r="J4" s="681">
        <v>2</v>
      </c>
      <c r="K4" s="681">
        <v>108.93</v>
      </c>
      <c r="L4" s="681">
        <v>41</v>
      </c>
      <c r="M4" s="681">
        <f>18710.88-9</f>
        <v>18701.88</v>
      </c>
    </row>
    <row r="5" spans="1:14" s="125" customFormat="1" ht="15.75" customHeight="1">
      <c r="A5" s="316" t="s">
        <v>557</v>
      </c>
      <c r="B5" s="520">
        <f>SUM(B6:B14)</f>
        <v>71</v>
      </c>
      <c r="C5" s="520">
        <f t="shared" ref="C5:M5" si="0">SUM(C6:C14)</f>
        <v>51612.28</v>
      </c>
      <c r="D5" s="520">
        <f t="shared" si="0"/>
        <v>19</v>
      </c>
      <c r="E5" s="520">
        <f t="shared" si="0"/>
        <v>55.749999999999993</v>
      </c>
      <c r="F5" s="520">
        <f t="shared" si="0"/>
        <v>7</v>
      </c>
      <c r="G5" s="520">
        <f t="shared" si="0"/>
        <v>41.35</v>
      </c>
      <c r="H5" s="520">
        <f t="shared" si="0"/>
        <v>6</v>
      </c>
      <c r="I5" s="520">
        <f t="shared" si="0"/>
        <v>126.73</v>
      </c>
      <c r="J5" s="520">
        <f t="shared" si="0"/>
        <v>6</v>
      </c>
      <c r="K5" s="520">
        <f t="shared" si="0"/>
        <v>417.07</v>
      </c>
      <c r="L5" s="520">
        <f t="shared" si="0"/>
        <v>33</v>
      </c>
      <c r="M5" s="520">
        <f t="shared" si="0"/>
        <v>50971.380000000005</v>
      </c>
    </row>
    <row r="6" spans="1:14" s="125" customFormat="1" ht="15.75" customHeight="1">
      <c r="A6" s="312">
        <v>42108</v>
      </c>
      <c r="B6" s="682">
        <v>7</v>
      </c>
      <c r="C6" s="682">
        <v>9599.58</v>
      </c>
      <c r="D6" s="682">
        <v>0</v>
      </c>
      <c r="E6" s="682">
        <v>0</v>
      </c>
      <c r="F6" s="682">
        <v>0</v>
      </c>
      <c r="G6" s="682">
        <v>0</v>
      </c>
      <c r="H6" s="682">
        <v>0</v>
      </c>
      <c r="I6" s="682">
        <v>0</v>
      </c>
      <c r="J6" s="682">
        <v>0</v>
      </c>
      <c r="K6" s="682">
        <v>0</v>
      </c>
      <c r="L6" s="682">
        <v>7</v>
      </c>
      <c r="M6" s="682">
        <v>9599.58</v>
      </c>
    </row>
    <row r="7" spans="1:14" s="125" customFormat="1" ht="15.75" customHeight="1">
      <c r="A7" s="312">
        <v>42138</v>
      </c>
      <c r="B7" s="682">
        <v>2</v>
      </c>
      <c r="C7" s="682">
        <v>493.03</v>
      </c>
      <c r="D7" s="682">
        <v>1</v>
      </c>
      <c r="E7" s="682">
        <v>4.59</v>
      </c>
      <c r="F7" s="682">
        <v>0</v>
      </c>
      <c r="G7" s="682">
        <v>0</v>
      </c>
      <c r="H7" s="682">
        <v>0</v>
      </c>
      <c r="I7" s="682">
        <v>0</v>
      </c>
      <c r="J7" s="682">
        <v>0</v>
      </c>
      <c r="K7" s="682">
        <v>0</v>
      </c>
      <c r="L7" s="682">
        <v>1</v>
      </c>
      <c r="M7" s="682">
        <v>488.44</v>
      </c>
    </row>
    <row r="8" spans="1:14" s="125" customFormat="1" ht="15.75" customHeight="1">
      <c r="A8" s="312">
        <v>42169</v>
      </c>
      <c r="B8" s="682">
        <f t="shared" ref="B8:B13" si="1">D8+F8+H8+J8+L8</f>
        <v>9</v>
      </c>
      <c r="C8" s="682">
        <f t="shared" ref="C8:C13" si="2">SUM(E8,G8,I8,K8,M8)</f>
        <v>439.2</v>
      </c>
      <c r="D8" s="682">
        <v>6</v>
      </c>
      <c r="E8" s="682">
        <v>16.510000000000002</v>
      </c>
      <c r="F8" s="682">
        <v>1</v>
      </c>
      <c r="G8" s="682">
        <v>5.45</v>
      </c>
      <c r="H8" s="682">
        <v>1</v>
      </c>
      <c r="I8" s="682">
        <v>17.239999999999998</v>
      </c>
      <c r="J8" s="682">
        <v>0</v>
      </c>
      <c r="K8" s="682">
        <v>0</v>
      </c>
      <c r="L8" s="682">
        <v>1</v>
      </c>
      <c r="M8" s="682">
        <v>400</v>
      </c>
    </row>
    <row r="9" spans="1:14" s="125" customFormat="1" ht="15.75" customHeight="1">
      <c r="A9" s="312">
        <v>42199</v>
      </c>
      <c r="B9" s="682">
        <f t="shared" si="1"/>
        <v>8</v>
      </c>
      <c r="C9" s="682">
        <f t="shared" si="2"/>
        <v>883.27</v>
      </c>
      <c r="D9" s="682">
        <v>2</v>
      </c>
      <c r="E9" s="682">
        <v>5.54</v>
      </c>
      <c r="F9" s="682">
        <v>1</v>
      </c>
      <c r="G9" s="682">
        <v>5.7</v>
      </c>
      <c r="H9" s="682">
        <v>2</v>
      </c>
      <c r="I9" s="682">
        <v>58.03</v>
      </c>
      <c r="J9" s="682">
        <v>0</v>
      </c>
      <c r="K9" s="682">
        <v>0</v>
      </c>
      <c r="L9" s="682">
        <v>3</v>
      </c>
      <c r="M9" s="682">
        <v>814</v>
      </c>
    </row>
    <row r="10" spans="1:14" s="125" customFormat="1" ht="15.75" customHeight="1">
      <c r="A10" s="312">
        <v>42230</v>
      </c>
      <c r="B10" s="682">
        <f t="shared" si="1"/>
        <v>10</v>
      </c>
      <c r="C10" s="682">
        <f t="shared" si="2"/>
        <v>2140.9499999999998</v>
      </c>
      <c r="D10" s="682">
        <v>2</v>
      </c>
      <c r="E10" s="682">
        <v>5.53</v>
      </c>
      <c r="F10" s="682">
        <v>0</v>
      </c>
      <c r="G10" s="682">
        <v>0</v>
      </c>
      <c r="H10" s="682">
        <v>1</v>
      </c>
      <c r="I10" s="682">
        <v>15.9</v>
      </c>
      <c r="J10" s="682">
        <v>1</v>
      </c>
      <c r="K10" s="682">
        <v>70</v>
      </c>
      <c r="L10" s="682">
        <v>6</v>
      </c>
      <c r="M10" s="682">
        <v>2049.52</v>
      </c>
    </row>
    <row r="11" spans="1:14" s="125" customFormat="1" ht="15.75" customHeight="1">
      <c r="A11" s="312">
        <v>42261</v>
      </c>
      <c r="B11" s="682">
        <f t="shared" si="1"/>
        <v>14</v>
      </c>
      <c r="C11" s="682">
        <f t="shared" si="2"/>
        <v>909.96</v>
      </c>
      <c r="D11" s="682">
        <v>6</v>
      </c>
      <c r="E11" s="682">
        <v>18.13</v>
      </c>
      <c r="F11" s="682">
        <v>4</v>
      </c>
      <c r="G11" s="682">
        <v>21.52</v>
      </c>
      <c r="H11" s="682">
        <v>1</v>
      </c>
      <c r="I11" s="682">
        <v>11.34</v>
      </c>
      <c r="J11" s="682">
        <v>2</v>
      </c>
      <c r="K11" s="682">
        <v>158.97</v>
      </c>
      <c r="L11" s="682">
        <v>1</v>
      </c>
      <c r="M11" s="682">
        <v>700</v>
      </c>
    </row>
    <row r="12" spans="1:14" s="125" customFormat="1" ht="15.75" customHeight="1">
      <c r="A12" s="312">
        <v>42291</v>
      </c>
      <c r="B12" s="682">
        <f t="shared" si="1"/>
        <v>10</v>
      </c>
      <c r="C12" s="682">
        <f t="shared" si="2"/>
        <v>7714.85</v>
      </c>
      <c r="D12" s="682">
        <v>0</v>
      </c>
      <c r="E12" s="682">
        <v>0</v>
      </c>
      <c r="F12" s="682">
        <v>0</v>
      </c>
      <c r="G12" s="682">
        <v>0</v>
      </c>
      <c r="H12" s="682">
        <v>0</v>
      </c>
      <c r="I12" s="682">
        <v>0</v>
      </c>
      <c r="J12" s="682">
        <v>2</v>
      </c>
      <c r="K12" s="682">
        <v>108.02</v>
      </c>
      <c r="L12" s="682">
        <v>8</v>
      </c>
      <c r="M12" s="682">
        <f>5406.83+2200</f>
        <v>7606.83</v>
      </c>
    </row>
    <row r="13" spans="1:14" s="125" customFormat="1" ht="15.75" customHeight="1">
      <c r="A13" s="312">
        <v>42322</v>
      </c>
      <c r="B13" s="682">
        <f t="shared" si="1"/>
        <v>3</v>
      </c>
      <c r="C13" s="682">
        <f t="shared" si="2"/>
        <v>311.27</v>
      </c>
      <c r="D13" s="682">
        <v>1</v>
      </c>
      <c r="E13" s="682">
        <v>1.19</v>
      </c>
      <c r="F13" s="682">
        <v>0</v>
      </c>
      <c r="G13" s="682">
        <v>0</v>
      </c>
      <c r="H13" s="682">
        <v>0</v>
      </c>
      <c r="I13" s="682">
        <v>0</v>
      </c>
      <c r="J13" s="682">
        <v>1</v>
      </c>
      <c r="K13" s="682">
        <v>80.08</v>
      </c>
      <c r="L13" s="682">
        <v>1</v>
      </c>
      <c r="M13" s="682">
        <v>230</v>
      </c>
    </row>
    <row r="14" spans="1:14" s="125" customFormat="1" ht="15.75" customHeight="1">
      <c r="A14" s="312">
        <v>42352</v>
      </c>
      <c r="B14" s="682">
        <f t="shared" ref="B14" si="3">D14+F14+H14+J14+L14</f>
        <v>8</v>
      </c>
      <c r="C14" s="682">
        <f t="shared" ref="C14" si="4">SUM(E14,G14,I14,K14,M14)</f>
        <v>29120.17</v>
      </c>
      <c r="D14" s="682">
        <v>1</v>
      </c>
      <c r="E14" s="682">
        <v>4.26</v>
      </c>
      <c r="F14" s="682">
        <v>1</v>
      </c>
      <c r="G14" s="682">
        <v>8.68</v>
      </c>
      <c r="H14" s="682">
        <v>1</v>
      </c>
      <c r="I14" s="682">
        <v>24.22</v>
      </c>
      <c r="J14" s="682">
        <v>0</v>
      </c>
      <c r="K14" s="682">
        <v>0</v>
      </c>
      <c r="L14" s="682">
        <v>5</v>
      </c>
      <c r="M14" s="682">
        <v>29083.01</v>
      </c>
    </row>
    <row r="15" spans="1:14" s="695" customFormat="1" ht="15" customHeight="1">
      <c r="A15" s="1037" t="str">
        <f>'1'!$A$43</f>
        <v>$ indicates as on December 31, 2015.</v>
      </c>
      <c r="B15" s="1037"/>
      <c r="C15" s="1037"/>
      <c r="D15" s="1037"/>
      <c r="E15" s="1037"/>
      <c r="F15" s="1037"/>
      <c r="M15" s="696"/>
      <c r="N15" s="697"/>
    </row>
    <row r="16" spans="1:14" s="695" customFormat="1" ht="15" customHeight="1">
      <c r="A16" s="1032" t="s">
        <v>276</v>
      </c>
      <c r="B16" s="1032"/>
      <c r="C16" s="1032"/>
      <c r="D16" s="1032"/>
      <c r="E16" s="1032"/>
      <c r="F16" s="698"/>
    </row>
    <row r="17" spans="13:13">
      <c r="M17" s="485"/>
    </row>
    <row r="18" spans="13:13">
      <c r="M18" s="485"/>
    </row>
  </sheetData>
  <mergeCells count="10">
    <mergeCell ref="A16:E16"/>
    <mergeCell ref="A1:M1"/>
    <mergeCell ref="A2:A3"/>
    <mergeCell ref="L2:M2"/>
    <mergeCell ref="J2:K2"/>
    <mergeCell ref="H2:I2"/>
    <mergeCell ref="F2:G2"/>
    <mergeCell ref="D2:E2"/>
    <mergeCell ref="B2:C2"/>
    <mergeCell ref="A15:F15"/>
  </mergeCells>
  <pageMargins left="0.75" right="0.75" top="1" bottom="1" header="0.5" footer="0.5"/>
  <pageSetup orientation="landscape" r:id="rId1"/>
  <headerFooter alignWithMargins="0"/>
</worksheet>
</file>

<file path=xl/worksheets/sheet12.xml><?xml version="1.0" encoding="utf-8"?>
<worksheet xmlns="http://schemas.openxmlformats.org/spreadsheetml/2006/main" xmlns:r="http://schemas.openxmlformats.org/officeDocument/2006/relationships">
  <sheetPr codeName="Sheet10"/>
  <dimension ref="A1:J23"/>
  <sheetViews>
    <sheetView zoomScaleSheetLayoutView="115" workbookViewId="0">
      <selection activeCell="I14" sqref="I14"/>
    </sheetView>
  </sheetViews>
  <sheetFormatPr defaultColWidth="9.140625" defaultRowHeight="12.75"/>
  <cols>
    <col min="1" max="1" width="8.7109375" style="76" customWidth="1"/>
    <col min="2" max="2" width="7.85546875" style="76" customWidth="1"/>
    <col min="3" max="3" width="9" style="76" customWidth="1"/>
    <col min="4" max="4" width="9.28515625" style="76" customWidth="1"/>
    <col min="5" max="7" width="8.42578125" style="76" customWidth="1"/>
    <col min="8" max="8" width="8.5703125" style="76" customWidth="1"/>
    <col min="9" max="9" width="8.7109375" style="76" customWidth="1"/>
    <col min="10" max="10" width="11" style="76" customWidth="1"/>
    <col min="11" max="16384" width="9.140625" style="76"/>
  </cols>
  <sheetData>
    <row r="1" spans="1:10" s="73" customFormat="1" ht="15.75">
      <c r="A1" s="79" t="str">
        <f>Tables!$A$11</f>
        <v>Table 10: Capital Raised by Listed Companies from the Primary Market through QIPs</v>
      </c>
      <c r="B1" s="78"/>
      <c r="C1" s="78"/>
      <c r="D1" s="78"/>
      <c r="E1" s="78"/>
      <c r="F1" s="78"/>
      <c r="G1" s="78"/>
      <c r="H1" s="78"/>
      <c r="I1" s="78"/>
    </row>
    <row r="2" spans="1:10" s="74" customFormat="1" ht="15">
      <c r="A2" s="1038" t="s">
        <v>489</v>
      </c>
      <c r="B2" s="1040" t="s">
        <v>40</v>
      </c>
      <c r="C2" s="1040"/>
      <c r="D2" s="1040" t="s">
        <v>41</v>
      </c>
      <c r="E2" s="1040"/>
      <c r="F2" s="1042" t="s">
        <v>339</v>
      </c>
      <c r="G2" s="1043"/>
      <c r="H2" s="1040" t="s">
        <v>5</v>
      </c>
      <c r="I2" s="1040"/>
    </row>
    <row r="3" spans="1:10" s="74" customFormat="1" ht="30" customHeight="1">
      <c r="A3" s="1039"/>
      <c r="B3" s="81" t="s">
        <v>296</v>
      </c>
      <c r="C3" s="338" t="s">
        <v>473</v>
      </c>
      <c r="D3" s="81" t="s">
        <v>296</v>
      </c>
      <c r="E3" s="338" t="s">
        <v>473</v>
      </c>
      <c r="F3" s="81" t="s">
        <v>296</v>
      </c>
      <c r="G3" s="338" t="s">
        <v>473</v>
      </c>
      <c r="H3" s="81" t="s">
        <v>296</v>
      </c>
      <c r="I3" s="338" t="s">
        <v>473</v>
      </c>
    </row>
    <row r="4" spans="1:10" s="5" customFormat="1" ht="15.75">
      <c r="A4" s="316" t="s">
        <v>464</v>
      </c>
      <c r="B4" s="519">
        <v>2</v>
      </c>
      <c r="C4" s="519">
        <v>725.21</v>
      </c>
      <c r="D4" s="519">
        <v>8</v>
      </c>
      <c r="E4" s="519">
        <v>2326.4299999999998</v>
      </c>
      <c r="F4" s="519" t="s">
        <v>618</v>
      </c>
      <c r="G4" s="519">
        <v>26050.852984647994</v>
      </c>
      <c r="H4" s="519" t="s">
        <v>566</v>
      </c>
      <c r="I4" s="519">
        <v>29102.492984647997</v>
      </c>
      <c r="J4" s="75"/>
    </row>
    <row r="5" spans="1:10" s="5" customFormat="1" ht="15.75">
      <c r="A5" s="316" t="s">
        <v>557</v>
      </c>
      <c r="B5" s="520">
        <f>SUM(B6:B14)</f>
        <v>0</v>
      </c>
      <c r="C5" s="520">
        <f t="shared" ref="C5:H5" si="0">SUM(C6:C14)</f>
        <v>0</v>
      </c>
      <c r="D5" s="520">
        <f t="shared" si="0"/>
        <v>7</v>
      </c>
      <c r="E5" s="520">
        <f t="shared" si="0"/>
        <v>1494.335</v>
      </c>
      <c r="F5" s="520">
        <f t="shared" si="0"/>
        <v>15</v>
      </c>
      <c r="G5" s="520">
        <f t="shared" si="0"/>
        <v>12860.198798400001</v>
      </c>
      <c r="H5" s="520">
        <f t="shared" si="0"/>
        <v>22</v>
      </c>
      <c r="I5" s="520">
        <f>SUM(I6:I14)</f>
        <v>14354.5337984</v>
      </c>
      <c r="J5" s="283"/>
    </row>
    <row r="6" spans="1:10" s="5" customFormat="1" ht="15.75">
      <c r="A6" s="312">
        <v>42108</v>
      </c>
      <c r="B6" s="521">
        <v>0</v>
      </c>
      <c r="C6" s="521">
        <v>0</v>
      </c>
      <c r="D6" s="521">
        <v>4</v>
      </c>
      <c r="E6" s="521">
        <v>1031.69</v>
      </c>
      <c r="F6" s="521">
        <v>0</v>
      </c>
      <c r="G6" s="521">
        <v>0</v>
      </c>
      <c r="H6" s="521">
        <v>4</v>
      </c>
      <c r="I6" s="521">
        <v>1031.69</v>
      </c>
      <c r="J6" s="283"/>
    </row>
    <row r="7" spans="1:10" s="5" customFormat="1" ht="15.75">
      <c r="A7" s="312">
        <v>42138</v>
      </c>
      <c r="B7" s="521">
        <v>0</v>
      </c>
      <c r="C7" s="521">
        <v>0</v>
      </c>
      <c r="D7" s="521">
        <v>2</v>
      </c>
      <c r="E7" s="521">
        <v>400.58</v>
      </c>
      <c r="F7" s="521">
        <v>1</v>
      </c>
      <c r="G7" s="521">
        <v>325</v>
      </c>
      <c r="H7" s="521">
        <v>3</v>
      </c>
      <c r="I7" s="521">
        <v>725.57999999999993</v>
      </c>
      <c r="J7" s="283"/>
    </row>
    <row r="8" spans="1:10" s="5" customFormat="1" ht="15.75">
      <c r="A8" s="312">
        <v>42169</v>
      </c>
      <c r="B8" s="521">
        <v>0</v>
      </c>
      <c r="C8" s="521">
        <v>0</v>
      </c>
      <c r="D8" s="521">
        <v>0</v>
      </c>
      <c r="E8" s="521">
        <v>0</v>
      </c>
      <c r="F8" s="521">
        <v>2</v>
      </c>
      <c r="G8" s="521">
        <v>1507.48</v>
      </c>
      <c r="H8" s="521">
        <v>2</v>
      </c>
      <c r="I8" s="521">
        <v>1507.48</v>
      </c>
      <c r="J8" s="283"/>
    </row>
    <row r="9" spans="1:10" s="5" customFormat="1" ht="15.75">
      <c r="A9" s="312">
        <v>42199</v>
      </c>
      <c r="B9" s="521">
        <v>0</v>
      </c>
      <c r="C9" s="521">
        <v>0</v>
      </c>
      <c r="D9" s="789">
        <v>1</v>
      </c>
      <c r="E9" s="789">
        <v>62.064999999999998</v>
      </c>
      <c r="F9" s="789">
        <v>4</v>
      </c>
      <c r="G9" s="789">
        <v>4761.6871590000001</v>
      </c>
      <c r="H9" s="789">
        <v>5</v>
      </c>
      <c r="I9" s="789">
        <f>G9+E9</f>
        <v>4823.7521589999997</v>
      </c>
      <c r="J9" s="283"/>
    </row>
    <row r="10" spans="1:10" s="5" customFormat="1" ht="15.75">
      <c r="A10" s="312">
        <v>42230</v>
      </c>
      <c r="B10" s="521">
        <v>0</v>
      </c>
      <c r="C10" s="521">
        <v>0</v>
      </c>
      <c r="D10" s="789">
        <v>0</v>
      </c>
      <c r="E10" s="789">
        <v>0</v>
      </c>
      <c r="F10" s="789">
        <v>2</v>
      </c>
      <c r="G10" s="789">
        <v>231.09</v>
      </c>
      <c r="H10" s="789">
        <v>2</v>
      </c>
      <c r="I10" s="789">
        <v>231.09</v>
      </c>
      <c r="J10" s="283"/>
    </row>
    <row r="11" spans="1:10" s="5" customFormat="1" ht="15.75">
      <c r="A11" s="312">
        <v>42261</v>
      </c>
      <c r="B11" s="521">
        <v>0</v>
      </c>
      <c r="C11" s="521">
        <v>0</v>
      </c>
      <c r="D11" s="789">
        <v>0</v>
      </c>
      <c r="E11" s="789">
        <v>0</v>
      </c>
      <c r="F11" s="789">
        <v>2</v>
      </c>
      <c r="G11" s="789">
        <v>4338</v>
      </c>
      <c r="H11" s="789">
        <v>2</v>
      </c>
      <c r="I11" s="789">
        <v>4338</v>
      </c>
      <c r="J11" s="283"/>
    </row>
    <row r="12" spans="1:10" s="5" customFormat="1" ht="15.75">
      <c r="A12" s="312">
        <v>42291</v>
      </c>
      <c r="B12" s="521">
        <v>0</v>
      </c>
      <c r="C12" s="521">
        <v>0</v>
      </c>
      <c r="D12" s="789">
        <v>0</v>
      </c>
      <c r="E12" s="789">
        <v>0</v>
      </c>
      <c r="F12" s="521">
        <v>0</v>
      </c>
      <c r="G12" s="521">
        <v>0</v>
      </c>
      <c r="H12" s="789">
        <v>0</v>
      </c>
      <c r="I12" s="789">
        <v>0</v>
      </c>
      <c r="J12" s="283"/>
    </row>
    <row r="13" spans="1:10" s="5" customFormat="1" ht="15.75">
      <c r="A13" s="312">
        <v>42322</v>
      </c>
      <c r="B13" s="521">
        <v>0</v>
      </c>
      <c r="C13" s="521">
        <v>0</v>
      </c>
      <c r="D13" s="789">
        <v>0</v>
      </c>
      <c r="E13" s="789">
        <v>0</v>
      </c>
      <c r="F13" s="521">
        <v>1</v>
      </c>
      <c r="G13" s="521">
        <v>409.28</v>
      </c>
      <c r="H13" s="789">
        <v>1</v>
      </c>
      <c r="I13" s="789">
        <v>409.28</v>
      </c>
      <c r="J13" s="283"/>
    </row>
    <row r="14" spans="1:10" s="5" customFormat="1" ht="15.75">
      <c r="A14" s="312">
        <v>42352</v>
      </c>
      <c r="B14" s="521">
        <v>0</v>
      </c>
      <c r="C14" s="521">
        <v>0</v>
      </c>
      <c r="D14" s="789">
        <v>0</v>
      </c>
      <c r="E14" s="789">
        <v>0</v>
      </c>
      <c r="F14" s="521">
        <v>3</v>
      </c>
      <c r="G14" s="521">
        <v>1287.6616394</v>
      </c>
      <c r="H14" s="789">
        <v>3</v>
      </c>
      <c r="I14" s="789">
        <v>1287.6616394</v>
      </c>
      <c r="J14" s="283"/>
    </row>
    <row r="15" spans="1:10" s="523" customFormat="1" ht="25.5" customHeight="1">
      <c r="A15" s="1044" t="s">
        <v>455</v>
      </c>
      <c r="B15" s="1044"/>
      <c r="C15" s="1044"/>
      <c r="D15" s="1044"/>
      <c r="E15" s="1044"/>
      <c r="F15" s="1044"/>
      <c r="G15" s="1044"/>
      <c r="H15" s="1044"/>
      <c r="I15" s="1044"/>
      <c r="J15" s="522"/>
    </row>
    <row r="16" spans="1:10" s="433" customFormat="1" ht="15" customHeight="1">
      <c r="A16" s="1046" t="s">
        <v>583</v>
      </c>
      <c r="B16" s="1046"/>
      <c r="C16" s="1046"/>
      <c r="D16" s="1046"/>
      <c r="E16" s="1046"/>
      <c r="F16" s="1046"/>
      <c r="G16" s="1046"/>
      <c r="H16" s="1046"/>
      <c r="I16" s="1046"/>
      <c r="J16" s="1046"/>
    </row>
    <row r="17" spans="1:10" s="433" customFormat="1" ht="13.5" customHeight="1">
      <c r="A17" s="1045" t="str">
        <f>'1'!$A$43</f>
        <v>$ indicates as on December 31, 2015.</v>
      </c>
      <c r="B17" s="1045"/>
      <c r="C17" s="1045"/>
      <c r="D17" s="1045"/>
      <c r="E17" s="1045"/>
      <c r="F17" s="1045"/>
      <c r="G17" s="504"/>
      <c r="H17" s="524"/>
      <c r="I17" s="524"/>
      <c r="J17" s="525"/>
    </row>
    <row r="18" spans="1:10" s="433" customFormat="1" ht="12" customHeight="1">
      <c r="A18" s="1041" t="s">
        <v>242</v>
      </c>
      <c r="B18" s="1041"/>
      <c r="C18" s="1041"/>
      <c r="D18" s="1041"/>
      <c r="E18" s="1041"/>
      <c r="F18" s="1041"/>
      <c r="G18" s="1041"/>
      <c r="H18" s="1041"/>
      <c r="I18" s="1041"/>
      <c r="J18" s="525"/>
    </row>
    <row r="19" spans="1:10" s="5" customFormat="1" ht="15" customHeight="1">
      <c r="A19" s="76"/>
      <c r="B19" s="76"/>
      <c r="C19" s="76"/>
      <c r="D19" s="76"/>
      <c r="E19" s="76"/>
      <c r="F19" s="76"/>
      <c r="G19" s="76"/>
      <c r="H19" s="76"/>
      <c r="I19" s="76"/>
      <c r="J19" s="76"/>
    </row>
    <row r="20" spans="1:10" s="5" customFormat="1" ht="15" customHeight="1">
      <c r="A20" s="76"/>
      <c r="B20" s="76"/>
      <c r="C20" s="76"/>
      <c r="D20" s="76"/>
      <c r="E20" s="76"/>
      <c r="F20" s="76"/>
      <c r="G20" s="76"/>
      <c r="H20" s="76"/>
      <c r="I20" s="76"/>
      <c r="J20" s="76"/>
    </row>
    <row r="21" spans="1:10" customFormat="1" ht="15.75" customHeight="1">
      <c r="A21" s="76"/>
      <c r="B21" s="76"/>
      <c r="C21" s="76"/>
      <c r="D21" s="76"/>
      <c r="E21" s="76"/>
      <c r="F21" s="76"/>
      <c r="G21" s="76"/>
      <c r="H21" s="76"/>
      <c r="I21" s="76"/>
      <c r="J21" s="76"/>
    </row>
    <row r="22" spans="1:10" s="5" customFormat="1" ht="12.75" customHeight="1">
      <c r="A22" s="76"/>
      <c r="B22" s="76"/>
      <c r="C22" s="76"/>
      <c r="D22" s="76"/>
      <c r="E22" s="76"/>
      <c r="F22" s="76"/>
      <c r="G22" s="76"/>
      <c r="H22" s="76"/>
      <c r="I22" s="107"/>
      <c r="J22" s="76"/>
    </row>
    <row r="23" spans="1:10">
      <c r="C23" s="182"/>
      <c r="I23" s="107"/>
    </row>
  </sheetData>
  <mergeCells count="9">
    <mergeCell ref="A2:A3"/>
    <mergeCell ref="B2:C2"/>
    <mergeCell ref="H2:I2"/>
    <mergeCell ref="A18:I18"/>
    <mergeCell ref="D2:E2"/>
    <mergeCell ref="F2:G2"/>
    <mergeCell ref="A15:I15"/>
    <mergeCell ref="A17:F17"/>
    <mergeCell ref="A16:J16"/>
  </mergeCells>
  <pageMargins left="0.75" right="0.75" top="1" bottom="1" header="0.5" footer="0.5"/>
  <pageSetup scale="94"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1"/>
  <dimension ref="A1:J293"/>
  <sheetViews>
    <sheetView zoomScaleSheetLayoutView="90" workbookViewId="0">
      <selection activeCell="L17" sqref="L17"/>
    </sheetView>
  </sheetViews>
  <sheetFormatPr defaultColWidth="9.140625" defaultRowHeight="11.25"/>
  <cols>
    <col min="1" max="1" width="7.85546875" style="2" customWidth="1"/>
    <col min="2" max="2" width="8.85546875" style="2" customWidth="1"/>
    <col min="3" max="3" width="10.42578125" style="2" customWidth="1"/>
    <col min="4" max="4" width="8.5703125" style="2" customWidth="1"/>
    <col min="5" max="5" width="9" style="2" customWidth="1"/>
    <col min="6" max="6" width="9.85546875" style="166" customWidth="1"/>
    <col min="7" max="7" width="8.7109375" style="2" customWidth="1"/>
    <col min="8" max="8" width="9.28515625" style="2" customWidth="1"/>
    <col min="9" max="9" width="10.42578125" style="2" customWidth="1"/>
    <col min="10" max="16384" width="9.140625" style="2"/>
  </cols>
  <sheetData>
    <row r="1" spans="1:10" s="1" customFormat="1" ht="15.75">
      <c r="A1" s="1048" t="str">
        <f>Tables!$A$12</f>
        <v>Table 11: Preferential Allotments Listed at BSE and NSE</v>
      </c>
      <c r="B1" s="1048"/>
      <c r="C1" s="1048"/>
      <c r="D1" s="1048"/>
      <c r="E1" s="1048"/>
      <c r="F1" s="1048"/>
      <c r="G1" s="1048"/>
      <c r="H1" s="1048"/>
      <c r="I1" s="1048"/>
    </row>
    <row r="2" spans="1:10" ht="18.75" customHeight="1">
      <c r="A2" s="1051" t="s">
        <v>267</v>
      </c>
      <c r="B2" s="1040" t="s">
        <v>40</v>
      </c>
      <c r="C2" s="1040"/>
      <c r="D2" s="1040" t="s">
        <v>41</v>
      </c>
      <c r="E2" s="1040"/>
      <c r="F2" s="1049" t="s">
        <v>339</v>
      </c>
      <c r="G2" s="1049"/>
      <c r="H2" s="1050" t="s">
        <v>5</v>
      </c>
      <c r="I2" s="1050"/>
    </row>
    <row r="3" spans="1:10" s="184" customFormat="1" ht="30" customHeight="1">
      <c r="A3" s="1052"/>
      <c r="B3" s="196" t="s">
        <v>297</v>
      </c>
      <c r="C3" s="338" t="s">
        <v>473</v>
      </c>
      <c r="D3" s="196" t="s">
        <v>297</v>
      </c>
      <c r="E3" s="338" t="s">
        <v>473</v>
      </c>
      <c r="F3" s="196" t="s">
        <v>297</v>
      </c>
      <c r="G3" s="338" t="s">
        <v>473</v>
      </c>
      <c r="H3" s="196" t="s">
        <v>297</v>
      </c>
      <c r="I3" s="338" t="s">
        <v>473</v>
      </c>
    </row>
    <row r="4" spans="1:10" s="3" customFormat="1" ht="15.75" customHeight="1">
      <c r="A4" s="316" t="s">
        <v>464</v>
      </c>
      <c r="B4" s="526">
        <v>206</v>
      </c>
      <c r="C4" s="526">
        <v>4407.1606412369993</v>
      </c>
      <c r="D4" s="526">
        <v>75</v>
      </c>
      <c r="E4" s="526">
        <v>5984.4299999999994</v>
      </c>
      <c r="F4" s="526">
        <v>186</v>
      </c>
      <c r="G4" s="526">
        <v>19569.329999999998</v>
      </c>
      <c r="H4" s="526">
        <v>419</v>
      </c>
      <c r="I4" s="526">
        <v>28260.334641237001</v>
      </c>
    </row>
    <row r="5" spans="1:10" s="3" customFormat="1" ht="15.75" customHeight="1">
      <c r="A5" s="316" t="s">
        <v>557</v>
      </c>
      <c r="B5" s="520">
        <f>SUM(B6:B14)</f>
        <v>110</v>
      </c>
      <c r="C5" s="520">
        <f t="shared" ref="C5:G5" si="0">SUM(C6:C14)</f>
        <v>1235.2026999999998</v>
      </c>
      <c r="D5" s="520">
        <f t="shared" si="0"/>
        <v>19</v>
      </c>
      <c r="E5" s="520">
        <f t="shared" si="0"/>
        <v>893.64149850000001</v>
      </c>
      <c r="F5" s="520">
        <f t="shared" si="0"/>
        <v>135</v>
      </c>
      <c r="G5" s="520">
        <f t="shared" si="0"/>
        <v>40609.840295359005</v>
      </c>
      <c r="H5" s="520">
        <f>SUM(H6:H14)</f>
        <v>264</v>
      </c>
      <c r="I5" s="520">
        <f>SUM(I6:I14)</f>
        <v>42738.684493859</v>
      </c>
    </row>
    <row r="6" spans="1:10" s="3" customFormat="1" ht="15.75" customHeight="1">
      <c r="A6" s="312">
        <v>42108</v>
      </c>
      <c r="B6" s="527">
        <v>12</v>
      </c>
      <c r="C6" s="527">
        <v>49.332700000000003</v>
      </c>
      <c r="D6" s="527">
        <v>2</v>
      </c>
      <c r="E6" s="527">
        <v>53.601498499999998</v>
      </c>
      <c r="F6" s="527">
        <v>23</v>
      </c>
      <c r="G6" s="527">
        <v>10381.950295359</v>
      </c>
      <c r="H6" s="527">
        <v>37</v>
      </c>
      <c r="I6" s="527">
        <v>10484.884493858999</v>
      </c>
    </row>
    <row r="7" spans="1:10" s="3" customFormat="1" ht="15.75" customHeight="1">
      <c r="A7" s="312">
        <v>42138</v>
      </c>
      <c r="B7" s="527">
        <v>7</v>
      </c>
      <c r="C7" s="527">
        <v>77.61</v>
      </c>
      <c r="D7" s="527">
        <v>1</v>
      </c>
      <c r="E7" s="527">
        <v>23.85</v>
      </c>
      <c r="F7" s="527">
        <v>22</v>
      </c>
      <c r="G7" s="527">
        <v>5305.07</v>
      </c>
      <c r="H7" s="527">
        <v>30</v>
      </c>
      <c r="I7" s="527">
        <v>5406.53</v>
      </c>
    </row>
    <row r="8" spans="1:10" s="3" customFormat="1" ht="15.75" customHeight="1">
      <c r="A8" s="312">
        <v>42169</v>
      </c>
      <c r="B8" s="527">
        <v>20</v>
      </c>
      <c r="C8" s="527">
        <v>110.17</v>
      </c>
      <c r="D8" s="527">
        <v>2</v>
      </c>
      <c r="E8" s="527">
        <v>15.08</v>
      </c>
      <c r="F8" s="527">
        <v>16</v>
      </c>
      <c r="G8" s="527">
        <v>1380.86</v>
      </c>
      <c r="H8" s="527">
        <v>38</v>
      </c>
      <c r="I8" s="527">
        <v>1506.11</v>
      </c>
    </row>
    <row r="9" spans="1:10" s="3" customFormat="1" ht="15.75" customHeight="1">
      <c r="A9" s="312">
        <v>42199</v>
      </c>
      <c r="B9" s="527">
        <v>19</v>
      </c>
      <c r="C9" s="527">
        <v>165.54</v>
      </c>
      <c r="D9" s="527">
        <v>2</v>
      </c>
      <c r="E9" s="527">
        <v>23.19</v>
      </c>
      <c r="F9" s="527">
        <v>10</v>
      </c>
      <c r="G9" s="527">
        <v>468.93</v>
      </c>
      <c r="H9" s="527">
        <v>31</v>
      </c>
      <c r="I9" s="527">
        <v>657.66</v>
      </c>
    </row>
    <row r="10" spans="1:10" s="3" customFormat="1" ht="15.75" customHeight="1">
      <c r="A10" s="312">
        <v>42230</v>
      </c>
      <c r="B10" s="527">
        <v>10</v>
      </c>
      <c r="C10" s="527">
        <v>86.99</v>
      </c>
      <c r="D10" s="527">
        <v>0</v>
      </c>
      <c r="E10" s="527">
        <v>0</v>
      </c>
      <c r="F10" s="527">
        <v>8</v>
      </c>
      <c r="G10" s="527">
        <v>1700.61</v>
      </c>
      <c r="H10" s="527">
        <v>18</v>
      </c>
      <c r="I10" s="527">
        <v>1787.6</v>
      </c>
    </row>
    <row r="11" spans="1:10" s="3" customFormat="1" ht="15.75" customHeight="1">
      <c r="A11" s="312">
        <v>42261</v>
      </c>
      <c r="B11" s="527">
        <v>16</v>
      </c>
      <c r="C11" s="527">
        <v>151.16</v>
      </c>
      <c r="D11" s="527">
        <v>1</v>
      </c>
      <c r="E11" s="527">
        <v>389</v>
      </c>
      <c r="F11" s="527">
        <v>17</v>
      </c>
      <c r="G11" s="527">
        <v>491.3</v>
      </c>
      <c r="H11" s="527">
        <v>34</v>
      </c>
      <c r="I11" s="527">
        <v>1031.46</v>
      </c>
      <c r="J11" s="2"/>
    </row>
    <row r="12" spans="1:10" s="3" customFormat="1" ht="15.75" customHeight="1">
      <c r="A12" s="312">
        <v>42291</v>
      </c>
      <c r="B12" s="527">
        <v>7</v>
      </c>
      <c r="C12" s="527">
        <v>420.65</v>
      </c>
      <c r="D12" s="527">
        <v>1</v>
      </c>
      <c r="E12" s="527">
        <v>0.08</v>
      </c>
      <c r="F12" s="527">
        <v>15</v>
      </c>
      <c r="G12" s="527">
        <v>15961.75</v>
      </c>
      <c r="H12" s="527">
        <v>23</v>
      </c>
      <c r="I12" s="527">
        <v>16382.48</v>
      </c>
      <c r="J12" s="2"/>
    </row>
    <row r="13" spans="1:10" s="3" customFormat="1" ht="15.75" customHeight="1">
      <c r="A13" s="312">
        <v>42322</v>
      </c>
      <c r="B13" s="527">
        <v>9</v>
      </c>
      <c r="C13" s="527">
        <v>123.87</v>
      </c>
      <c r="D13" s="527">
        <v>6</v>
      </c>
      <c r="E13" s="527">
        <v>340.62</v>
      </c>
      <c r="F13" s="527">
        <v>14</v>
      </c>
      <c r="G13" s="527">
        <v>4438.9399999999996</v>
      </c>
      <c r="H13" s="527">
        <v>29</v>
      </c>
      <c r="I13" s="527">
        <v>4903.43</v>
      </c>
      <c r="J13" s="2"/>
    </row>
    <row r="14" spans="1:10" s="3" customFormat="1" ht="15.75" customHeight="1">
      <c r="A14" s="312">
        <v>42352</v>
      </c>
      <c r="B14" s="527">
        <v>10</v>
      </c>
      <c r="C14" s="527">
        <v>49.88</v>
      </c>
      <c r="D14" s="527">
        <v>4</v>
      </c>
      <c r="E14" s="527">
        <v>48.22</v>
      </c>
      <c r="F14" s="527">
        <v>10</v>
      </c>
      <c r="G14" s="527">
        <v>480.43</v>
      </c>
      <c r="H14" s="527">
        <v>24</v>
      </c>
      <c r="I14" s="527">
        <v>578.53</v>
      </c>
      <c r="J14" s="2"/>
    </row>
    <row r="15" spans="1:10" s="3" customFormat="1" ht="13.5" customHeight="1">
      <c r="A15" s="1005" t="str">
        <f>'1'!$A$43</f>
        <v>$ indicates as on December 31, 2015.</v>
      </c>
      <c r="B15" s="1005"/>
      <c r="C15" s="1005"/>
      <c r="D15" s="1005"/>
      <c r="E15" s="1005"/>
      <c r="F15" s="1005"/>
      <c r="G15" s="130"/>
      <c r="H15" s="129"/>
      <c r="I15" s="129"/>
      <c r="J15" s="2"/>
    </row>
    <row r="16" spans="1:10" s="5" customFormat="1" ht="12.75" customHeight="1">
      <c r="A16" s="1047" t="s">
        <v>242</v>
      </c>
      <c r="B16" s="1047"/>
      <c r="C16" s="1047"/>
      <c r="D16" s="1047"/>
      <c r="E16" s="1047"/>
      <c r="F16" s="1047"/>
      <c r="G16" s="1047"/>
      <c r="H16" s="1047"/>
      <c r="I16" s="1047"/>
      <c r="J16" s="2"/>
    </row>
    <row r="18" spans="3:10">
      <c r="C18" s="140"/>
      <c r="D18" s="140"/>
      <c r="E18" s="140"/>
      <c r="F18" s="140"/>
      <c r="G18" s="140"/>
      <c r="H18" s="140"/>
      <c r="I18" s="140"/>
      <c r="J18" s="140"/>
    </row>
    <row r="19" spans="3:10">
      <c r="C19" s="140"/>
      <c r="D19" s="140"/>
      <c r="E19" s="140"/>
      <c r="F19" s="140"/>
      <c r="G19" s="140"/>
      <c r="H19" s="140"/>
      <c r="I19" s="140"/>
      <c r="J19" s="140"/>
    </row>
    <row r="20" spans="3:10">
      <c r="C20" s="140"/>
      <c r="D20" s="140"/>
      <c r="E20" s="140"/>
      <c r="F20" s="140"/>
      <c r="G20" s="140"/>
      <c r="H20" s="140"/>
      <c r="I20" s="140"/>
      <c r="J20" s="140"/>
    </row>
    <row r="21" spans="3:10">
      <c r="C21" s="140"/>
      <c r="D21" s="140"/>
      <c r="E21" s="140"/>
      <c r="F21" s="140"/>
      <c r="G21" s="140"/>
      <c r="H21" s="140"/>
      <c r="I21" s="140"/>
      <c r="J21" s="140"/>
    </row>
    <row r="22" spans="3:10">
      <c r="F22" s="2"/>
    </row>
    <row r="23" spans="3:10">
      <c r="F23" s="2"/>
    </row>
    <row r="24" spans="3:10">
      <c r="F24" s="2"/>
    </row>
    <row r="25" spans="3:10">
      <c r="F25" s="2"/>
    </row>
    <row r="26" spans="3:10">
      <c r="F26" s="2"/>
    </row>
    <row r="27" spans="3:10">
      <c r="F27" s="2"/>
    </row>
    <row r="28" spans="3:10">
      <c r="F28" s="2"/>
    </row>
    <row r="29" spans="3:10">
      <c r="F29" s="2"/>
    </row>
    <row r="30" spans="3:10">
      <c r="F30" s="2"/>
    </row>
    <row r="31" spans="3:10">
      <c r="F31" s="2"/>
    </row>
    <row r="32" spans="3:10">
      <c r="F32" s="2"/>
    </row>
    <row r="33" spans="6:6">
      <c r="F33" s="2"/>
    </row>
    <row r="34" spans="6:6">
      <c r="F34" s="2"/>
    </row>
    <row r="35" spans="6:6">
      <c r="F35" s="2"/>
    </row>
    <row r="36" spans="6:6">
      <c r="F36" s="2"/>
    </row>
    <row r="37" spans="6:6">
      <c r="F37" s="2"/>
    </row>
    <row r="38" spans="6:6">
      <c r="F38" s="2"/>
    </row>
    <row r="39" spans="6:6">
      <c r="F39" s="2"/>
    </row>
    <row r="40" spans="6:6">
      <c r="F40" s="2"/>
    </row>
    <row r="41" spans="6:6">
      <c r="F41" s="2"/>
    </row>
    <row r="42" spans="6:6">
      <c r="F42" s="2"/>
    </row>
    <row r="43" spans="6:6">
      <c r="F43" s="2"/>
    </row>
    <row r="44" spans="6:6">
      <c r="F44" s="2"/>
    </row>
    <row r="45" spans="6:6">
      <c r="F45" s="2"/>
    </row>
    <row r="46" spans="6:6">
      <c r="F46" s="2"/>
    </row>
    <row r="47" spans="6:6">
      <c r="F47" s="2"/>
    </row>
    <row r="48" spans="6:6">
      <c r="F48" s="2"/>
    </row>
    <row r="49" spans="6:6">
      <c r="F49" s="2"/>
    </row>
    <row r="50" spans="6:6">
      <c r="F50" s="2"/>
    </row>
    <row r="51" spans="6:6">
      <c r="F51" s="2"/>
    </row>
    <row r="52" spans="6:6">
      <c r="F52" s="2"/>
    </row>
    <row r="53" spans="6:6">
      <c r="F53" s="2"/>
    </row>
    <row r="54" spans="6:6">
      <c r="F54" s="2"/>
    </row>
    <row r="55" spans="6:6">
      <c r="F55" s="2"/>
    </row>
    <row r="56" spans="6:6">
      <c r="F56" s="2"/>
    </row>
    <row r="57" spans="6:6">
      <c r="F57" s="2"/>
    </row>
    <row r="58" spans="6:6">
      <c r="F58" s="2"/>
    </row>
    <row r="59" spans="6:6">
      <c r="F59" s="2"/>
    </row>
    <row r="60" spans="6:6">
      <c r="F60" s="2"/>
    </row>
    <row r="61" spans="6:6">
      <c r="F61" s="2"/>
    </row>
    <row r="62" spans="6:6">
      <c r="F62" s="2"/>
    </row>
    <row r="63" spans="6:6">
      <c r="F63" s="2"/>
    </row>
    <row r="64" spans="6:6">
      <c r="F64" s="2"/>
    </row>
    <row r="65" spans="6:6">
      <c r="F65" s="2"/>
    </row>
    <row r="66" spans="6:6">
      <c r="F66" s="2"/>
    </row>
    <row r="67" spans="6:6">
      <c r="F67" s="2"/>
    </row>
    <row r="68" spans="6:6">
      <c r="F68" s="2"/>
    </row>
    <row r="69" spans="6:6">
      <c r="F69" s="2"/>
    </row>
    <row r="70" spans="6:6">
      <c r="F70" s="2"/>
    </row>
    <row r="71" spans="6:6">
      <c r="F71" s="2"/>
    </row>
    <row r="72" spans="6:6">
      <c r="F72" s="2"/>
    </row>
    <row r="73" spans="6:6">
      <c r="F73" s="2"/>
    </row>
    <row r="74" spans="6:6">
      <c r="F74" s="2"/>
    </row>
    <row r="75" spans="6:6">
      <c r="F75" s="2"/>
    </row>
    <row r="76" spans="6:6">
      <c r="F76" s="2"/>
    </row>
    <row r="77" spans="6:6">
      <c r="F77" s="2"/>
    </row>
    <row r="78" spans="6:6">
      <c r="F78" s="2"/>
    </row>
    <row r="79" spans="6:6">
      <c r="F79" s="2"/>
    </row>
    <row r="80" spans="6:6">
      <c r="F80" s="2"/>
    </row>
    <row r="81" spans="6:6">
      <c r="F81" s="2"/>
    </row>
    <row r="82" spans="6:6">
      <c r="F82" s="2"/>
    </row>
    <row r="83" spans="6:6">
      <c r="F83" s="2"/>
    </row>
    <row r="84" spans="6:6">
      <c r="F84" s="2"/>
    </row>
    <row r="85" spans="6:6">
      <c r="F85" s="2"/>
    </row>
    <row r="86" spans="6:6">
      <c r="F86" s="2"/>
    </row>
    <row r="87" spans="6:6">
      <c r="F87" s="2"/>
    </row>
    <row r="88" spans="6:6">
      <c r="F88" s="2"/>
    </row>
    <row r="89" spans="6:6">
      <c r="F89" s="2"/>
    </row>
    <row r="90" spans="6:6">
      <c r="F90" s="2"/>
    </row>
    <row r="91" spans="6:6">
      <c r="F91" s="2"/>
    </row>
    <row r="92" spans="6:6">
      <c r="F92" s="2"/>
    </row>
    <row r="93" spans="6:6">
      <c r="F93" s="2"/>
    </row>
    <row r="94" spans="6:6">
      <c r="F94" s="2"/>
    </row>
    <row r="95" spans="6:6">
      <c r="F95" s="2"/>
    </row>
    <row r="96" spans="6:6">
      <c r="F96" s="2"/>
    </row>
    <row r="97" spans="6:6">
      <c r="F97" s="2"/>
    </row>
    <row r="98" spans="6:6">
      <c r="F98" s="2"/>
    </row>
    <row r="99" spans="6:6">
      <c r="F99" s="2"/>
    </row>
    <row r="100" spans="6:6">
      <c r="F100" s="2"/>
    </row>
    <row r="101" spans="6:6">
      <c r="F101" s="2"/>
    </row>
    <row r="102" spans="6:6">
      <c r="F102" s="2"/>
    </row>
    <row r="103" spans="6:6">
      <c r="F103" s="2"/>
    </row>
    <row r="104" spans="6:6">
      <c r="F104" s="2"/>
    </row>
    <row r="105" spans="6:6">
      <c r="F105" s="2"/>
    </row>
    <row r="106" spans="6:6">
      <c r="F106" s="2"/>
    </row>
    <row r="107" spans="6:6">
      <c r="F107" s="2"/>
    </row>
    <row r="108" spans="6:6">
      <c r="F108" s="2"/>
    </row>
    <row r="109" spans="6:6">
      <c r="F109" s="2"/>
    </row>
    <row r="110" spans="6:6">
      <c r="F110" s="2"/>
    </row>
    <row r="111" spans="6:6">
      <c r="F111" s="2"/>
    </row>
    <row r="112" spans="6:6">
      <c r="F112" s="2"/>
    </row>
    <row r="113" spans="6:6">
      <c r="F113" s="2"/>
    </row>
    <row r="114" spans="6:6">
      <c r="F114" s="2"/>
    </row>
    <row r="115" spans="6:6">
      <c r="F115" s="2"/>
    </row>
    <row r="116" spans="6:6">
      <c r="F116" s="2"/>
    </row>
    <row r="117" spans="6:6">
      <c r="F117" s="2"/>
    </row>
    <row r="118" spans="6:6">
      <c r="F118" s="2"/>
    </row>
    <row r="119" spans="6:6">
      <c r="F119" s="2"/>
    </row>
    <row r="120" spans="6:6">
      <c r="F120" s="2"/>
    </row>
    <row r="121" spans="6:6">
      <c r="F121" s="2"/>
    </row>
    <row r="122" spans="6:6">
      <c r="F122" s="2"/>
    </row>
    <row r="123" spans="6:6">
      <c r="F123" s="2"/>
    </row>
    <row r="124" spans="6:6">
      <c r="F124" s="2"/>
    </row>
    <row r="125" spans="6:6">
      <c r="F125" s="2"/>
    </row>
    <row r="126" spans="6:6">
      <c r="F126" s="2"/>
    </row>
    <row r="127" spans="6:6">
      <c r="F127" s="2"/>
    </row>
    <row r="128" spans="6:6">
      <c r="F128" s="2"/>
    </row>
    <row r="129" spans="6:6">
      <c r="F129" s="2"/>
    </row>
    <row r="130" spans="6:6">
      <c r="F130" s="2"/>
    </row>
    <row r="131" spans="6:6">
      <c r="F131" s="2"/>
    </row>
    <row r="132" spans="6:6">
      <c r="F132" s="2"/>
    </row>
    <row r="133" spans="6:6">
      <c r="F133" s="2"/>
    </row>
    <row r="134" spans="6:6">
      <c r="F134" s="2"/>
    </row>
    <row r="135" spans="6:6">
      <c r="F135" s="2"/>
    </row>
    <row r="136" spans="6:6">
      <c r="F136" s="2"/>
    </row>
    <row r="137" spans="6:6">
      <c r="F137" s="2"/>
    </row>
    <row r="138" spans="6:6">
      <c r="F138" s="2"/>
    </row>
    <row r="139" spans="6:6">
      <c r="F139" s="2"/>
    </row>
    <row r="140" spans="6:6">
      <c r="F140" s="2"/>
    </row>
    <row r="141" spans="6:6">
      <c r="F141" s="2"/>
    </row>
    <row r="142" spans="6:6">
      <c r="F142" s="2"/>
    </row>
    <row r="143" spans="6:6">
      <c r="F143" s="2"/>
    </row>
    <row r="144" spans="6:6">
      <c r="F144" s="2"/>
    </row>
    <row r="145" spans="6:6">
      <c r="F145" s="2"/>
    </row>
    <row r="146" spans="6:6">
      <c r="F146" s="2"/>
    </row>
    <row r="147" spans="6:6">
      <c r="F147" s="2"/>
    </row>
    <row r="148" spans="6:6">
      <c r="F148" s="2"/>
    </row>
    <row r="149" spans="6:6">
      <c r="F149" s="2"/>
    </row>
    <row r="150" spans="6:6">
      <c r="F150" s="2"/>
    </row>
    <row r="151" spans="6:6">
      <c r="F151" s="2"/>
    </row>
    <row r="152" spans="6:6">
      <c r="F152" s="2"/>
    </row>
    <row r="153" spans="6:6">
      <c r="F153" s="2"/>
    </row>
    <row r="154" spans="6:6">
      <c r="F154" s="2"/>
    </row>
    <row r="155" spans="6:6">
      <c r="F155" s="2"/>
    </row>
    <row r="156" spans="6:6">
      <c r="F156" s="2"/>
    </row>
    <row r="157" spans="6:6">
      <c r="F157" s="2"/>
    </row>
    <row r="158" spans="6:6">
      <c r="F158" s="2"/>
    </row>
    <row r="159" spans="6:6">
      <c r="F159" s="2"/>
    </row>
    <row r="160" spans="6:6">
      <c r="F160" s="2"/>
    </row>
    <row r="161" spans="6:6">
      <c r="F161" s="2"/>
    </row>
    <row r="162" spans="6:6">
      <c r="F162" s="2"/>
    </row>
    <row r="163" spans="6:6">
      <c r="F163" s="2"/>
    </row>
    <row r="164" spans="6:6">
      <c r="F164" s="2"/>
    </row>
    <row r="165" spans="6:6">
      <c r="F165" s="2"/>
    </row>
    <row r="281" spans="6:8">
      <c r="F281" s="2"/>
    </row>
    <row r="282" spans="6:8" ht="15">
      <c r="F282" s="2"/>
      <c r="H282"/>
    </row>
    <row r="283" spans="6:8">
      <c r="F283" s="2"/>
    </row>
    <row r="284" spans="6:8">
      <c r="F284" s="2"/>
    </row>
    <row r="285" spans="6:8">
      <c r="F285" s="2"/>
    </row>
    <row r="287" spans="6:8">
      <c r="F287" s="2"/>
    </row>
    <row r="288" spans="6:8">
      <c r="F288" s="2"/>
    </row>
    <row r="289" spans="6:6">
      <c r="F289" s="2"/>
    </row>
    <row r="290" spans="6:6">
      <c r="F290" s="2"/>
    </row>
    <row r="291" spans="6:6">
      <c r="F291" s="2"/>
    </row>
    <row r="292" spans="6:6">
      <c r="F292" s="2"/>
    </row>
    <row r="293" spans="6:6">
      <c r="F293" s="2"/>
    </row>
  </sheetData>
  <mergeCells count="8">
    <mergeCell ref="A16:I16"/>
    <mergeCell ref="A1:I1"/>
    <mergeCell ref="F2:G2"/>
    <mergeCell ref="H2:I2"/>
    <mergeCell ref="B2:C2"/>
    <mergeCell ref="D2:E2"/>
    <mergeCell ref="A15:F15"/>
    <mergeCell ref="A2:A3"/>
  </mergeCells>
  <pageMargins left="0.75" right="0.46" top="1" bottom="1" header="0.5" footer="0.5"/>
  <pageSetup paperSize="9" scale="95" orientation="landscape" r:id="rId1"/>
  <headerFooter alignWithMargins="0"/>
</worksheet>
</file>

<file path=xl/worksheets/sheet14.xml><?xml version="1.0" encoding="utf-8"?>
<worksheet xmlns="http://schemas.openxmlformats.org/spreadsheetml/2006/main" xmlns:r="http://schemas.openxmlformats.org/officeDocument/2006/relationships">
  <sheetPr codeName="Sheet12"/>
  <dimension ref="A1:I24"/>
  <sheetViews>
    <sheetView zoomScaleSheetLayoutView="100" workbookViewId="0">
      <selection activeCell="I14" sqref="I14"/>
    </sheetView>
  </sheetViews>
  <sheetFormatPr defaultRowHeight="15"/>
  <cols>
    <col min="1" max="1" width="8.28515625" customWidth="1"/>
    <col min="3" max="3" width="10.42578125" customWidth="1"/>
    <col min="5" max="5" width="10.5703125" customWidth="1"/>
    <col min="7" max="7" width="11.7109375" customWidth="1"/>
    <col min="9" max="9" width="9.7109375" customWidth="1"/>
  </cols>
  <sheetData>
    <row r="1" spans="1:9" ht="15.75">
      <c r="A1" s="1054" t="str">
        <f>Tables!$A$13</f>
        <v>Table 12: Private Placement of Corporate Debt Reported to BSE and NSE</v>
      </c>
      <c r="B1" s="1054"/>
      <c r="C1" s="1054"/>
      <c r="D1" s="1054"/>
      <c r="E1" s="1054"/>
      <c r="F1" s="1054"/>
      <c r="G1" s="1054"/>
      <c r="H1" s="1054"/>
      <c r="I1" s="1054"/>
    </row>
    <row r="2" spans="1:9" ht="15" customHeight="1">
      <c r="A2" s="1056" t="s">
        <v>267</v>
      </c>
      <c r="B2" s="1040" t="s">
        <v>40</v>
      </c>
      <c r="C2" s="1040"/>
      <c r="D2" s="1040" t="s">
        <v>41</v>
      </c>
      <c r="E2" s="1040"/>
      <c r="F2" s="1049" t="s">
        <v>339</v>
      </c>
      <c r="G2" s="1049"/>
      <c r="H2" s="1055" t="s">
        <v>5</v>
      </c>
      <c r="I2" s="1055"/>
    </row>
    <row r="3" spans="1:9" ht="34.5" customHeight="1">
      <c r="A3" s="1057"/>
      <c r="B3" s="238" t="s">
        <v>279</v>
      </c>
      <c r="C3" s="109" t="s">
        <v>731</v>
      </c>
      <c r="D3" s="238" t="s">
        <v>279</v>
      </c>
      <c r="E3" s="109" t="s">
        <v>731</v>
      </c>
      <c r="F3" s="238" t="s">
        <v>279</v>
      </c>
      <c r="G3" s="109" t="s">
        <v>731</v>
      </c>
      <c r="H3" s="238" t="s">
        <v>279</v>
      </c>
      <c r="I3" s="109" t="s">
        <v>731</v>
      </c>
    </row>
    <row r="4" spans="1:9">
      <c r="A4" s="316" t="s">
        <v>464</v>
      </c>
      <c r="B4" s="528">
        <v>1094</v>
      </c>
      <c r="C4" s="528">
        <v>169726.02</v>
      </c>
      <c r="D4" s="528">
        <v>1386</v>
      </c>
      <c r="E4" s="528">
        <v>117949.38</v>
      </c>
      <c r="F4" s="528">
        <v>131</v>
      </c>
      <c r="G4" s="528">
        <v>116461.1</v>
      </c>
      <c r="H4" s="528">
        <v>2611</v>
      </c>
      <c r="I4" s="528">
        <v>404136.50000000006</v>
      </c>
    </row>
    <row r="5" spans="1:9" s="315" customFormat="1">
      <c r="A5" s="316" t="s">
        <v>557</v>
      </c>
      <c r="B5" s="528">
        <f>SUM(B6:B14)</f>
        <v>1008</v>
      </c>
      <c r="C5" s="528">
        <f t="shared" ref="C5:I5" si="0">SUM(C6:C14)</f>
        <v>150349.83000000002</v>
      </c>
      <c r="D5" s="528">
        <f t="shared" si="0"/>
        <v>1194</v>
      </c>
      <c r="E5" s="528">
        <f t="shared" si="0"/>
        <v>113204.73</v>
      </c>
      <c r="F5" s="528">
        <f t="shared" si="0"/>
        <v>69</v>
      </c>
      <c r="G5" s="528">
        <f t="shared" si="0"/>
        <v>77866</v>
      </c>
      <c r="H5" s="528">
        <f t="shared" si="0"/>
        <v>2271</v>
      </c>
      <c r="I5" s="528">
        <f t="shared" si="0"/>
        <v>341420.55000000005</v>
      </c>
    </row>
    <row r="6" spans="1:9" s="214" customFormat="1">
      <c r="A6" s="312">
        <v>42108</v>
      </c>
      <c r="B6" s="529">
        <v>175</v>
      </c>
      <c r="C6" s="529">
        <v>37968.300000000003</v>
      </c>
      <c r="D6" s="529">
        <v>186</v>
      </c>
      <c r="E6" s="529">
        <v>31282.44</v>
      </c>
      <c r="F6" s="529">
        <v>17</v>
      </c>
      <c r="G6" s="529">
        <v>15556</v>
      </c>
      <c r="H6" s="529">
        <v>378</v>
      </c>
      <c r="I6" s="529">
        <v>84806.74</v>
      </c>
    </row>
    <row r="7" spans="1:9" s="214" customFormat="1">
      <c r="A7" s="312">
        <v>42138</v>
      </c>
      <c r="B7" s="529">
        <v>134</v>
      </c>
      <c r="C7" s="529">
        <v>9348.89</v>
      </c>
      <c r="D7" s="529">
        <v>113</v>
      </c>
      <c r="E7" s="529">
        <v>8193.06</v>
      </c>
      <c r="F7" s="529">
        <v>4</v>
      </c>
      <c r="G7" s="529">
        <v>3150</v>
      </c>
      <c r="H7" s="529">
        <v>251</v>
      </c>
      <c r="I7" s="529">
        <v>20691.95</v>
      </c>
    </row>
    <row r="8" spans="1:9" s="214" customFormat="1">
      <c r="A8" s="312">
        <v>42169</v>
      </c>
      <c r="B8" s="529">
        <v>170</v>
      </c>
      <c r="C8" s="529">
        <v>20183.5</v>
      </c>
      <c r="D8" s="529">
        <v>109</v>
      </c>
      <c r="E8" s="529">
        <v>11691.6</v>
      </c>
      <c r="F8" s="529">
        <v>4</v>
      </c>
      <c r="G8" s="529">
        <v>4250</v>
      </c>
      <c r="H8" s="529">
        <v>283</v>
      </c>
      <c r="I8" s="529">
        <v>36125.089999999997</v>
      </c>
    </row>
    <row r="9" spans="1:9" s="214" customFormat="1">
      <c r="A9" s="312">
        <v>42199</v>
      </c>
      <c r="B9" s="529">
        <v>150</v>
      </c>
      <c r="C9" s="529">
        <v>15058.86</v>
      </c>
      <c r="D9" s="529">
        <v>170</v>
      </c>
      <c r="E9" s="529">
        <v>9401.49</v>
      </c>
      <c r="F9" s="529">
        <v>5</v>
      </c>
      <c r="G9" s="529">
        <v>3460</v>
      </c>
      <c r="H9" s="529">
        <v>325</v>
      </c>
      <c r="I9" s="529">
        <v>27920.35</v>
      </c>
    </row>
    <row r="10" spans="1:9" s="214" customFormat="1">
      <c r="A10" s="312">
        <v>42230</v>
      </c>
      <c r="B10" s="529">
        <v>109</v>
      </c>
      <c r="C10" s="529">
        <v>15564.63</v>
      </c>
      <c r="D10" s="529">
        <v>153</v>
      </c>
      <c r="E10" s="529">
        <v>16185.82</v>
      </c>
      <c r="F10" s="529">
        <v>10</v>
      </c>
      <c r="G10" s="529">
        <v>14814</v>
      </c>
      <c r="H10" s="529">
        <v>272</v>
      </c>
      <c r="I10" s="529">
        <v>46564.45</v>
      </c>
    </row>
    <row r="11" spans="1:9" s="214" customFormat="1">
      <c r="A11" s="312">
        <v>42261</v>
      </c>
      <c r="B11" s="529">
        <v>64</v>
      </c>
      <c r="C11" s="529">
        <v>7871.8</v>
      </c>
      <c r="D11" s="529">
        <v>124</v>
      </c>
      <c r="E11" s="529">
        <v>8263.7099999999991</v>
      </c>
      <c r="F11" s="529">
        <v>11</v>
      </c>
      <c r="G11" s="529">
        <v>10476</v>
      </c>
      <c r="H11" s="529">
        <v>199</v>
      </c>
      <c r="I11" s="529">
        <v>26611.51</v>
      </c>
    </row>
    <row r="12" spans="1:9" s="214" customFormat="1">
      <c r="A12" s="312">
        <v>42291</v>
      </c>
      <c r="B12" s="529">
        <v>77</v>
      </c>
      <c r="C12" s="529">
        <v>18782.05</v>
      </c>
      <c r="D12" s="529">
        <v>128</v>
      </c>
      <c r="E12" s="529">
        <v>14613.8</v>
      </c>
      <c r="F12" s="529">
        <v>9</v>
      </c>
      <c r="G12" s="529">
        <v>10535</v>
      </c>
      <c r="H12" s="529">
        <v>214</v>
      </c>
      <c r="I12" s="529">
        <v>43930.85</v>
      </c>
    </row>
    <row r="13" spans="1:9" s="214" customFormat="1">
      <c r="A13" s="312">
        <v>42322</v>
      </c>
      <c r="B13" s="529">
        <v>49</v>
      </c>
      <c r="C13" s="529">
        <v>9518</v>
      </c>
      <c r="D13" s="529">
        <v>80</v>
      </c>
      <c r="E13" s="529">
        <v>6939.97</v>
      </c>
      <c r="F13" s="529">
        <v>4</v>
      </c>
      <c r="G13" s="529">
        <v>8160</v>
      </c>
      <c r="H13" s="529">
        <v>133</v>
      </c>
      <c r="I13" s="529">
        <v>24617.97</v>
      </c>
    </row>
    <row r="14" spans="1:9" s="214" customFormat="1">
      <c r="A14" s="312">
        <v>42352</v>
      </c>
      <c r="B14" s="529">
        <v>80</v>
      </c>
      <c r="C14" s="529">
        <v>16053.8</v>
      </c>
      <c r="D14" s="529">
        <v>131</v>
      </c>
      <c r="E14" s="529">
        <v>6632.84</v>
      </c>
      <c r="F14" s="529">
        <v>5</v>
      </c>
      <c r="G14" s="529">
        <v>7465</v>
      </c>
      <c r="H14" s="529">
        <v>216</v>
      </c>
      <c r="I14" s="529">
        <v>30151.64</v>
      </c>
    </row>
    <row r="15" spans="1:9" ht="13.5" customHeight="1">
      <c r="A15" s="1005" t="str">
        <f>'1'!$A$43</f>
        <v>$ indicates as on December 31, 2015.</v>
      </c>
      <c r="B15" s="1005"/>
      <c r="C15" s="1005"/>
      <c r="D15" s="1005"/>
      <c r="E15" s="1005"/>
      <c r="F15" s="1005"/>
      <c r="G15" s="142"/>
      <c r="H15" s="303"/>
      <c r="I15" s="142"/>
    </row>
    <row r="16" spans="1:9" ht="12" customHeight="1">
      <c r="A16" s="1053" t="s">
        <v>316</v>
      </c>
      <c r="B16" s="1053"/>
      <c r="C16" s="1053"/>
      <c r="D16" s="1053"/>
      <c r="E16" s="1053"/>
      <c r="F16" s="1053"/>
      <c r="G16" s="1053"/>
      <c r="H16" s="1053"/>
      <c r="I16" s="1053"/>
    </row>
    <row r="17" spans="1:7">
      <c r="G17" s="93"/>
    </row>
    <row r="18" spans="1:7">
      <c r="E18" s="301"/>
      <c r="G18" s="93"/>
    </row>
    <row r="19" spans="1:7">
      <c r="G19" s="93"/>
    </row>
    <row r="20" spans="1:7">
      <c r="A20" s="304"/>
    </row>
    <row r="24" spans="1:7">
      <c r="D24" t="s">
        <v>315</v>
      </c>
    </row>
  </sheetData>
  <mergeCells count="8">
    <mergeCell ref="A16:I16"/>
    <mergeCell ref="A1:I1"/>
    <mergeCell ref="B2:C2"/>
    <mergeCell ref="D2:E2"/>
    <mergeCell ref="F2:G2"/>
    <mergeCell ref="H2:I2"/>
    <mergeCell ref="A15:F15"/>
    <mergeCell ref="A2:A3"/>
  </mergeCells>
  <hyperlinks>
    <hyperlink ref="B2" r:id="rId1" display="NSE@"/>
    <hyperlink ref="B2:C2" r:id="rId2" display="NSE @"/>
  </hyperlinks>
  <pageMargins left="0.7" right="0.7" top="0.75" bottom="0.75" header="0.3" footer="0.3"/>
  <pageSetup scale="85" orientation="portrait" r:id="rId3"/>
</worksheet>
</file>

<file path=xl/worksheets/sheet15.xml><?xml version="1.0" encoding="utf-8"?>
<worksheet xmlns="http://schemas.openxmlformats.org/spreadsheetml/2006/main" xmlns:r="http://schemas.openxmlformats.org/officeDocument/2006/relationships">
  <sheetPr codeName="Sheet32"/>
  <dimension ref="A1:J101"/>
  <sheetViews>
    <sheetView zoomScaleSheetLayoutView="100" workbookViewId="0">
      <selection activeCell="G16" sqref="G16"/>
    </sheetView>
  </sheetViews>
  <sheetFormatPr defaultColWidth="9.140625" defaultRowHeight="12.75"/>
  <cols>
    <col min="1" max="1" width="8.5703125" style="16" customWidth="1"/>
    <col min="2" max="7" width="8.85546875" style="16" customWidth="1"/>
    <col min="8" max="16384" width="9.140625" style="16"/>
  </cols>
  <sheetData>
    <row r="1" spans="1:10" ht="15.75">
      <c r="A1" s="329" t="str">
        <f>Tables!$A$14</f>
        <v>Table 13: Trading in the Corporate Debt Market</v>
      </c>
      <c r="B1" s="329"/>
      <c r="C1" s="329"/>
      <c r="D1" s="329"/>
      <c r="E1" s="329"/>
    </row>
    <row r="2" spans="1:10" ht="17.25" customHeight="1">
      <c r="A2" s="1056" t="s">
        <v>267</v>
      </c>
      <c r="B2" s="1059" t="s">
        <v>41</v>
      </c>
      <c r="C2" s="1059"/>
      <c r="D2" s="1059" t="s">
        <v>40</v>
      </c>
      <c r="E2" s="1059"/>
      <c r="F2" s="1060" t="s">
        <v>553</v>
      </c>
      <c r="G2" s="1061"/>
    </row>
    <row r="3" spans="1:10" ht="43.5" customHeight="1">
      <c r="A3" s="1057"/>
      <c r="B3" s="330" t="s">
        <v>143</v>
      </c>
      <c r="C3" s="233" t="s">
        <v>358</v>
      </c>
      <c r="D3" s="87" t="s">
        <v>143</v>
      </c>
      <c r="E3" s="233" t="s">
        <v>358</v>
      </c>
      <c r="F3" s="337" t="s">
        <v>143</v>
      </c>
      <c r="G3" s="337" t="s">
        <v>358</v>
      </c>
    </row>
    <row r="4" spans="1:10" ht="14.25" customHeight="1">
      <c r="A4" s="316" t="s">
        <v>464</v>
      </c>
      <c r="B4" s="530">
        <v>17710</v>
      </c>
      <c r="C4" s="530">
        <v>204505.61000000002</v>
      </c>
      <c r="D4" s="530">
        <v>58073</v>
      </c>
      <c r="E4" s="530">
        <v>886787.54999999993</v>
      </c>
      <c r="F4" s="530">
        <v>8</v>
      </c>
      <c r="G4" s="531">
        <v>0.83000000000000007</v>
      </c>
      <c r="H4" s="15"/>
      <c r="I4" s="15"/>
      <c r="J4" s="15"/>
    </row>
    <row r="5" spans="1:10" ht="14.25" customHeight="1">
      <c r="A5" s="316" t="s">
        <v>557</v>
      </c>
      <c r="B5" s="530">
        <f>SUM(B6:B14)</f>
        <v>12469</v>
      </c>
      <c r="C5" s="530">
        <f t="shared" ref="C5:G5" si="0">SUM(C6:C14)</f>
        <v>161880.12000000002</v>
      </c>
      <c r="D5" s="530">
        <f t="shared" si="0"/>
        <v>39471</v>
      </c>
      <c r="E5" s="530">
        <f t="shared" si="0"/>
        <v>605499.41999999993</v>
      </c>
      <c r="F5" s="530">
        <f t="shared" si="0"/>
        <v>0</v>
      </c>
      <c r="G5" s="530">
        <f t="shared" si="0"/>
        <v>0</v>
      </c>
      <c r="H5" s="15"/>
      <c r="I5" s="15"/>
      <c r="J5" s="15"/>
    </row>
    <row r="6" spans="1:10" ht="14.25" customHeight="1">
      <c r="A6" s="312">
        <v>42108</v>
      </c>
      <c r="B6" s="532">
        <v>1518</v>
      </c>
      <c r="C6" s="532">
        <v>19359.830000000002</v>
      </c>
      <c r="D6" s="532">
        <v>5051</v>
      </c>
      <c r="E6" s="532">
        <v>74698.73</v>
      </c>
      <c r="F6" s="532">
        <v>0</v>
      </c>
      <c r="G6" s="533">
        <v>0</v>
      </c>
      <c r="H6" s="15"/>
      <c r="I6" s="15"/>
      <c r="J6" s="15"/>
    </row>
    <row r="7" spans="1:10" ht="14.25" customHeight="1">
      <c r="A7" s="312">
        <v>42138</v>
      </c>
      <c r="B7" s="532">
        <v>1453</v>
      </c>
      <c r="C7" s="532">
        <v>18934.150000000001</v>
      </c>
      <c r="D7" s="532">
        <v>4519</v>
      </c>
      <c r="E7" s="532">
        <v>61135.03</v>
      </c>
      <c r="F7" s="532">
        <v>0</v>
      </c>
      <c r="G7" s="533">
        <v>0</v>
      </c>
      <c r="H7" s="15"/>
      <c r="I7" s="15"/>
      <c r="J7" s="15"/>
    </row>
    <row r="8" spans="1:10" ht="14.25" customHeight="1">
      <c r="A8" s="312">
        <v>42169</v>
      </c>
      <c r="B8" s="532">
        <v>1552</v>
      </c>
      <c r="C8" s="532">
        <v>18102.23</v>
      </c>
      <c r="D8" s="532">
        <v>4613</v>
      </c>
      <c r="E8" s="532">
        <v>65002.04</v>
      </c>
      <c r="F8" s="532">
        <v>0</v>
      </c>
      <c r="G8" s="533">
        <v>0</v>
      </c>
      <c r="H8" s="15"/>
      <c r="I8" s="15"/>
      <c r="J8" s="15"/>
    </row>
    <row r="9" spans="1:10" ht="14.25" customHeight="1">
      <c r="A9" s="312">
        <v>42199</v>
      </c>
      <c r="B9" s="532">
        <v>1376</v>
      </c>
      <c r="C9" s="532">
        <v>18471.21</v>
      </c>
      <c r="D9" s="532">
        <v>4509</v>
      </c>
      <c r="E9" s="532">
        <v>64377.51</v>
      </c>
      <c r="F9" s="532">
        <v>0</v>
      </c>
      <c r="G9" s="533">
        <v>0</v>
      </c>
      <c r="H9" s="15"/>
      <c r="I9" s="15"/>
      <c r="J9" s="15"/>
    </row>
    <row r="10" spans="1:10" ht="14.25" customHeight="1">
      <c r="A10" s="312">
        <v>42230</v>
      </c>
      <c r="B10" s="532">
        <v>1291</v>
      </c>
      <c r="C10" s="532">
        <v>18762.28</v>
      </c>
      <c r="D10" s="532">
        <v>4312</v>
      </c>
      <c r="E10" s="532">
        <v>69802.649999999994</v>
      </c>
      <c r="F10" s="532">
        <v>0</v>
      </c>
      <c r="G10" s="533">
        <v>0</v>
      </c>
      <c r="H10" s="15"/>
      <c r="I10" s="15"/>
      <c r="J10" s="15"/>
    </row>
    <row r="11" spans="1:10" ht="14.25" customHeight="1">
      <c r="A11" s="312">
        <v>42261</v>
      </c>
      <c r="B11" s="532">
        <v>1198</v>
      </c>
      <c r="C11" s="532">
        <v>16915.849999999999</v>
      </c>
      <c r="D11" s="532">
        <v>4471</v>
      </c>
      <c r="E11" s="532">
        <v>68898.240000000005</v>
      </c>
      <c r="F11" s="532">
        <v>0</v>
      </c>
      <c r="G11" s="533">
        <v>0</v>
      </c>
      <c r="H11" s="15"/>
      <c r="I11" s="15"/>
      <c r="J11" s="15"/>
    </row>
    <row r="12" spans="1:10" ht="14.25" customHeight="1">
      <c r="A12" s="312">
        <v>42291</v>
      </c>
      <c r="B12" s="532">
        <v>1784</v>
      </c>
      <c r="C12" s="532">
        <v>22528.13</v>
      </c>
      <c r="D12" s="532">
        <v>4637</v>
      </c>
      <c r="E12" s="532">
        <v>79014.86</v>
      </c>
      <c r="F12" s="532">
        <v>0</v>
      </c>
      <c r="G12" s="533">
        <v>0</v>
      </c>
      <c r="H12" s="15"/>
      <c r="I12" s="15"/>
      <c r="J12" s="15"/>
    </row>
    <row r="13" spans="1:10" ht="14.25" customHeight="1">
      <c r="A13" s="312">
        <v>42322</v>
      </c>
      <c r="B13" s="532">
        <v>1132</v>
      </c>
      <c r="C13" s="532">
        <v>14671.77</v>
      </c>
      <c r="D13" s="532">
        <v>3263</v>
      </c>
      <c r="E13" s="532">
        <v>56899.93</v>
      </c>
      <c r="F13" s="532">
        <v>0</v>
      </c>
      <c r="G13" s="533">
        <v>0</v>
      </c>
      <c r="H13" s="15"/>
      <c r="I13" s="15"/>
      <c r="J13" s="15"/>
    </row>
    <row r="14" spans="1:10" ht="14.25" customHeight="1">
      <c r="A14" s="312">
        <v>42352</v>
      </c>
      <c r="B14" s="532">
        <v>1165</v>
      </c>
      <c r="C14" s="532">
        <v>14134.67</v>
      </c>
      <c r="D14" s="532">
        <v>4096</v>
      </c>
      <c r="E14" s="532">
        <v>65670.429999999993</v>
      </c>
      <c r="F14" s="532">
        <v>0</v>
      </c>
      <c r="G14" s="533">
        <v>0</v>
      </c>
      <c r="H14" s="15"/>
      <c r="I14" s="15"/>
      <c r="J14" s="15"/>
    </row>
    <row r="15" spans="1:10" s="66" customFormat="1" ht="12.75" customHeight="1">
      <c r="A15" s="1058" t="str">
        <f>'1'!$A$43</f>
        <v>$ indicates as on December 31, 2015.</v>
      </c>
      <c r="B15" s="1058"/>
      <c r="C15" s="1058"/>
      <c r="D15" s="1058"/>
      <c r="E15" s="1058"/>
    </row>
    <row r="16" spans="1:10">
      <c r="A16" s="121" t="s">
        <v>316</v>
      </c>
      <c r="B16" s="19"/>
      <c r="C16" s="19"/>
      <c r="D16" s="19"/>
      <c r="E16" s="19" t="s">
        <v>315</v>
      </c>
    </row>
    <row r="18" spans="1:5">
      <c r="A18" s="158"/>
    </row>
    <row r="19" spans="1:5">
      <c r="C19" s="158"/>
      <c r="D19" s="158"/>
      <c r="E19" s="158"/>
    </row>
    <row r="20" spans="1:5" ht="15">
      <c r="C20" s="174"/>
      <c r="D20" s="174"/>
      <c r="E20" s="174"/>
    </row>
    <row r="21" spans="1:5" ht="15">
      <c r="C21" s="174"/>
      <c r="D21" s="174"/>
      <c r="E21" s="174"/>
    </row>
    <row r="22" spans="1:5">
      <c r="A22" s="2"/>
      <c r="B22" s="2"/>
      <c r="C22" s="2"/>
      <c r="D22" s="2"/>
      <c r="E22" s="2"/>
    </row>
    <row r="23" spans="1:5" ht="15">
      <c r="C23" s="174"/>
      <c r="D23" s="174"/>
      <c r="E23" s="174"/>
    </row>
    <row r="24" spans="1:5">
      <c r="C24" s="175"/>
      <c r="D24" s="175"/>
      <c r="E24" s="175"/>
    </row>
    <row r="25" spans="1:5">
      <c r="C25" s="175"/>
      <c r="D25" s="175"/>
      <c r="E25" s="175"/>
    </row>
    <row r="26" spans="1:5" ht="15">
      <c r="C26" s="176"/>
      <c r="D26" s="176"/>
      <c r="E26" s="176"/>
    </row>
    <row r="27" spans="1:5">
      <c r="C27" s="158"/>
      <c r="D27" s="158"/>
      <c r="E27" s="158"/>
    </row>
    <row r="28" spans="1:5">
      <c r="C28" s="158"/>
      <c r="D28" s="158"/>
      <c r="E28" s="158"/>
    </row>
    <row r="29" spans="1:5">
      <c r="C29" s="158"/>
      <c r="D29" s="158"/>
      <c r="E29" s="158"/>
    </row>
    <row r="30" spans="1:5">
      <c r="C30" s="158"/>
      <c r="D30" s="158"/>
      <c r="E30" s="158"/>
    </row>
    <row r="31" spans="1:5">
      <c r="C31" s="158"/>
      <c r="D31" s="158"/>
      <c r="E31" s="158"/>
    </row>
    <row r="32" spans="1:5">
      <c r="C32" s="158"/>
      <c r="D32" s="158"/>
      <c r="E32" s="158"/>
    </row>
    <row r="33" spans="3:5">
      <c r="C33" s="158"/>
      <c r="D33" s="158"/>
      <c r="E33" s="158"/>
    </row>
    <row r="34" spans="3:5">
      <c r="C34" s="158"/>
      <c r="D34" s="158"/>
      <c r="E34" s="158"/>
    </row>
    <row r="35" spans="3:5">
      <c r="C35" s="158"/>
      <c r="D35" s="158"/>
      <c r="E35" s="158"/>
    </row>
    <row r="36" spans="3:5">
      <c r="C36" s="158"/>
      <c r="D36" s="158"/>
      <c r="E36" s="158"/>
    </row>
    <row r="37" spans="3:5">
      <c r="C37" s="158"/>
      <c r="D37" s="158"/>
      <c r="E37" s="158"/>
    </row>
    <row r="38" spans="3:5">
      <c r="C38" s="158"/>
      <c r="D38" s="158"/>
      <c r="E38" s="158"/>
    </row>
    <row r="39" spans="3:5">
      <c r="C39" s="158"/>
      <c r="D39" s="158"/>
      <c r="E39" s="158"/>
    </row>
    <row r="40" spans="3:5">
      <c r="C40" s="158"/>
      <c r="D40" s="158"/>
      <c r="E40" s="158"/>
    </row>
    <row r="41" spans="3:5">
      <c r="C41" s="158"/>
      <c r="D41" s="158"/>
      <c r="E41" s="158"/>
    </row>
    <row r="42" spans="3:5">
      <c r="C42" s="158"/>
      <c r="D42" s="158"/>
      <c r="E42" s="158"/>
    </row>
    <row r="43" spans="3:5">
      <c r="C43" s="158"/>
      <c r="D43" s="158"/>
      <c r="E43" s="158"/>
    </row>
    <row r="44" spans="3:5">
      <c r="C44" s="158"/>
      <c r="D44" s="158"/>
      <c r="E44" s="158"/>
    </row>
    <row r="45" spans="3:5">
      <c r="C45" s="158"/>
      <c r="D45" s="158"/>
      <c r="E45" s="158"/>
    </row>
    <row r="46" spans="3:5">
      <c r="C46" s="158"/>
      <c r="D46" s="158"/>
      <c r="E46" s="158"/>
    </row>
    <row r="47" spans="3:5">
      <c r="C47" s="158"/>
      <c r="D47" s="158"/>
      <c r="E47" s="158"/>
    </row>
    <row r="48" spans="3:5">
      <c r="C48" s="158"/>
      <c r="D48" s="158"/>
      <c r="E48" s="158"/>
    </row>
    <row r="49" spans="3:5">
      <c r="C49" s="158"/>
      <c r="D49" s="158"/>
      <c r="E49" s="158"/>
    </row>
    <row r="50" spans="3:5">
      <c r="C50" s="158"/>
      <c r="D50" s="158"/>
      <c r="E50" s="158"/>
    </row>
    <row r="51" spans="3:5">
      <c r="C51" s="158"/>
      <c r="D51" s="158"/>
      <c r="E51" s="158"/>
    </row>
    <row r="52" spans="3:5">
      <c r="C52" s="158"/>
      <c r="D52" s="158"/>
      <c r="E52" s="158"/>
    </row>
    <row r="53" spans="3:5">
      <c r="C53" s="158"/>
      <c r="D53" s="158"/>
      <c r="E53" s="158"/>
    </row>
    <row r="54" spans="3:5">
      <c r="C54" s="158"/>
      <c r="D54" s="158"/>
      <c r="E54" s="158"/>
    </row>
    <row r="55" spans="3:5">
      <c r="C55" s="158"/>
      <c r="D55" s="158"/>
      <c r="E55" s="158"/>
    </row>
    <row r="56" spans="3:5">
      <c r="C56" s="158"/>
      <c r="D56" s="158"/>
      <c r="E56" s="158"/>
    </row>
    <row r="57" spans="3:5">
      <c r="C57" s="158"/>
      <c r="D57" s="158"/>
      <c r="E57" s="158"/>
    </row>
    <row r="58" spans="3:5">
      <c r="C58" s="158"/>
      <c r="D58" s="158"/>
      <c r="E58" s="158"/>
    </row>
    <row r="59" spans="3:5">
      <c r="C59" s="158"/>
      <c r="D59" s="158"/>
      <c r="E59" s="158"/>
    </row>
    <row r="60" spans="3:5">
      <c r="C60" s="158"/>
      <c r="D60" s="158"/>
      <c r="E60" s="158"/>
    </row>
    <row r="61" spans="3:5">
      <c r="C61" s="158"/>
      <c r="D61" s="158"/>
      <c r="E61" s="158"/>
    </row>
    <row r="62" spans="3:5">
      <c r="C62" s="158"/>
      <c r="D62" s="158"/>
      <c r="E62" s="158"/>
    </row>
    <row r="63" spans="3:5">
      <c r="C63" s="158"/>
      <c r="D63" s="158"/>
      <c r="E63" s="158"/>
    </row>
    <row r="64" spans="3:5">
      <c r="C64" s="158"/>
      <c r="D64" s="158"/>
      <c r="E64" s="158"/>
    </row>
    <row r="65" spans="3:5">
      <c r="C65" s="158"/>
      <c r="D65" s="158"/>
      <c r="E65" s="158"/>
    </row>
    <row r="66" spans="3:5">
      <c r="C66" s="158"/>
      <c r="D66" s="158"/>
      <c r="E66" s="158"/>
    </row>
    <row r="67" spans="3:5">
      <c r="C67" s="158"/>
      <c r="D67" s="158"/>
      <c r="E67" s="158"/>
    </row>
    <row r="68" spans="3:5">
      <c r="C68" s="158"/>
      <c r="D68" s="158"/>
      <c r="E68" s="158"/>
    </row>
    <row r="69" spans="3:5">
      <c r="C69" s="158"/>
      <c r="D69" s="158"/>
      <c r="E69" s="158"/>
    </row>
    <row r="70" spans="3:5">
      <c r="C70" s="158"/>
      <c r="D70" s="158"/>
      <c r="E70" s="158"/>
    </row>
    <row r="71" spans="3:5">
      <c r="C71" s="158"/>
      <c r="D71" s="158"/>
      <c r="E71" s="158"/>
    </row>
    <row r="72" spans="3:5">
      <c r="C72" s="158"/>
      <c r="D72" s="158"/>
      <c r="E72" s="158"/>
    </row>
    <row r="73" spans="3:5">
      <c r="C73" s="158"/>
      <c r="D73" s="158"/>
      <c r="E73" s="158"/>
    </row>
    <row r="74" spans="3:5">
      <c r="C74" s="158"/>
      <c r="D74" s="158"/>
      <c r="E74" s="158"/>
    </row>
    <row r="75" spans="3:5">
      <c r="C75" s="158"/>
      <c r="D75" s="158"/>
      <c r="E75" s="158"/>
    </row>
    <row r="76" spans="3:5">
      <c r="C76" s="158"/>
      <c r="D76" s="158"/>
      <c r="E76" s="158"/>
    </row>
    <row r="77" spans="3:5">
      <c r="C77" s="158"/>
      <c r="D77" s="158"/>
      <c r="E77" s="158"/>
    </row>
    <row r="78" spans="3:5">
      <c r="C78" s="158"/>
      <c r="D78" s="158"/>
      <c r="E78" s="158"/>
    </row>
    <row r="79" spans="3:5">
      <c r="C79" s="158"/>
      <c r="D79" s="158"/>
      <c r="E79" s="158"/>
    </row>
    <row r="80" spans="3:5">
      <c r="C80" s="158"/>
      <c r="D80" s="158"/>
      <c r="E80" s="158"/>
    </row>
    <row r="81" spans="3:5">
      <c r="C81" s="158"/>
      <c r="D81" s="158"/>
      <c r="E81" s="158"/>
    </row>
    <row r="82" spans="3:5">
      <c r="C82" s="158"/>
      <c r="D82" s="158"/>
      <c r="E82" s="158"/>
    </row>
    <row r="83" spans="3:5">
      <c r="C83" s="158"/>
      <c r="D83" s="158"/>
      <c r="E83" s="158"/>
    </row>
    <row r="84" spans="3:5">
      <c r="C84" s="158"/>
      <c r="D84" s="158"/>
      <c r="E84" s="158"/>
    </row>
    <row r="85" spans="3:5">
      <c r="C85" s="158"/>
      <c r="D85" s="158"/>
      <c r="E85" s="158"/>
    </row>
    <row r="86" spans="3:5">
      <c r="C86" s="158"/>
      <c r="D86" s="158"/>
      <c r="E86" s="158"/>
    </row>
    <row r="87" spans="3:5">
      <c r="C87" s="158"/>
      <c r="D87" s="158"/>
      <c r="E87" s="158"/>
    </row>
    <row r="88" spans="3:5">
      <c r="C88" s="158"/>
      <c r="D88" s="158"/>
      <c r="E88" s="158"/>
    </row>
    <row r="89" spans="3:5">
      <c r="C89" s="158"/>
      <c r="D89" s="158"/>
      <c r="E89" s="158"/>
    </row>
    <row r="90" spans="3:5">
      <c r="C90" s="158"/>
      <c r="D90" s="158"/>
      <c r="E90" s="158"/>
    </row>
    <row r="91" spans="3:5">
      <c r="C91" s="158"/>
      <c r="D91" s="158"/>
      <c r="E91" s="158"/>
    </row>
    <row r="92" spans="3:5">
      <c r="C92" s="158"/>
      <c r="D92" s="158"/>
      <c r="E92" s="158"/>
    </row>
    <row r="93" spans="3:5">
      <c r="C93" s="158"/>
      <c r="D93" s="158"/>
      <c r="E93" s="158"/>
    </row>
    <row r="94" spans="3:5">
      <c r="C94" s="158"/>
      <c r="D94" s="158"/>
      <c r="E94" s="158"/>
    </row>
    <row r="95" spans="3:5">
      <c r="C95" s="158"/>
      <c r="D95" s="158"/>
      <c r="E95" s="158"/>
    </row>
    <row r="96" spans="3:5">
      <c r="C96" s="158"/>
      <c r="D96" s="158"/>
      <c r="E96" s="158"/>
    </row>
    <row r="97" spans="3:5">
      <c r="C97" s="158"/>
      <c r="D97" s="158"/>
      <c r="E97" s="158"/>
    </row>
    <row r="98" spans="3:5">
      <c r="C98" s="158"/>
      <c r="D98" s="158"/>
      <c r="E98" s="158"/>
    </row>
    <row r="99" spans="3:5">
      <c r="C99" s="158"/>
      <c r="D99" s="158"/>
      <c r="E99" s="158"/>
    </row>
    <row r="100" spans="3:5">
      <c r="C100" s="158"/>
      <c r="D100" s="158"/>
      <c r="E100" s="158"/>
    </row>
    <row r="101" spans="3:5">
      <c r="C101" s="158"/>
      <c r="D101" s="158"/>
      <c r="E101" s="158"/>
    </row>
  </sheetData>
  <mergeCells count="5">
    <mergeCell ref="A15:E15"/>
    <mergeCell ref="A2:A3"/>
    <mergeCell ref="B2:C2"/>
    <mergeCell ref="D2:E2"/>
    <mergeCell ref="F2:G2"/>
  </mergeCells>
  <pageMargins left="0.75" right="0.75" top="1" bottom="1" header="0.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55"/>
  <dimension ref="A1:N18"/>
  <sheetViews>
    <sheetView zoomScaleSheetLayoutView="100" workbookViewId="0">
      <selection activeCell="M23" sqref="M23"/>
    </sheetView>
  </sheetViews>
  <sheetFormatPr defaultColWidth="9.140625" defaultRowHeight="12.75"/>
  <cols>
    <col min="1" max="1" width="8.85546875" style="40" customWidth="1"/>
    <col min="2" max="2" width="7.85546875" style="40" customWidth="1"/>
    <col min="3" max="3" width="10.5703125" style="40" customWidth="1"/>
    <col min="4" max="4" width="9.28515625" style="40" customWidth="1"/>
    <col min="5" max="5" width="8.7109375" style="40" customWidth="1"/>
    <col min="6" max="7" width="8.5703125" style="40" customWidth="1"/>
    <col min="8" max="8" width="7.7109375" style="40" customWidth="1"/>
    <col min="9" max="9" width="9" style="40" customWidth="1"/>
    <col min="10" max="10" width="6.28515625" style="40" bestFit="1" customWidth="1"/>
    <col min="11" max="11" width="8.5703125" style="40" customWidth="1"/>
    <col min="12" max="12" width="7" style="40" bestFit="1" customWidth="1"/>
    <col min="13" max="13" width="8.85546875" style="40" customWidth="1"/>
    <col min="14" max="16384" width="9.140625" style="40"/>
  </cols>
  <sheetData>
    <row r="1" spans="1:14" s="51" customFormat="1" ht="15.75">
      <c r="A1" s="4" t="str">
        <f>Tables!$A$15</f>
        <v>Table 14: Ratings Assigned for Long-term Corporate Debt Securities (Maturity ≥ 1 year)</v>
      </c>
    </row>
    <row r="2" spans="1:14" s="53" customFormat="1" ht="12.75" customHeight="1">
      <c r="A2" s="1066" t="s">
        <v>204</v>
      </c>
      <c r="B2" s="1004" t="s">
        <v>203</v>
      </c>
      <c r="C2" s="1004"/>
      <c r="D2" s="1004"/>
      <c r="E2" s="1004"/>
      <c r="F2" s="1004"/>
      <c r="G2" s="1004"/>
      <c r="H2" s="1004"/>
      <c r="I2" s="1004"/>
      <c r="J2" s="1069" t="s">
        <v>275</v>
      </c>
      <c r="K2" s="1070"/>
      <c r="L2" s="1062" t="s">
        <v>5</v>
      </c>
      <c r="M2" s="1063"/>
    </row>
    <row r="3" spans="1:14" s="53" customFormat="1" ht="24.75" customHeight="1">
      <c r="A3" s="1067"/>
      <c r="B3" s="1004" t="s">
        <v>202</v>
      </c>
      <c r="C3" s="1004"/>
      <c r="D3" s="995" t="s">
        <v>201</v>
      </c>
      <c r="E3" s="1074"/>
      <c r="F3" s="995" t="s">
        <v>200</v>
      </c>
      <c r="G3" s="1074"/>
      <c r="H3" s="995" t="s">
        <v>199</v>
      </c>
      <c r="I3" s="1074"/>
      <c r="J3" s="1071"/>
      <c r="K3" s="1072"/>
      <c r="L3" s="1064"/>
      <c r="M3" s="1065"/>
    </row>
    <row r="4" spans="1:14" s="53" customFormat="1" ht="25.5">
      <c r="A4" s="1068"/>
      <c r="B4" s="117" t="s">
        <v>273</v>
      </c>
      <c r="C4" s="293" t="s">
        <v>453</v>
      </c>
      <c r="D4" s="117" t="s">
        <v>273</v>
      </c>
      <c r="E4" s="232" t="s">
        <v>340</v>
      </c>
      <c r="F4" s="117" t="s">
        <v>273</v>
      </c>
      <c r="G4" s="232" t="s">
        <v>340</v>
      </c>
      <c r="H4" s="117" t="s">
        <v>273</v>
      </c>
      <c r="I4" s="232" t="s">
        <v>340</v>
      </c>
      <c r="J4" s="117" t="s">
        <v>273</v>
      </c>
      <c r="K4" s="232" t="s">
        <v>340</v>
      </c>
      <c r="L4" s="117" t="s">
        <v>273</v>
      </c>
      <c r="M4" s="232" t="s">
        <v>340</v>
      </c>
    </row>
    <row r="5" spans="1:14" s="817" customFormat="1" ht="15" customHeight="1">
      <c r="A5" s="316" t="s">
        <v>464</v>
      </c>
      <c r="B5" s="815">
        <v>201</v>
      </c>
      <c r="C5" s="702">
        <v>714359.77049999998</v>
      </c>
      <c r="D5" s="815">
        <v>354</v>
      </c>
      <c r="E5" s="815">
        <v>253554.83999999997</v>
      </c>
      <c r="F5" s="815">
        <v>246</v>
      </c>
      <c r="G5" s="815">
        <v>52227.16</v>
      </c>
      <c r="H5" s="815">
        <v>292</v>
      </c>
      <c r="I5" s="815">
        <v>28655.370000000003</v>
      </c>
      <c r="J5" s="815">
        <v>703</v>
      </c>
      <c r="K5" s="815">
        <v>30710.97</v>
      </c>
      <c r="L5" s="815">
        <v>1796</v>
      </c>
      <c r="M5" s="702">
        <v>1079508.1105</v>
      </c>
      <c r="N5" s="816"/>
    </row>
    <row r="6" spans="1:14" s="318" customFormat="1" ht="15" customHeight="1">
      <c r="A6" s="818" t="s">
        <v>557</v>
      </c>
      <c r="B6" s="814">
        <f>SUM(B7:B15)</f>
        <v>134</v>
      </c>
      <c r="C6" s="814">
        <f>SUM(C7:C15)</f>
        <v>863502.6399999999</v>
      </c>
      <c r="D6" s="814">
        <f t="shared" ref="D6:M6" si="0">SUM(D7:D15)</f>
        <v>226</v>
      </c>
      <c r="E6" s="814">
        <f t="shared" si="0"/>
        <v>132749.11000000002</v>
      </c>
      <c r="F6" s="814">
        <f t="shared" si="0"/>
        <v>163</v>
      </c>
      <c r="G6" s="814">
        <f t="shared" si="0"/>
        <v>29233.84</v>
      </c>
      <c r="H6" s="814">
        <f t="shared" si="0"/>
        <v>104</v>
      </c>
      <c r="I6" s="814">
        <f t="shared" si="0"/>
        <v>4420.6400000000003</v>
      </c>
      <c r="J6" s="814">
        <f t="shared" si="0"/>
        <v>73</v>
      </c>
      <c r="K6" s="814">
        <f t="shared" si="0"/>
        <v>6192.89</v>
      </c>
      <c r="L6" s="814">
        <f t="shared" si="0"/>
        <v>644</v>
      </c>
      <c r="M6" s="814">
        <f t="shared" si="0"/>
        <v>1038163.38</v>
      </c>
      <c r="N6" s="319"/>
    </row>
    <row r="7" spans="1:14" s="318" customFormat="1" ht="15" customHeight="1">
      <c r="A7" s="312">
        <v>42108</v>
      </c>
      <c r="B7" s="381">
        <v>15</v>
      </c>
      <c r="C7" s="381">
        <v>314194.59999999998</v>
      </c>
      <c r="D7" s="381">
        <v>12</v>
      </c>
      <c r="E7" s="381">
        <v>10928.68</v>
      </c>
      <c r="F7" s="381">
        <v>8</v>
      </c>
      <c r="G7" s="381">
        <v>1426.47</v>
      </c>
      <c r="H7" s="381">
        <v>5</v>
      </c>
      <c r="I7" s="381">
        <v>256.69</v>
      </c>
      <c r="J7" s="381">
        <v>2</v>
      </c>
      <c r="K7" s="381">
        <v>342</v>
      </c>
      <c r="L7" s="381">
        <v>42</v>
      </c>
      <c r="M7" s="381">
        <v>327148.44</v>
      </c>
      <c r="N7" s="319"/>
    </row>
    <row r="8" spans="1:14" s="318" customFormat="1" ht="15" customHeight="1">
      <c r="A8" s="312">
        <v>42138</v>
      </c>
      <c r="B8" s="381">
        <v>11</v>
      </c>
      <c r="C8" s="381">
        <v>101682.36</v>
      </c>
      <c r="D8" s="381">
        <v>22</v>
      </c>
      <c r="E8" s="381">
        <v>10998.14</v>
      </c>
      <c r="F8" s="381">
        <v>18</v>
      </c>
      <c r="G8" s="381">
        <v>3480.64</v>
      </c>
      <c r="H8" s="381">
        <v>8</v>
      </c>
      <c r="I8" s="381">
        <v>208.13</v>
      </c>
      <c r="J8" s="381">
        <v>7</v>
      </c>
      <c r="K8" s="381">
        <v>1624.39</v>
      </c>
      <c r="L8" s="381">
        <v>66</v>
      </c>
      <c r="M8" s="381">
        <v>120113.92</v>
      </c>
      <c r="N8" s="319"/>
    </row>
    <row r="9" spans="1:14" s="318" customFormat="1" ht="15" customHeight="1">
      <c r="A9" s="312">
        <v>42169</v>
      </c>
      <c r="B9" s="381">
        <v>15</v>
      </c>
      <c r="C9" s="381">
        <v>104264.1</v>
      </c>
      <c r="D9" s="381">
        <v>24</v>
      </c>
      <c r="E9" s="381">
        <v>34502.1</v>
      </c>
      <c r="F9" s="381">
        <v>21</v>
      </c>
      <c r="G9" s="381">
        <v>5181.07</v>
      </c>
      <c r="H9" s="381">
        <v>16</v>
      </c>
      <c r="I9" s="381">
        <v>681.92</v>
      </c>
      <c r="J9" s="381">
        <v>7</v>
      </c>
      <c r="K9" s="381">
        <v>185.93</v>
      </c>
      <c r="L9" s="381">
        <v>83</v>
      </c>
      <c r="M9" s="381">
        <v>144815.12</v>
      </c>
      <c r="N9" s="319"/>
    </row>
    <row r="10" spans="1:14" s="318" customFormat="1" ht="15" customHeight="1">
      <c r="A10" s="312">
        <v>42199</v>
      </c>
      <c r="B10" s="381">
        <v>15</v>
      </c>
      <c r="C10" s="381">
        <v>44142.71</v>
      </c>
      <c r="D10" s="381">
        <v>38</v>
      </c>
      <c r="E10" s="381">
        <v>10998.14</v>
      </c>
      <c r="F10" s="381">
        <v>30</v>
      </c>
      <c r="G10" s="381">
        <v>5049.2000000000007</v>
      </c>
      <c r="H10" s="381">
        <v>11</v>
      </c>
      <c r="I10" s="381">
        <v>1227.1199999999999</v>
      </c>
      <c r="J10" s="381">
        <v>7</v>
      </c>
      <c r="K10" s="381">
        <v>383.3</v>
      </c>
      <c r="L10" s="381">
        <v>101</v>
      </c>
      <c r="M10" s="381">
        <v>61800.47</v>
      </c>
      <c r="N10" s="319"/>
    </row>
    <row r="11" spans="1:14" s="318" customFormat="1" ht="15" customHeight="1">
      <c r="A11" s="312">
        <v>42230</v>
      </c>
      <c r="B11" s="381">
        <v>12</v>
      </c>
      <c r="C11" s="381">
        <v>31501</v>
      </c>
      <c r="D11" s="381">
        <v>40</v>
      </c>
      <c r="E11" s="381">
        <v>18633</v>
      </c>
      <c r="F11" s="381">
        <v>24</v>
      </c>
      <c r="G11" s="381">
        <v>7964.9</v>
      </c>
      <c r="H11" s="381">
        <v>7</v>
      </c>
      <c r="I11" s="381">
        <v>522.67000000000007</v>
      </c>
      <c r="J11" s="381">
        <v>9</v>
      </c>
      <c r="K11" s="381">
        <v>608.93999999999994</v>
      </c>
      <c r="L11" s="381">
        <v>92</v>
      </c>
      <c r="M11" s="381">
        <v>59230.51</v>
      </c>
      <c r="N11" s="319"/>
    </row>
    <row r="12" spans="1:14" s="318" customFormat="1" ht="15" customHeight="1">
      <c r="A12" s="312">
        <v>42261</v>
      </c>
      <c r="B12" s="381">
        <v>25</v>
      </c>
      <c r="C12" s="381">
        <v>170025.03</v>
      </c>
      <c r="D12" s="381">
        <v>27</v>
      </c>
      <c r="E12" s="381">
        <v>12342.970000000001</v>
      </c>
      <c r="F12" s="381">
        <v>12</v>
      </c>
      <c r="G12" s="381">
        <v>929.79</v>
      </c>
      <c r="H12" s="381">
        <v>22</v>
      </c>
      <c r="I12" s="381">
        <v>848.26</v>
      </c>
      <c r="J12" s="381">
        <v>9</v>
      </c>
      <c r="K12" s="381">
        <v>1140.3</v>
      </c>
      <c r="L12" s="381">
        <v>95</v>
      </c>
      <c r="M12" s="381">
        <v>185286.34999999998</v>
      </c>
      <c r="N12" s="319"/>
    </row>
    <row r="13" spans="1:14" s="318" customFormat="1" ht="15" customHeight="1">
      <c r="A13" s="312">
        <v>42291</v>
      </c>
      <c r="B13" s="381">
        <v>11</v>
      </c>
      <c r="C13" s="381">
        <v>75887.58</v>
      </c>
      <c r="D13" s="381">
        <v>24</v>
      </c>
      <c r="E13" s="381">
        <v>10815</v>
      </c>
      <c r="F13" s="381">
        <v>14</v>
      </c>
      <c r="G13" s="381">
        <v>1147.1500000000001</v>
      </c>
      <c r="H13" s="381">
        <v>7</v>
      </c>
      <c r="I13" s="381">
        <v>379.5</v>
      </c>
      <c r="J13" s="381">
        <v>9</v>
      </c>
      <c r="K13" s="381">
        <v>1087</v>
      </c>
      <c r="L13" s="381">
        <v>65</v>
      </c>
      <c r="M13" s="381">
        <v>89316.23</v>
      </c>
      <c r="N13" s="319"/>
    </row>
    <row r="14" spans="1:14" s="318" customFormat="1" ht="15" customHeight="1">
      <c r="A14" s="312">
        <v>42322</v>
      </c>
      <c r="B14" s="381">
        <v>7</v>
      </c>
      <c r="C14" s="381">
        <v>8350</v>
      </c>
      <c r="D14" s="381">
        <v>11</v>
      </c>
      <c r="E14" s="381">
        <v>7956.27</v>
      </c>
      <c r="F14" s="381">
        <v>5</v>
      </c>
      <c r="G14" s="381">
        <v>503.23</v>
      </c>
      <c r="H14" s="381">
        <v>1</v>
      </c>
      <c r="I14" s="381">
        <v>30</v>
      </c>
      <c r="J14" s="381">
        <v>5</v>
      </c>
      <c r="K14" s="381">
        <v>776.92</v>
      </c>
      <c r="L14" s="381">
        <v>29</v>
      </c>
      <c r="M14" s="381">
        <v>17616.419999999998</v>
      </c>
      <c r="N14" s="319"/>
    </row>
    <row r="15" spans="1:14" s="318" customFormat="1" ht="15" customHeight="1">
      <c r="A15" s="312">
        <v>42352</v>
      </c>
      <c r="B15" s="381">
        <v>23</v>
      </c>
      <c r="C15" s="381">
        <v>13455.26</v>
      </c>
      <c r="D15" s="381">
        <v>28</v>
      </c>
      <c r="E15" s="381">
        <v>15574.81</v>
      </c>
      <c r="F15" s="381">
        <v>31</v>
      </c>
      <c r="G15" s="381">
        <v>3551.3900000000003</v>
      </c>
      <c r="H15" s="381">
        <v>27</v>
      </c>
      <c r="I15" s="381">
        <v>266.35000000000002</v>
      </c>
      <c r="J15" s="381">
        <v>18</v>
      </c>
      <c r="K15" s="381">
        <v>44.11</v>
      </c>
      <c r="L15" s="381">
        <v>71</v>
      </c>
      <c r="M15" s="381">
        <v>32835.919999999998</v>
      </c>
      <c r="N15" s="319"/>
    </row>
    <row r="16" spans="1:14" s="708" customFormat="1" ht="12.75" customHeight="1">
      <c r="A16" s="1073" t="str">
        <f>'11'!A15:F15</f>
        <v>$ indicates as on December 31, 2015.</v>
      </c>
      <c r="B16" s="1073"/>
      <c r="C16" s="1073"/>
      <c r="D16" s="1073"/>
      <c r="E16" s="1073"/>
      <c r="F16" s="1073"/>
      <c r="G16" s="705"/>
      <c r="H16" s="168"/>
      <c r="I16" s="168"/>
      <c r="J16" s="168"/>
      <c r="K16" s="168"/>
      <c r="L16" s="169"/>
      <c r="M16" s="168"/>
      <c r="N16" s="707"/>
    </row>
    <row r="17" spans="1:13" s="370" customFormat="1" ht="12.75" customHeight="1">
      <c r="A17" s="365" t="s">
        <v>243</v>
      </c>
      <c r="M17" s="371"/>
    </row>
    <row r="18" spans="1:13">
      <c r="D18" s="55"/>
      <c r="E18" s="55"/>
      <c r="F18" s="55"/>
      <c r="G18" s="56"/>
    </row>
  </sheetData>
  <mergeCells count="9">
    <mergeCell ref="L2:M3"/>
    <mergeCell ref="A2:A4"/>
    <mergeCell ref="B2:I2"/>
    <mergeCell ref="J2:K3"/>
    <mergeCell ref="A16:F16"/>
    <mergeCell ref="B3:C3"/>
    <mergeCell ref="D3:E3"/>
    <mergeCell ref="F3:G3"/>
    <mergeCell ref="H3:I3"/>
  </mergeCells>
  <pageMargins left="0.75" right="0.75" top="1" bottom="1" header="0.5" footer="0.5"/>
  <pageSetup orientation="landscape" r:id="rId1"/>
  <headerFooter alignWithMargins="0"/>
</worksheet>
</file>

<file path=xl/worksheets/sheet17.xml><?xml version="1.0" encoding="utf-8"?>
<worksheet xmlns="http://schemas.openxmlformats.org/spreadsheetml/2006/main" xmlns:r="http://schemas.openxmlformats.org/officeDocument/2006/relationships">
  <sheetPr codeName="Sheet56"/>
  <dimension ref="A1:M18"/>
  <sheetViews>
    <sheetView zoomScaleSheetLayoutView="115" workbookViewId="0">
      <pane ySplit="1" topLeftCell="A2" activePane="bottomLeft" state="frozen"/>
      <selection activeCell="C19" sqref="C19"/>
      <selection pane="bottomLeft" activeCell="N20" sqref="N20"/>
    </sheetView>
  </sheetViews>
  <sheetFormatPr defaultColWidth="9.140625" defaultRowHeight="12.75"/>
  <cols>
    <col min="1" max="1" width="9.28515625" style="57" customWidth="1"/>
    <col min="2" max="3" width="8.5703125" style="57" customWidth="1"/>
    <col min="4" max="4" width="6.85546875" style="57" customWidth="1"/>
    <col min="5" max="5" width="8.140625" style="57" bestFit="1" customWidth="1"/>
    <col min="6" max="6" width="6.5703125" style="57" customWidth="1"/>
    <col min="7" max="7" width="8.28515625" style="57" customWidth="1"/>
    <col min="8" max="8" width="6.42578125" style="57" customWidth="1"/>
    <col min="9" max="9" width="8.85546875" style="57" customWidth="1"/>
    <col min="10" max="10" width="6.7109375" style="57" customWidth="1"/>
    <col min="11" max="11" width="8.28515625" style="57" customWidth="1"/>
    <col min="12" max="12" width="6.7109375" style="57" customWidth="1"/>
    <col min="13" max="13" width="9" style="57" customWidth="1"/>
    <col min="14" max="16384" width="9.140625" style="57"/>
  </cols>
  <sheetData>
    <row r="1" spans="1:13" ht="15.75">
      <c r="A1" s="1075" t="str">
        <f>Tables!$A$16</f>
        <v>Table 15: Review of Accepted Ratings of Corporate Debt Securities (Maturity ≥ 1 year)</v>
      </c>
      <c r="B1" s="1075"/>
      <c r="C1" s="1075"/>
      <c r="D1" s="1075"/>
      <c r="E1" s="1075"/>
      <c r="F1" s="1075"/>
      <c r="G1" s="1075"/>
      <c r="H1" s="1075"/>
      <c r="I1" s="1075"/>
      <c r="J1" s="1075"/>
      <c r="K1" s="1075"/>
      <c r="L1" s="1075"/>
      <c r="M1" s="1075"/>
    </row>
    <row r="2" spans="1:13" ht="25.5" customHeight="1">
      <c r="A2" s="1077" t="s">
        <v>210</v>
      </c>
      <c r="B2" s="1002" t="s">
        <v>209</v>
      </c>
      <c r="C2" s="996"/>
      <c r="D2" s="1001" t="s">
        <v>208</v>
      </c>
      <c r="E2" s="996"/>
      <c r="F2" s="1001" t="s">
        <v>207</v>
      </c>
      <c r="G2" s="996"/>
      <c r="H2" s="1001" t="s">
        <v>206</v>
      </c>
      <c r="I2" s="996"/>
      <c r="J2" s="995" t="s">
        <v>205</v>
      </c>
      <c r="K2" s="1074"/>
      <c r="L2" s="1001" t="s">
        <v>5</v>
      </c>
      <c r="M2" s="996"/>
    </row>
    <row r="3" spans="1:13" ht="36" customHeight="1">
      <c r="A3" s="1068"/>
      <c r="B3" s="113" t="s">
        <v>273</v>
      </c>
      <c r="C3" s="232" t="s">
        <v>340</v>
      </c>
      <c r="D3" s="113" t="s">
        <v>273</v>
      </c>
      <c r="E3" s="232" t="s">
        <v>340</v>
      </c>
      <c r="F3" s="113" t="s">
        <v>273</v>
      </c>
      <c r="G3" s="232" t="s">
        <v>340</v>
      </c>
      <c r="H3" s="113" t="s">
        <v>273</v>
      </c>
      <c r="I3" s="232" t="s">
        <v>340</v>
      </c>
      <c r="J3" s="113" t="s">
        <v>273</v>
      </c>
      <c r="K3" s="232" t="s">
        <v>340</v>
      </c>
      <c r="L3" s="113" t="s">
        <v>273</v>
      </c>
      <c r="M3" s="232" t="s">
        <v>340</v>
      </c>
    </row>
    <row r="4" spans="1:13" s="111" customFormat="1" ht="15" customHeight="1">
      <c r="A4" s="683" t="s">
        <v>464</v>
      </c>
      <c r="B4" s="311">
        <v>464</v>
      </c>
      <c r="C4" s="873">
        <v>187442.75</v>
      </c>
      <c r="D4" s="311">
        <v>206</v>
      </c>
      <c r="E4" s="873">
        <v>103202.65</v>
      </c>
      <c r="F4" s="311">
        <v>1930</v>
      </c>
      <c r="G4" s="702">
        <v>5947139.2193</v>
      </c>
      <c r="H4" s="311">
        <v>50</v>
      </c>
      <c r="I4" s="311">
        <v>60743.4</v>
      </c>
      <c r="J4" s="311">
        <v>451</v>
      </c>
      <c r="K4" s="311">
        <v>65843.196799999991</v>
      </c>
      <c r="L4" s="630">
        <f>SUM(B4,D4,F4,H4,J4)</f>
        <v>3101</v>
      </c>
      <c r="M4" s="702">
        <f>SUM(C4,E4,G4,I4,K4)</f>
        <v>6364371.2161000008</v>
      </c>
    </row>
    <row r="5" spans="1:13" s="111" customFormat="1" ht="15" customHeight="1">
      <c r="A5" s="683" t="s">
        <v>557</v>
      </c>
      <c r="B5" s="311">
        <f>SUM(B6:B14)</f>
        <v>302</v>
      </c>
      <c r="C5" s="873">
        <f t="shared" ref="C5:M5" si="0">SUM(C6:C14)</f>
        <v>94184.389999999985</v>
      </c>
      <c r="D5" s="311">
        <f t="shared" si="0"/>
        <v>219</v>
      </c>
      <c r="E5" s="873">
        <f t="shared" si="0"/>
        <v>117070.09000000001</v>
      </c>
      <c r="F5" s="311">
        <f t="shared" si="0"/>
        <v>1512</v>
      </c>
      <c r="G5" s="702">
        <f t="shared" si="0"/>
        <v>4876315.1380000003</v>
      </c>
      <c r="H5" s="311">
        <f t="shared" si="0"/>
        <v>35</v>
      </c>
      <c r="I5" s="311">
        <f t="shared" si="0"/>
        <v>12823.5</v>
      </c>
      <c r="J5" s="311">
        <f t="shared" si="0"/>
        <v>336</v>
      </c>
      <c r="K5" s="311">
        <f t="shared" si="0"/>
        <v>94981.41</v>
      </c>
      <c r="L5" s="630">
        <f t="shared" si="0"/>
        <v>2349</v>
      </c>
      <c r="M5" s="702">
        <f t="shared" si="0"/>
        <v>5195553.9580000006</v>
      </c>
    </row>
    <row r="6" spans="1:13" s="39" customFormat="1" ht="15" customHeight="1">
      <c r="A6" s="312">
        <v>42108</v>
      </c>
      <c r="B6" s="310">
        <v>4</v>
      </c>
      <c r="C6" s="381">
        <v>985.37</v>
      </c>
      <c r="D6" s="381">
        <v>6</v>
      </c>
      <c r="E6" s="381">
        <v>3955</v>
      </c>
      <c r="F6" s="381">
        <v>65</v>
      </c>
      <c r="G6" s="381">
        <v>670670.6</v>
      </c>
      <c r="H6" s="381">
        <v>0</v>
      </c>
      <c r="I6" s="381">
        <v>0</v>
      </c>
      <c r="J6" s="381">
        <v>17</v>
      </c>
      <c r="K6" s="381">
        <v>6059.46</v>
      </c>
      <c r="L6" s="684">
        <v>92</v>
      </c>
      <c r="M6" s="381">
        <v>681670.42999999993</v>
      </c>
    </row>
    <row r="7" spans="1:13" s="39" customFormat="1" ht="15" customHeight="1">
      <c r="A7" s="312">
        <v>42138</v>
      </c>
      <c r="B7" s="310">
        <v>77</v>
      </c>
      <c r="C7" s="381">
        <v>13668.44</v>
      </c>
      <c r="D7" s="381">
        <v>39</v>
      </c>
      <c r="E7" s="381">
        <v>3172.5</v>
      </c>
      <c r="F7" s="381">
        <v>41</v>
      </c>
      <c r="G7" s="381">
        <v>614414.37280000001</v>
      </c>
      <c r="H7" s="381">
        <v>11</v>
      </c>
      <c r="I7" s="381">
        <v>6739.5</v>
      </c>
      <c r="J7" s="381">
        <v>24</v>
      </c>
      <c r="K7" s="381">
        <v>4092.11</v>
      </c>
      <c r="L7" s="684">
        <v>192</v>
      </c>
      <c r="M7" s="381">
        <v>642086.92279999994</v>
      </c>
    </row>
    <row r="8" spans="1:13" s="39" customFormat="1" ht="15" customHeight="1">
      <c r="A8" s="312">
        <v>42169</v>
      </c>
      <c r="B8" s="310">
        <v>12</v>
      </c>
      <c r="C8" s="310">
        <v>24723.809999999998</v>
      </c>
      <c r="D8" s="310">
        <v>15</v>
      </c>
      <c r="E8" s="310">
        <v>8790.33</v>
      </c>
      <c r="F8" s="310">
        <v>265</v>
      </c>
      <c r="G8" s="381">
        <v>800730.1</v>
      </c>
      <c r="H8" s="310">
        <v>2</v>
      </c>
      <c r="I8" s="310">
        <v>1580</v>
      </c>
      <c r="J8" s="310">
        <v>41</v>
      </c>
      <c r="K8" s="310">
        <v>8982.9500000000007</v>
      </c>
      <c r="L8" s="310">
        <v>335</v>
      </c>
      <c r="M8" s="381">
        <v>844807.19</v>
      </c>
    </row>
    <row r="9" spans="1:13" s="39" customFormat="1" ht="15" customHeight="1">
      <c r="A9" s="312">
        <v>42199</v>
      </c>
      <c r="B9" s="310">
        <v>38</v>
      </c>
      <c r="C9" s="310">
        <v>31187.14</v>
      </c>
      <c r="D9" s="310">
        <v>23</v>
      </c>
      <c r="E9" s="310">
        <v>17042.330000000002</v>
      </c>
      <c r="F9" s="310">
        <v>113</v>
      </c>
      <c r="G9" s="381">
        <v>492890.79999999993</v>
      </c>
      <c r="H9" s="310">
        <v>2</v>
      </c>
      <c r="I9" s="310">
        <v>1300</v>
      </c>
      <c r="J9" s="310">
        <v>47</v>
      </c>
      <c r="K9" s="310">
        <v>12328.63</v>
      </c>
      <c r="L9" s="310">
        <v>223</v>
      </c>
      <c r="M9" s="381">
        <v>554749.33000000007</v>
      </c>
    </row>
    <row r="10" spans="1:13" s="39" customFormat="1" ht="15" customHeight="1">
      <c r="A10" s="312">
        <v>42230</v>
      </c>
      <c r="B10" s="310">
        <v>48</v>
      </c>
      <c r="C10" s="310">
        <v>12999.289999999995</v>
      </c>
      <c r="D10" s="310">
        <v>9</v>
      </c>
      <c r="E10" s="310">
        <v>4996.8</v>
      </c>
      <c r="F10" s="310">
        <v>195</v>
      </c>
      <c r="G10" s="381">
        <v>325508.58259999997</v>
      </c>
      <c r="H10" s="310">
        <v>1</v>
      </c>
      <c r="I10" s="310">
        <v>500</v>
      </c>
      <c r="J10" s="310">
        <v>39</v>
      </c>
      <c r="K10" s="310">
        <v>4003.99</v>
      </c>
      <c r="L10" s="310">
        <v>292</v>
      </c>
      <c r="M10" s="381">
        <v>348008.66259999998</v>
      </c>
    </row>
    <row r="11" spans="1:13" s="39" customFormat="1" ht="15" customHeight="1">
      <c r="A11" s="312">
        <v>42261</v>
      </c>
      <c r="B11" s="310">
        <v>42</v>
      </c>
      <c r="C11" s="310">
        <v>5928.69</v>
      </c>
      <c r="D11" s="310">
        <v>83</v>
      </c>
      <c r="E11" s="310">
        <v>39867.81</v>
      </c>
      <c r="F11" s="310">
        <v>568</v>
      </c>
      <c r="G11" s="381">
        <v>1341820.6500000001</v>
      </c>
      <c r="H11" s="310">
        <v>3</v>
      </c>
      <c r="I11" s="310">
        <v>1400</v>
      </c>
      <c r="J11" s="310">
        <v>56</v>
      </c>
      <c r="K11" s="310">
        <v>8216.19</v>
      </c>
      <c r="L11" s="310">
        <v>752</v>
      </c>
      <c r="M11" s="381">
        <v>1397233.34</v>
      </c>
    </row>
    <row r="12" spans="1:13" s="39" customFormat="1" ht="15" customHeight="1">
      <c r="A12" s="312">
        <v>42291</v>
      </c>
      <c r="B12" s="310">
        <v>46</v>
      </c>
      <c r="C12" s="310">
        <v>2119.0099999999998</v>
      </c>
      <c r="D12" s="310">
        <v>11</v>
      </c>
      <c r="E12" s="310">
        <v>15086.75</v>
      </c>
      <c r="F12" s="310">
        <v>81</v>
      </c>
      <c r="G12" s="381">
        <v>257821.28000000003</v>
      </c>
      <c r="H12" s="381">
        <v>1</v>
      </c>
      <c r="I12" s="381">
        <v>10</v>
      </c>
      <c r="J12" s="381">
        <v>69</v>
      </c>
      <c r="K12" s="381">
        <v>48184.46</v>
      </c>
      <c r="L12" s="381">
        <v>208</v>
      </c>
      <c r="M12" s="381">
        <v>323221.5</v>
      </c>
    </row>
    <row r="13" spans="1:13" s="39" customFormat="1" ht="15" customHeight="1">
      <c r="A13" s="312">
        <v>42322</v>
      </c>
      <c r="B13" s="310">
        <v>5</v>
      </c>
      <c r="C13" s="310">
        <v>1914.21</v>
      </c>
      <c r="D13" s="310">
        <v>16</v>
      </c>
      <c r="E13" s="310">
        <v>20129.02</v>
      </c>
      <c r="F13" s="310">
        <v>81</v>
      </c>
      <c r="G13" s="381">
        <v>257982.7426</v>
      </c>
      <c r="H13" s="381">
        <v>1</v>
      </c>
      <c r="I13" s="381">
        <v>1280</v>
      </c>
      <c r="J13" s="381">
        <v>13</v>
      </c>
      <c r="K13" s="381">
        <v>1356.62</v>
      </c>
      <c r="L13" s="381">
        <v>116</v>
      </c>
      <c r="M13" s="381">
        <v>282662.59259999997</v>
      </c>
    </row>
    <row r="14" spans="1:13" s="39" customFormat="1" ht="15" customHeight="1">
      <c r="A14" s="312">
        <v>42352</v>
      </c>
      <c r="B14" s="310">
        <v>30</v>
      </c>
      <c r="C14" s="310">
        <v>658.43000000000006</v>
      </c>
      <c r="D14" s="310">
        <v>17</v>
      </c>
      <c r="E14" s="310">
        <v>4029.55</v>
      </c>
      <c r="F14" s="310">
        <v>103</v>
      </c>
      <c r="G14" s="310">
        <v>114476.00999999997</v>
      </c>
      <c r="H14" s="310">
        <v>14</v>
      </c>
      <c r="I14" s="310">
        <v>14</v>
      </c>
      <c r="J14" s="310">
        <v>30</v>
      </c>
      <c r="K14" s="310">
        <v>1757</v>
      </c>
      <c r="L14" s="310">
        <v>139</v>
      </c>
      <c r="M14" s="381">
        <v>121113.98999999996</v>
      </c>
    </row>
    <row r="15" spans="1:13" s="706" customFormat="1" ht="14.25" customHeight="1">
      <c r="A15" s="1073" t="str">
        <f>'14'!A16:F16</f>
        <v>$ indicates as on December 31, 2015.</v>
      </c>
      <c r="B15" s="1073"/>
      <c r="C15" s="1073"/>
      <c r="D15" s="1073"/>
      <c r="E15" s="1073"/>
      <c r="F15" s="1073"/>
      <c r="G15" s="705"/>
      <c r="H15" s="55"/>
      <c r="I15" s="58"/>
      <c r="J15" s="55"/>
      <c r="K15" s="58"/>
      <c r="L15" s="59"/>
      <c r="M15" s="58"/>
    </row>
    <row r="16" spans="1:13" s="706" customFormat="1" ht="12.75" customHeight="1">
      <c r="A16" s="1076" t="s">
        <v>243</v>
      </c>
      <c r="B16" s="1076"/>
      <c r="C16" s="1076"/>
      <c r="D16" s="1076"/>
      <c r="E16" s="1076"/>
      <c r="F16" s="1076"/>
      <c r="G16" s="1076"/>
      <c r="H16" s="1076"/>
      <c r="I16" s="1076"/>
      <c r="J16" s="1076"/>
      <c r="K16" s="1076"/>
      <c r="L16" s="1076"/>
      <c r="M16" s="1076"/>
    </row>
    <row r="17" spans="1:13">
      <c r="A17" s="279"/>
      <c r="B17" s="279"/>
      <c r="C17" s="279"/>
      <c r="D17" s="279"/>
      <c r="E17" s="279"/>
      <c r="F17" s="279"/>
      <c r="G17" s="279"/>
      <c r="H17" s="279"/>
      <c r="I17" s="279"/>
      <c r="J17" s="279"/>
      <c r="K17" s="279"/>
      <c r="L17" s="279"/>
      <c r="M17" s="279"/>
    </row>
    <row r="18" spans="1:13" ht="15">
      <c r="C18" s="231"/>
      <c r="D18" s="230"/>
      <c r="E18" s="230"/>
      <c r="F18" s="230"/>
      <c r="G18" s="230"/>
    </row>
  </sheetData>
  <mergeCells count="10">
    <mergeCell ref="A1:M1"/>
    <mergeCell ref="A16:M16"/>
    <mergeCell ref="A2:A3"/>
    <mergeCell ref="B2:C2"/>
    <mergeCell ref="D2:E2"/>
    <mergeCell ref="F2:G2"/>
    <mergeCell ref="L2:M2"/>
    <mergeCell ref="H2:I2"/>
    <mergeCell ref="J2:K2"/>
    <mergeCell ref="A15:F15"/>
  </mergeCells>
  <pageMargins left="0.2" right="0.2" top="0.75" bottom="0.75" header="0.3" footer="0.3"/>
  <pageSetup scale="97" orientation="landscape" r:id="rId1"/>
  <headerFooter alignWithMargins="0"/>
</worksheet>
</file>

<file path=xl/worksheets/sheet18.xml><?xml version="1.0" encoding="utf-8"?>
<worksheet xmlns="http://schemas.openxmlformats.org/spreadsheetml/2006/main" xmlns:r="http://schemas.openxmlformats.org/officeDocument/2006/relationships">
  <sheetPr codeName="Sheet13"/>
  <dimension ref="A1:E11"/>
  <sheetViews>
    <sheetView zoomScaleSheetLayoutView="100" workbookViewId="0">
      <selection activeCell="D13" sqref="D13"/>
    </sheetView>
  </sheetViews>
  <sheetFormatPr defaultColWidth="9.140625" defaultRowHeight="12.75"/>
  <cols>
    <col min="1" max="1" width="15.5703125" style="14" customWidth="1"/>
    <col min="2" max="3" width="11.140625" style="14" customWidth="1"/>
    <col min="4" max="4" width="12.7109375" style="393" customWidth="1"/>
    <col min="5" max="5" width="9.140625" style="14"/>
    <col min="6" max="6" width="9.5703125" style="14" bestFit="1" customWidth="1"/>
    <col min="7" max="16384" width="9.140625" style="14"/>
  </cols>
  <sheetData>
    <row r="1" spans="1:5" ht="29.25" customHeight="1">
      <c r="A1" s="1079" t="str">
        <f>Tables!A17</f>
        <v>Table 16: Distribution of Turnover on Cash Segments of Exchanges (` crore)</v>
      </c>
      <c r="B1" s="1079"/>
      <c r="C1" s="1079"/>
      <c r="D1" s="1079"/>
      <c r="E1" s="1079"/>
    </row>
    <row r="2" spans="1:5">
      <c r="A2" s="82" t="s">
        <v>72</v>
      </c>
      <c r="B2" s="83" t="s">
        <v>464</v>
      </c>
      <c r="C2" s="704" t="s">
        <v>557</v>
      </c>
      <c r="D2" s="394">
        <v>42339</v>
      </c>
    </row>
    <row r="3" spans="1:5">
      <c r="A3" s="656" t="s">
        <v>71</v>
      </c>
      <c r="B3" s="314">
        <v>0</v>
      </c>
      <c r="C3" s="314">
        <v>0</v>
      </c>
      <c r="D3" s="314">
        <v>0</v>
      </c>
    </row>
    <row r="4" spans="1:5">
      <c r="A4" s="656" t="s">
        <v>41</v>
      </c>
      <c r="B4" s="658">
        <v>854845.33272934204</v>
      </c>
      <c r="C4" s="658">
        <f>'17'!H5</f>
        <v>557581.18000000005</v>
      </c>
      <c r="D4" s="658">
        <f>'17'!H14</f>
        <v>61741.37</v>
      </c>
    </row>
    <row r="5" spans="1:5">
      <c r="A5" s="656" t="s">
        <v>68</v>
      </c>
      <c r="B5" s="314">
        <v>0</v>
      </c>
      <c r="C5" s="314">
        <v>0</v>
      </c>
      <c r="D5" s="314">
        <v>0</v>
      </c>
    </row>
    <row r="6" spans="1:5">
      <c r="A6" s="657" t="s">
        <v>553</v>
      </c>
      <c r="B6" s="659">
        <v>0.31653418999999999</v>
      </c>
      <c r="C6" s="314">
        <f>149.54+D6</f>
        <v>158.92781302499998</v>
      </c>
      <c r="D6" s="314">
        <v>9.387813024999998</v>
      </c>
    </row>
    <row r="7" spans="1:5">
      <c r="A7" s="657" t="s">
        <v>40</v>
      </c>
      <c r="B7" s="658">
        <v>4329655.0084488727</v>
      </c>
      <c r="C7" s="658">
        <f>'18'!H6</f>
        <v>3182305.8937324188</v>
      </c>
      <c r="D7" s="905">
        <f>'18'!H15</f>
        <v>334953.80289675097</v>
      </c>
    </row>
    <row r="8" spans="1:5" s="433" customFormat="1" ht="12" customHeight="1">
      <c r="A8" s="1080" t="str">
        <f>'15'!A15:F15</f>
        <v>$ indicates as on December 31, 2015.</v>
      </c>
      <c r="B8" s="1080"/>
      <c r="C8" s="1080"/>
    </row>
    <row r="9" spans="1:5">
      <c r="A9" s="1078" t="s">
        <v>515</v>
      </c>
      <c r="B9" s="1078"/>
      <c r="C9" s="1078"/>
      <c r="D9" s="1078"/>
    </row>
    <row r="11" spans="1:5">
      <c r="D11" s="14"/>
    </row>
  </sheetData>
  <mergeCells count="3">
    <mergeCell ref="A9:D9"/>
    <mergeCell ref="A1:E1"/>
    <mergeCell ref="A8:C8"/>
  </mergeCells>
  <pageMargins left="0.75" right="0.75" top="1" bottom="1" header="0.5" footer="0.5"/>
  <pageSetup scale="90"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14"/>
  <dimension ref="A1:T19"/>
  <sheetViews>
    <sheetView zoomScaleSheetLayoutView="100" workbookViewId="0">
      <selection activeCell="K17" sqref="K17"/>
    </sheetView>
  </sheetViews>
  <sheetFormatPr defaultColWidth="9.140625" defaultRowHeight="12.75"/>
  <cols>
    <col min="1" max="1" width="7.7109375" style="43" customWidth="1"/>
    <col min="2" max="2" width="9.5703125" style="43" customWidth="1"/>
    <col min="3" max="3" width="10.140625" style="43" customWidth="1"/>
    <col min="4" max="4" width="9.140625" style="43" customWidth="1"/>
    <col min="5" max="5" width="7.5703125" style="43" customWidth="1"/>
    <col min="6" max="6" width="6.85546875" style="43" customWidth="1"/>
    <col min="7" max="7" width="8.85546875" style="43" bestFit="1" customWidth="1"/>
    <col min="8" max="8" width="8.85546875" style="43" customWidth="1"/>
    <col min="9" max="9" width="8.5703125" style="43" customWidth="1"/>
    <col min="10" max="10" width="9.42578125" style="43" customWidth="1"/>
    <col min="11" max="11" width="9.28515625" style="43" customWidth="1"/>
    <col min="12" max="12" width="8.85546875" style="43" customWidth="1"/>
    <col min="13" max="13" width="11.7109375" style="43" customWidth="1"/>
    <col min="14" max="14" width="8.28515625" style="43" customWidth="1"/>
    <col min="15" max="15" width="8.42578125" style="43" customWidth="1"/>
    <col min="16" max="16" width="8.28515625" style="43" customWidth="1"/>
    <col min="17" max="17" width="9.28515625" style="42" customWidth="1"/>
    <col min="18" max="27" width="9.28515625" style="42" bestFit="1" customWidth="1"/>
    <col min="28" max="28" width="10" style="42" bestFit="1" customWidth="1"/>
    <col min="29" max="31" width="9.28515625" style="42" bestFit="1" customWidth="1"/>
    <col min="32" max="16384" width="9.140625" style="42"/>
  </cols>
  <sheetData>
    <row r="1" spans="1:20" ht="17.25" customHeight="1">
      <c r="A1" s="1085" t="str">
        <f>Tables!$A$18</f>
        <v xml:space="preserve">Table 17: Trends in Cash Segment of BSE </v>
      </c>
      <c r="B1" s="1086"/>
      <c r="C1" s="1086"/>
      <c r="D1" s="1086"/>
      <c r="E1" s="1086"/>
      <c r="F1" s="1086"/>
      <c r="G1" s="1086"/>
      <c r="H1" s="1086"/>
      <c r="I1" s="1086"/>
      <c r="J1" s="1086"/>
      <c r="K1" s="1086"/>
      <c r="L1" s="1086"/>
      <c r="M1" s="1086"/>
      <c r="N1" s="1086"/>
      <c r="O1" s="1086"/>
      <c r="P1" s="1086"/>
    </row>
    <row r="2" spans="1:20" s="132" customFormat="1" ht="39" customHeight="1">
      <c r="A2" s="1091" t="s">
        <v>391</v>
      </c>
      <c r="B2" s="1083" t="s">
        <v>263</v>
      </c>
      <c r="C2" s="1083" t="s">
        <v>439</v>
      </c>
      <c r="D2" s="1081" t="s">
        <v>265</v>
      </c>
      <c r="E2" s="1093" t="s">
        <v>79</v>
      </c>
      <c r="F2" s="1090" t="s">
        <v>78</v>
      </c>
      <c r="G2" s="1090" t="s">
        <v>77</v>
      </c>
      <c r="H2" s="1090" t="s">
        <v>341</v>
      </c>
      <c r="I2" s="1090" t="s">
        <v>342</v>
      </c>
      <c r="J2" s="1090" t="s">
        <v>343</v>
      </c>
      <c r="K2" s="1090" t="s">
        <v>76</v>
      </c>
      <c r="L2" s="1090" t="s">
        <v>344</v>
      </c>
      <c r="M2" s="1090" t="s">
        <v>345</v>
      </c>
      <c r="N2" s="1087" t="s">
        <v>518</v>
      </c>
      <c r="O2" s="1088"/>
      <c r="P2" s="1089"/>
      <c r="Q2" s="198"/>
    </row>
    <row r="3" spans="1:20" s="132" customFormat="1" ht="13.5" customHeight="1">
      <c r="A3" s="1092"/>
      <c r="B3" s="1084"/>
      <c r="C3" s="1084"/>
      <c r="D3" s="1082"/>
      <c r="E3" s="1093"/>
      <c r="F3" s="1090"/>
      <c r="G3" s="1090"/>
      <c r="H3" s="1090"/>
      <c r="I3" s="1090"/>
      <c r="J3" s="1090"/>
      <c r="K3" s="1090"/>
      <c r="L3" s="1090"/>
      <c r="M3" s="1090"/>
      <c r="N3" s="239" t="s">
        <v>75</v>
      </c>
      <c r="O3" s="239" t="s">
        <v>74</v>
      </c>
      <c r="P3" s="239" t="s">
        <v>73</v>
      </c>
      <c r="Q3" s="198"/>
    </row>
    <row r="4" spans="1:20" s="710" customFormat="1" ht="15" customHeight="1">
      <c r="A4" s="703" t="s">
        <v>464</v>
      </c>
      <c r="B4" s="534">
        <v>5624</v>
      </c>
      <c r="C4" s="534">
        <v>93</v>
      </c>
      <c r="D4" s="534">
        <v>2818</v>
      </c>
      <c r="E4" s="534">
        <v>243</v>
      </c>
      <c r="F4" s="534">
        <v>7111.02</v>
      </c>
      <c r="G4" s="535">
        <v>856755.14</v>
      </c>
      <c r="H4" s="535">
        <v>854845.33272934204</v>
      </c>
      <c r="I4" s="535">
        <v>3517.8820276927654</v>
      </c>
      <c r="J4" s="709">
        <v>12021.416515905481</v>
      </c>
      <c r="K4" s="535">
        <v>856755.46000000008</v>
      </c>
      <c r="L4" s="535">
        <v>854842.21</v>
      </c>
      <c r="M4" s="535">
        <v>10149289.970000001</v>
      </c>
      <c r="N4" s="520">
        <v>30024.74</v>
      </c>
      <c r="O4" s="520">
        <v>22197.51</v>
      </c>
      <c r="P4" s="520">
        <v>27957.49</v>
      </c>
    </row>
    <row r="5" spans="1:20" s="711" customFormat="1" ht="15" customHeight="1">
      <c r="A5" s="703" t="s">
        <v>557</v>
      </c>
      <c r="B5" s="520">
        <f>B14</f>
        <v>5835</v>
      </c>
      <c r="C5" s="520">
        <f t="shared" ref="C5:D5" si="0">C14</f>
        <v>64</v>
      </c>
      <c r="D5" s="520">
        <f t="shared" si="0"/>
        <v>2891</v>
      </c>
      <c r="E5" s="520">
        <f>SUM(E6:E14)</f>
        <v>186</v>
      </c>
      <c r="F5" s="520">
        <f>SUM(F6:F14)</f>
        <v>3146.9</v>
      </c>
      <c r="G5" s="535">
        <f>SUM(G6:G14)</f>
        <v>573099.74</v>
      </c>
      <c r="H5" s="535">
        <f>SUM(H6:H14)</f>
        <v>557581.18000000005</v>
      </c>
      <c r="I5" s="520">
        <f>H5/E5</f>
        <v>2997.7482795698929</v>
      </c>
      <c r="J5" s="520">
        <f>H5/F5*100</f>
        <v>17718.427023419874</v>
      </c>
      <c r="K5" s="535">
        <f>SUM(K6:K14)</f>
        <v>573099.74</v>
      </c>
      <c r="L5" s="535">
        <f>SUM(L6:L14)</f>
        <v>557581.05999999994</v>
      </c>
      <c r="M5" s="535">
        <f>M14</f>
        <v>10037733.65</v>
      </c>
      <c r="N5" s="520">
        <f>MAX(N6:N14)</f>
        <v>29094.61</v>
      </c>
      <c r="O5" s="520">
        <f>MIN(O6:O14)</f>
        <v>24833.54</v>
      </c>
      <c r="P5" s="520">
        <f>P14</f>
        <v>26117.54</v>
      </c>
    </row>
    <row r="6" spans="1:20" s="711" customFormat="1" ht="15" customHeight="1">
      <c r="A6" s="712">
        <v>42108</v>
      </c>
      <c r="B6" s="513">
        <v>5650</v>
      </c>
      <c r="C6" s="713">
        <v>93</v>
      </c>
      <c r="D6" s="513">
        <v>2808</v>
      </c>
      <c r="E6" s="714">
        <v>19</v>
      </c>
      <c r="F6" s="715">
        <v>538.66000000000008</v>
      </c>
      <c r="G6" s="513">
        <v>65250.409999999989</v>
      </c>
      <c r="H6" s="513">
        <v>67421.26999999999</v>
      </c>
      <c r="I6" s="714">
        <f>H6/E6</f>
        <v>3548.4878947368416</v>
      </c>
      <c r="J6" s="714">
        <f>100*H6/F6</f>
        <v>12516.479783165629</v>
      </c>
      <c r="K6" s="513">
        <v>65250.409999999989</v>
      </c>
      <c r="L6" s="513">
        <v>67421.259999999995</v>
      </c>
      <c r="M6" s="686">
        <v>9968015.25</v>
      </c>
      <c r="N6" s="513">
        <v>29094.61</v>
      </c>
      <c r="O6" s="513">
        <v>26897.54</v>
      </c>
      <c r="P6" s="513">
        <v>27011.31</v>
      </c>
    </row>
    <row r="7" spans="1:20" s="711" customFormat="1" ht="15" customHeight="1">
      <c r="A7" s="712">
        <v>42138</v>
      </c>
      <c r="B7" s="513">
        <v>5672</v>
      </c>
      <c r="C7" s="713">
        <v>93</v>
      </c>
      <c r="D7" s="513">
        <v>2785</v>
      </c>
      <c r="E7" s="714">
        <v>20</v>
      </c>
      <c r="F7" s="715">
        <v>326.08</v>
      </c>
      <c r="G7" s="513">
        <v>48327.43</v>
      </c>
      <c r="H7" s="513">
        <v>60604.609999999993</v>
      </c>
      <c r="I7" s="714">
        <f>H7/E7</f>
        <v>3030.2304999999997</v>
      </c>
      <c r="J7" s="714">
        <f>100*H7/F7</f>
        <v>18585.810230618252</v>
      </c>
      <c r="K7" s="513">
        <v>48327.43</v>
      </c>
      <c r="L7" s="513">
        <v>60604.6</v>
      </c>
      <c r="M7" s="686">
        <v>10326686.25</v>
      </c>
      <c r="N7" s="513">
        <v>28071.16</v>
      </c>
      <c r="O7" s="513">
        <v>26423.99</v>
      </c>
      <c r="P7" s="513">
        <v>27828.44</v>
      </c>
    </row>
    <row r="8" spans="1:20" s="711" customFormat="1" ht="15" customHeight="1">
      <c r="A8" s="712">
        <v>42169</v>
      </c>
      <c r="B8" s="513">
        <v>5688</v>
      </c>
      <c r="C8" s="713">
        <v>93</v>
      </c>
      <c r="D8" s="513">
        <v>2801</v>
      </c>
      <c r="E8" s="714">
        <v>22</v>
      </c>
      <c r="F8" s="715">
        <v>291.71999999999997</v>
      </c>
      <c r="G8" s="513">
        <v>55677.23</v>
      </c>
      <c r="H8" s="513">
        <v>60370.22</v>
      </c>
      <c r="I8" s="714">
        <v>2744.1009090909092</v>
      </c>
      <c r="J8" s="714">
        <v>20694.576991635819</v>
      </c>
      <c r="K8" s="513">
        <v>55677.23</v>
      </c>
      <c r="L8" s="513">
        <v>60370.210000000006</v>
      </c>
      <c r="M8" s="686">
        <v>10143510.560000001</v>
      </c>
      <c r="N8" s="513">
        <v>27968.75</v>
      </c>
      <c r="O8" s="513">
        <v>26307.07</v>
      </c>
      <c r="P8" s="513">
        <v>27780.83</v>
      </c>
    </row>
    <row r="9" spans="1:20" s="711" customFormat="1" ht="15" customHeight="1">
      <c r="A9" s="712">
        <v>42189</v>
      </c>
      <c r="B9" s="513">
        <v>5725</v>
      </c>
      <c r="C9" s="713">
        <v>93</v>
      </c>
      <c r="D9" s="513">
        <v>2984</v>
      </c>
      <c r="E9" s="714">
        <v>23</v>
      </c>
      <c r="F9" s="715">
        <v>374.50000000000006</v>
      </c>
      <c r="G9" s="513">
        <v>70989.66</v>
      </c>
      <c r="H9" s="513">
        <v>70253.67</v>
      </c>
      <c r="I9" s="714">
        <v>3054.5073913043479</v>
      </c>
      <c r="J9" s="714">
        <v>18759.324432576766</v>
      </c>
      <c r="K9" s="513">
        <v>70989.66</v>
      </c>
      <c r="L9" s="513">
        <v>70253.67</v>
      </c>
      <c r="M9" s="686">
        <v>10479395.609999999</v>
      </c>
      <c r="N9" s="513">
        <v>28578.33</v>
      </c>
      <c r="O9" s="513">
        <v>27416.39</v>
      </c>
      <c r="P9" s="513">
        <v>28114.560000000001</v>
      </c>
    </row>
    <row r="10" spans="1:20" s="711" customFormat="1" ht="15" customHeight="1">
      <c r="A10" s="712">
        <v>42220</v>
      </c>
      <c r="B10" s="513">
        <v>5752</v>
      </c>
      <c r="C10" s="713">
        <v>93</v>
      </c>
      <c r="D10" s="513">
        <v>2755</v>
      </c>
      <c r="E10" s="714">
        <v>21</v>
      </c>
      <c r="F10" s="715">
        <v>392.70000000000016</v>
      </c>
      <c r="G10" s="513">
        <v>73699.09</v>
      </c>
      <c r="H10" s="513">
        <v>73821.679999999993</v>
      </c>
      <c r="I10" s="714">
        <v>3515.3180952380949</v>
      </c>
      <c r="J10" s="714">
        <v>18798.492487904241</v>
      </c>
      <c r="K10" s="513">
        <v>73699.09</v>
      </c>
      <c r="L10" s="513">
        <v>73821.679999999993</v>
      </c>
      <c r="M10" s="686">
        <v>9827930.4700000007</v>
      </c>
      <c r="N10" s="513">
        <v>28417.59</v>
      </c>
      <c r="O10" s="513">
        <v>25298.42</v>
      </c>
      <c r="P10" s="513">
        <v>26283.09</v>
      </c>
    </row>
    <row r="11" spans="1:20" s="711" customFormat="1" ht="15" customHeight="1">
      <c r="A11" s="712">
        <v>42251</v>
      </c>
      <c r="B11" s="513">
        <v>5763</v>
      </c>
      <c r="C11" s="713">
        <v>83</v>
      </c>
      <c r="D11" s="513">
        <v>2758</v>
      </c>
      <c r="E11" s="714">
        <v>20</v>
      </c>
      <c r="F11" s="715">
        <v>274.94999999999993</v>
      </c>
      <c r="G11" s="513">
        <v>48259.96</v>
      </c>
      <c r="H11" s="513">
        <v>54426.340000000004</v>
      </c>
      <c r="I11" s="714">
        <v>2721.317</v>
      </c>
      <c r="J11" s="714">
        <v>19794.995453718864</v>
      </c>
      <c r="K11" s="513">
        <v>48259.96</v>
      </c>
      <c r="L11" s="513">
        <v>54426.29</v>
      </c>
      <c r="M11" s="686">
        <v>9648121.9199999999</v>
      </c>
      <c r="N11" s="513">
        <v>26471.82</v>
      </c>
      <c r="O11" s="513">
        <v>24833.54</v>
      </c>
      <c r="P11" s="513">
        <v>26154.83</v>
      </c>
    </row>
    <row r="12" spans="1:20" s="711" customFormat="1" ht="15" customHeight="1">
      <c r="A12" s="712">
        <v>42281</v>
      </c>
      <c r="B12" s="513">
        <v>5788</v>
      </c>
      <c r="C12" s="713">
        <v>64</v>
      </c>
      <c r="D12" s="513">
        <v>2791</v>
      </c>
      <c r="E12" s="714">
        <v>20</v>
      </c>
      <c r="F12" s="715">
        <v>311.45</v>
      </c>
      <c r="G12" s="513">
        <v>61305.39</v>
      </c>
      <c r="H12" s="513">
        <v>58142.83</v>
      </c>
      <c r="I12" s="714">
        <v>2907.1415000000002</v>
      </c>
      <c r="J12" s="714">
        <v>18668.431529940601</v>
      </c>
      <c r="K12" s="513">
        <v>61305.39</v>
      </c>
      <c r="L12" s="513">
        <v>58142.81</v>
      </c>
      <c r="M12" s="686">
        <v>9833358.7400000002</v>
      </c>
      <c r="N12" s="513">
        <v>27618.14</v>
      </c>
      <c r="O12" s="513">
        <v>26168.71</v>
      </c>
      <c r="P12" s="513">
        <v>26656.83</v>
      </c>
    </row>
    <row r="13" spans="1:20" s="711" customFormat="1" ht="15" customHeight="1">
      <c r="A13" s="712">
        <v>42312</v>
      </c>
      <c r="B13" s="513">
        <v>5806</v>
      </c>
      <c r="C13" s="713">
        <v>64</v>
      </c>
      <c r="D13" s="513">
        <v>2898</v>
      </c>
      <c r="E13" s="714">
        <v>19</v>
      </c>
      <c r="F13" s="715">
        <v>286.34000000000009</v>
      </c>
      <c r="G13" s="513">
        <v>64992.560000000005</v>
      </c>
      <c r="H13" s="513">
        <v>50799.19</v>
      </c>
      <c r="I13" s="714">
        <v>2673.6415789473685</v>
      </c>
      <c r="J13" s="714">
        <v>17740.864007822864</v>
      </c>
      <c r="K13" s="513">
        <v>64992.560000000005</v>
      </c>
      <c r="L13" s="513">
        <v>50799.180000000008</v>
      </c>
      <c r="M13" s="686">
        <v>9888226.7100000009</v>
      </c>
      <c r="N13" s="513">
        <v>26824.3</v>
      </c>
      <c r="O13" s="513">
        <v>25451.42</v>
      </c>
      <c r="P13" s="513">
        <v>26145.67</v>
      </c>
    </row>
    <row r="14" spans="1:20" s="711" customFormat="1" ht="15" customHeight="1">
      <c r="A14" s="712">
        <v>42342</v>
      </c>
      <c r="B14" s="513">
        <v>5835</v>
      </c>
      <c r="C14" s="713">
        <v>64</v>
      </c>
      <c r="D14" s="513">
        <v>2891</v>
      </c>
      <c r="E14" s="714">
        <v>22</v>
      </c>
      <c r="F14" s="715">
        <v>350.49999999999994</v>
      </c>
      <c r="G14" s="513">
        <v>84598.01</v>
      </c>
      <c r="H14" s="513">
        <v>61741.37</v>
      </c>
      <c r="I14" s="714">
        <v>2806.425909090909</v>
      </c>
      <c r="J14" s="714">
        <v>17615.226818830244</v>
      </c>
      <c r="K14" s="513">
        <v>84598.01</v>
      </c>
      <c r="L14" s="513">
        <v>61741.36</v>
      </c>
      <c r="M14" s="686">
        <v>10037733.65</v>
      </c>
      <c r="N14" s="513">
        <v>26256.42</v>
      </c>
      <c r="O14" s="513">
        <v>24867.73</v>
      </c>
      <c r="P14" s="513">
        <v>26117.54</v>
      </c>
    </row>
    <row r="15" spans="1:20" s="43" customFormat="1" ht="15.75" customHeight="1">
      <c r="A15" s="120" t="s">
        <v>664</v>
      </c>
      <c r="G15" s="47"/>
      <c r="H15" s="47"/>
      <c r="I15" s="47"/>
      <c r="Q15" s="42"/>
      <c r="R15" s="42"/>
      <c r="S15" s="42"/>
      <c r="T15" s="42"/>
    </row>
    <row r="16" spans="1:20" s="62" customFormat="1" ht="14.25" customHeight="1">
      <c r="A16" s="1005" t="str">
        <f>'1'!$A$43</f>
        <v>$ indicates as on December 31, 2015.</v>
      </c>
      <c r="B16" s="1005"/>
      <c r="C16" s="1005"/>
      <c r="D16" s="1005"/>
      <c r="E16" s="1005"/>
      <c r="F16" s="1005"/>
      <c r="G16" s="47"/>
      <c r="H16" s="47"/>
      <c r="I16" s="47"/>
      <c r="J16" s="44"/>
      <c r="K16" s="44"/>
      <c r="L16" s="44"/>
      <c r="M16" s="44"/>
      <c r="N16" s="44"/>
      <c r="O16" s="45"/>
      <c r="P16" s="43"/>
      <c r="Q16" s="42"/>
      <c r="R16" s="42"/>
      <c r="S16" s="42"/>
      <c r="T16" s="42"/>
    </row>
    <row r="17" spans="1:15" ht="14.25" customHeight="1">
      <c r="A17" s="115" t="s">
        <v>272</v>
      </c>
      <c r="B17" s="116"/>
      <c r="C17" s="46"/>
      <c r="D17" s="46"/>
      <c r="E17" s="46"/>
      <c r="F17" s="47"/>
      <c r="G17" s="47"/>
      <c r="H17" s="47"/>
      <c r="I17" s="47"/>
      <c r="J17" s="47"/>
      <c r="K17" s="45"/>
      <c r="L17" s="42"/>
      <c r="M17" s="42"/>
      <c r="N17" s="47"/>
      <c r="O17" s="47"/>
    </row>
    <row r="18" spans="1:15">
      <c r="G18" s="47"/>
      <c r="H18" s="47"/>
      <c r="I18" s="47"/>
    </row>
    <row r="19" spans="1:15">
      <c r="G19" s="47"/>
      <c r="H19" s="47"/>
      <c r="I19" s="47"/>
      <c r="J19" s="410"/>
    </row>
  </sheetData>
  <mergeCells count="16">
    <mergeCell ref="A16:F16"/>
    <mergeCell ref="D2:D3"/>
    <mergeCell ref="C2:C3"/>
    <mergeCell ref="A1:P1"/>
    <mergeCell ref="N2:P2"/>
    <mergeCell ref="I2:I3"/>
    <mergeCell ref="J2:J3"/>
    <mergeCell ref="K2:K3"/>
    <mergeCell ref="L2:L3"/>
    <mergeCell ref="M2:M3"/>
    <mergeCell ref="B2:B3"/>
    <mergeCell ref="A2:A3"/>
    <mergeCell ref="H2:H3"/>
    <mergeCell ref="G2:G3"/>
    <mergeCell ref="F2:F3"/>
    <mergeCell ref="E2:E3"/>
  </mergeCells>
  <pageMargins left="0.75" right="0.75" top="1" bottom="1" header="0.5" footer="0.5"/>
  <pageSetup scale="6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1"/>
  <dimension ref="A1:F44"/>
  <sheetViews>
    <sheetView topLeftCell="A34" zoomScaleSheetLayoutView="100" workbookViewId="0">
      <selection activeCell="A49" sqref="A49"/>
    </sheetView>
  </sheetViews>
  <sheetFormatPr defaultColWidth="9.140625" defaultRowHeight="15"/>
  <cols>
    <col min="1" max="1" width="45.28515625" style="208" customWidth="1"/>
    <col min="2" max="2" width="15" style="208" customWidth="1"/>
    <col min="3" max="3" width="13.42578125" style="208" customWidth="1"/>
    <col min="4" max="4" width="10" style="208" customWidth="1"/>
    <col min="5" max="16384" width="9.140625" style="208"/>
  </cols>
  <sheetData>
    <row r="1" spans="1:6" s="207" customFormat="1" ht="17.25" customHeight="1">
      <c r="A1" s="986" t="str">
        <f>Tables!$A$2</f>
        <v>Table 1: SEBI Registered Market Intermediaries/Institutions</v>
      </c>
      <c r="B1" s="986"/>
      <c r="C1" s="986"/>
      <c r="E1" s="208"/>
      <c r="F1" s="208"/>
    </row>
    <row r="2" spans="1:6" s="77" customFormat="1">
      <c r="A2" s="218" t="s">
        <v>13</v>
      </c>
      <c r="B2" s="261" t="s">
        <v>464</v>
      </c>
      <c r="C2" s="261" t="s">
        <v>557</v>
      </c>
      <c r="E2" s="208"/>
      <c r="F2" s="208"/>
    </row>
    <row r="3" spans="1:6" ht="17.25" customHeight="1">
      <c r="A3" s="421" t="s">
        <v>14</v>
      </c>
      <c r="B3" s="209">
        <v>15</v>
      </c>
      <c r="C3" s="448">
        <v>5</v>
      </c>
    </row>
    <row r="4" spans="1:6" ht="17.25" customHeight="1">
      <c r="A4" s="422" t="s">
        <v>492</v>
      </c>
      <c r="B4" s="209">
        <v>3</v>
      </c>
      <c r="C4" s="792">
        <v>3</v>
      </c>
    </row>
    <row r="5" spans="1:6" ht="17.25" customHeight="1">
      <c r="A5" s="422" t="s">
        <v>493</v>
      </c>
      <c r="B5" s="209">
        <v>3</v>
      </c>
      <c r="C5" s="792">
        <v>3</v>
      </c>
    </row>
    <row r="6" spans="1:6" ht="17.25" customHeight="1">
      <c r="A6" s="422" t="s">
        <v>747</v>
      </c>
      <c r="B6" s="217" t="s">
        <v>748</v>
      </c>
      <c r="C6" s="792">
        <v>12</v>
      </c>
    </row>
    <row r="7" spans="1:6" ht="17.25" customHeight="1">
      <c r="A7" s="422" t="s">
        <v>544</v>
      </c>
      <c r="B7" s="217">
        <v>6147</v>
      </c>
      <c r="C7" s="793">
        <v>3187</v>
      </c>
    </row>
    <row r="8" spans="1:6" ht="17.25" customHeight="1">
      <c r="A8" s="422" t="s">
        <v>545</v>
      </c>
      <c r="B8" s="217">
        <v>3757</v>
      </c>
      <c r="C8" s="793">
        <v>2771</v>
      </c>
    </row>
    <row r="9" spans="1:6" ht="17.25" customHeight="1">
      <c r="A9" s="422" t="s">
        <v>494</v>
      </c>
      <c r="B9" s="209">
        <v>2990</v>
      </c>
      <c r="C9" s="448">
        <v>2768</v>
      </c>
    </row>
    <row r="10" spans="1:6" ht="17.25" customHeight="1">
      <c r="A10" s="422" t="s">
        <v>495</v>
      </c>
      <c r="B10" s="209">
        <v>2406</v>
      </c>
      <c r="C10" s="448">
        <v>1985</v>
      </c>
    </row>
    <row r="11" spans="1:6" ht="17.25" customHeight="1">
      <c r="A11" s="422" t="s">
        <v>468</v>
      </c>
      <c r="B11" s="216">
        <v>6</v>
      </c>
      <c r="C11" s="794">
        <v>6</v>
      </c>
    </row>
    <row r="12" spans="1:6" ht="17.25" customHeight="1">
      <c r="A12" s="422" t="s">
        <v>546</v>
      </c>
      <c r="B12" s="209">
        <v>42351</v>
      </c>
      <c r="C12" s="448">
        <v>36384</v>
      </c>
      <c r="D12" s="288"/>
    </row>
    <row r="13" spans="1:6" ht="17.25" customHeight="1">
      <c r="A13" s="422" t="s">
        <v>516</v>
      </c>
      <c r="B13" s="448">
        <v>1444</v>
      </c>
      <c r="C13" s="793">
        <v>3491</v>
      </c>
    </row>
    <row r="14" spans="1:6" ht="17.25" customHeight="1">
      <c r="A14" s="422" t="s">
        <v>517</v>
      </c>
      <c r="B14" s="448">
        <v>6772</v>
      </c>
      <c r="C14" s="793">
        <v>5114</v>
      </c>
    </row>
    <row r="15" spans="1:6" ht="17.25" customHeight="1">
      <c r="A15" s="422" t="s">
        <v>15</v>
      </c>
      <c r="B15" s="448">
        <v>19</v>
      </c>
      <c r="C15" s="794">
        <v>19</v>
      </c>
    </row>
    <row r="16" spans="1:6" ht="17.25" customHeight="1">
      <c r="A16" s="422" t="s">
        <v>16</v>
      </c>
      <c r="B16" s="448">
        <v>2</v>
      </c>
      <c r="C16" s="448">
        <v>2</v>
      </c>
    </row>
    <row r="17" spans="1:4" ht="17.25" customHeight="1">
      <c r="A17" s="422" t="s">
        <v>441</v>
      </c>
      <c r="B17" s="448">
        <v>854</v>
      </c>
      <c r="C17" s="448">
        <v>853</v>
      </c>
    </row>
    <row r="18" spans="1:4" ht="17.25" customHeight="1">
      <c r="A18" s="422" t="s">
        <v>17</v>
      </c>
      <c r="B18" s="448">
        <v>197</v>
      </c>
      <c r="C18" s="448">
        <v>191</v>
      </c>
    </row>
    <row r="19" spans="1:4" ht="17.25" customHeight="1">
      <c r="A19" s="422" t="s">
        <v>18</v>
      </c>
      <c r="B19" s="448">
        <v>60</v>
      </c>
      <c r="C19" s="448">
        <v>62</v>
      </c>
    </row>
    <row r="20" spans="1:4" ht="17.25" customHeight="1">
      <c r="A20" s="422" t="s">
        <v>19</v>
      </c>
      <c r="B20" s="448">
        <v>2</v>
      </c>
      <c r="C20" s="448">
        <v>2</v>
      </c>
    </row>
    <row r="21" spans="1:4" ht="17.25" customHeight="1">
      <c r="A21" s="422" t="s">
        <v>20</v>
      </c>
      <c r="B21" s="448">
        <v>32</v>
      </c>
      <c r="C21" s="448">
        <v>31</v>
      </c>
    </row>
    <row r="22" spans="1:4" ht="17.25" customHeight="1">
      <c r="A22" s="422" t="s">
        <v>21</v>
      </c>
      <c r="B22" s="448">
        <v>6</v>
      </c>
      <c r="C22" s="448">
        <v>7</v>
      </c>
    </row>
    <row r="23" spans="1:4" ht="17.25" customHeight="1">
      <c r="A23" s="422" t="s">
        <v>385</v>
      </c>
      <c r="B23" s="448">
        <v>5</v>
      </c>
      <c r="C23" s="448">
        <v>5</v>
      </c>
    </row>
    <row r="24" spans="1:4" ht="17.25" customHeight="1">
      <c r="A24" s="422" t="s">
        <v>24</v>
      </c>
      <c r="B24" s="448">
        <v>72</v>
      </c>
      <c r="C24" s="448">
        <v>73</v>
      </c>
    </row>
    <row r="25" spans="1:4" ht="17.25" customHeight="1">
      <c r="A25" s="422" t="s">
        <v>22</v>
      </c>
      <c r="B25" s="448">
        <v>201</v>
      </c>
      <c r="C25" s="448">
        <v>200</v>
      </c>
    </row>
    <row r="26" spans="1:4" ht="17.25" customHeight="1">
      <c r="A26" s="422" t="s">
        <v>23</v>
      </c>
      <c r="B26" s="448">
        <v>204</v>
      </c>
      <c r="C26" s="448">
        <v>213</v>
      </c>
      <c r="D26" s="207"/>
    </row>
    <row r="27" spans="1:4" ht="17.25" customHeight="1">
      <c r="A27" s="422" t="s">
        <v>384</v>
      </c>
      <c r="B27" s="448">
        <v>135</v>
      </c>
      <c r="C27" s="448">
        <v>189</v>
      </c>
    </row>
    <row r="28" spans="1:4" ht="17.25" customHeight="1">
      <c r="A28" s="422" t="s">
        <v>25</v>
      </c>
      <c r="B28" s="448">
        <v>188</v>
      </c>
      <c r="C28" s="448">
        <v>201</v>
      </c>
    </row>
    <row r="29" spans="1:4" ht="17.25" customHeight="1">
      <c r="A29" s="422" t="s">
        <v>26</v>
      </c>
      <c r="B29" s="216">
        <v>47</v>
      </c>
      <c r="C29" s="448">
        <v>47</v>
      </c>
    </row>
    <row r="30" spans="1:4" ht="17.25" customHeight="1">
      <c r="A30" s="422" t="s">
        <v>450</v>
      </c>
      <c r="B30" s="209">
        <v>271</v>
      </c>
      <c r="C30" s="448">
        <v>373</v>
      </c>
    </row>
    <row r="31" spans="1:4" ht="17.25" customHeight="1">
      <c r="A31" s="422" t="s">
        <v>525</v>
      </c>
      <c r="B31" s="209">
        <v>26</v>
      </c>
      <c r="C31" s="448">
        <v>233</v>
      </c>
    </row>
    <row r="32" spans="1:4" ht="17.25" customHeight="1">
      <c r="A32" s="422" t="s">
        <v>540</v>
      </c>
      <c r="B32" s="209">
        <v>1</v>
      </c>
      <c r="C32" s="448">
        <v>1</v>
      </c>
    </row>
    <row r="33" spans="1:4" ht="17.25" customHeight="1">
      <c r="A33" s="422" t="s">
        <v>27</v>
      </c>
      <c r="B33" s="209">
        <v>2</v>
      </c>
      <c r="C33" s="448">
        <v>2</v>
      </c>
    </row>
    <row r="34" spans="1:4" ht="17.25" customHeight="1">
      <c r="A34" s="422" t="s">
        <v>28</v>
      </c>
      <c r="B34" s="209">
        <v>1</v>
      </c>
      <c r="C34" s="448">
        <v>1</v>
      </c>
    </row>
    <row r="35" spans="1:4" ht="17.25" customHeight="1">
      <c r="A35" s="423" t="s">
        <v>29</v>
      </c>
      <c r="B35" s="240">
        <v>2</v>
      </c>
      <c r="C35" s="795">
        <v>2</v>
      </c>
    </row>
    <row r="36" spans="1:4" s="433" customFormat="1" ht="12.75" customHeight="1">
      <c r="A36" s="431" t="s">
        <v>505</v>
      </c>
      <c r="B36" s="432"/>
    </row>
    <row r="37" spans="1:4" s="434" customFormat="1" ht="111" customHeight="1">
      <c r="A37" s="985" t="s">
        <v>741</v>
      </c>
      <c r="B37" s="985"/>
      <c r="C37" s="985"/>
      <c r="D37" s="985"/>
    </row>
    <row r="38" spans="1:4" s="434" customFormat="1" ht="24" customHeight="1">
      <c r="A38" s="985" t="s">
        <v>736</v>
      </c>
      <c r="B38" s="985"/>
      <c r="C38" s="985"/>
      <c r="D38" s="985"/>
    </row>
    <row r="39" spans="1:4" s="436" customFormat="1" ht="25.5" customHeight="1">
      <c r="A39" s="985" t="s">
        <v>737</v>
      </c>
      <c r="B39" s="985"/>
      <c r="C39" s="985"/>
      <c r="D39" s="985"/>
    </row>
    <row r="40" spans="1:4" ht="12.75" customHeight="1">
      <c r="A40" s="985" t="s">
        <v>738</v>
      </c>
      <c r="B40" s="985"/>
      <c r="C40" s="985"/>
      <c r="D40" s="985"/>
    </row>
    <row r="41" spans="1:4" ht="48.75" customHeight="1">
      <c r="A41" s="985" t="s">
        <v>739</v>
      </c>
      <c r="B41" s="985"/>
      <c r="C41" s="985"/>
      <c r="D41" s="985"/>
    </row>
    <row r="42" spans="1:4">
      <c r="A42" s="694" t="s">
        <v>740</v>
      </c>
      <c r="B42" s="878"/>
      <c r="C42" s="878"/>
    </row>
    <row r="43" spans="1:4" s="433" customFormat="1" ht="12" customHeight="1">
      <c r="A43" s="911" t="s">
        <v>782</v>
      </c>
    </row>
    <row r="44" spans="1:4" ht="12" customHeight="1">
      <c r="A44" s="525" t="s">
        <v>541</v>
      </c>
    </row>
  </sheetData>
  <mergeCells count="6">
    <mergeCell ref="A41:D41"/>
    <mergeCell ref="A1:C1"/>
    <mergeCell ref="A37:D37"/>
    <mergeCell ref="A38:D38"/>
    <mergeCell ref="A39:D39"/>
    <mergeCell ref="A40:D40"/>
  </mergeCells>
  <pageMargins left="0.75" right="0.75" top="1" bottom="1" header="0.5" footer="0.5"/>
  <pageSetup scale="71"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5"/>
  <dimension ref="A1:P36"/>
  <sheetViews>
    <sheetView zoomScaleSheetLayoutView="100" workbookViewId="0">
      <selection activeCell="H15" sqref="H15"/>
    </sheetView>
  </sheetViews>
  <sheetFormatPr defaultColWidth="9.140625" defaultRowHeight="12.75"/>
  <cols>
    <col min="1" max="1" width="8" style="66" customWidth="1"/>
    <col min="2" max="2" width="9.5703125" style="66" customWidth="1"/>
    <col min="3" max="3" width="9.7109375" style="66" customWidth="1"/>
    <col min="4" max="4" width="10" style="66" customWidth="1"/>
    <col min="5" max="5" width="7.42578125" style="66" customWidth="1"/>
    <col min="6" max="6" width="7.140625" style="66" customWidth="1"/>
    <col min="7" max="7" width="8" style="66" customWidth="1"/>
    <col min="8" max="8" width="9.140625" style="66" customWidth="1"/>
    <col min="9" max="9" width="9.28515625" style="66" customWidth="1"/>
    <col min="10" max="10" width="9.85546875" style="66" customWidth="1"/>
    <col min="11" max="11" width="9.28515625" style="66" customWidth="1"/>
    <col min="12" max="12" width="8.7109375" style="66" customWidth="1"/>
    <col min="13" max="13" width="11.7109375" style="66" customWidth="1"/>
    <col min="14" max="16" width="7.85546875" style="66" customWidth="1"/>
    <col min="17" max="16384" width="9.140625" style="66"/>
  </cols>
  <sheetData>
    <row r="1" spans="1:16" ht="15.75">
      <c r="A1" s="1098" t="str">
        <f>Tables!$A$19</f>
        <v xml:space="preserve">Table 18: Trends in Cash Segment of NSE </v>
      </c>
      <c r="B1" s="1099"/>
      <c r="C1" s="1099"/>
      <c r="D1" s="1099"/>
      <c r="E1" s="1099"/>
      <c r="F1" s="1099"/>
      <c r="G1" s="1099"/>
      <c r="H1" s="1099"/>
      <c r="I1" s="1099"/>
      <c r="J1" s="1099"/>
      <c r="K1" s="1099"/>
      <c r="L1" s="1099"/>
      <c r="M1" s="1099"/>
      <c r="N1" s="1099"/>
      <c r="O1" s="1099"/>
      <c r="P1" s="1099"/>
    </row>
    <row r="2" spans="1:16" ht="39.6" customHeight="1">
      <c r="A2" s="1097" t="s">
        <v>392</v>
      </c>
      <c r="B2" s="1097" t="s">
        <v>263</v>
      </c>
      <c r="C2" s="1097" t="s">
        <v>264</v>
      </c>
      <c r="D2" s="1094" t="s">
        <v>292</v>
      </c>
      <c r="E2" s="1100" t="s">
        <v>79</v>
      </c>
      <c r="F2" s="1094" t="s">
        <v>78</v>
      </c>
      <c r="G2" s="1094" t="s">
        <v>77</v>
      </c>
      <c r="H2" s="1094" t="s">
        <v>347</v>
      </c>
      <c r="I2" s="1094" t="s">
        <v>346</v>
      </c>
      <c r="J2" s="1094" t="s">
        <v>343</v>
      </c>
      <c r="K2" s="1094" t="s">
        <v>76</v>
      </c>
      <c r="L2" s="1094" t="s">
        <v>348</v>
      </c>
      <c r="M2" s="1094" t="s">
        <v>349</v>
      </c>
      <c r="N2" s="1101" t="s">
        <v>446</v>
      </c>
      <c r="O2" s="1102"/>
      <c r="P2" s="1103"/>
    </row>
    <row r="3" spans="1:16" ht="18" customHeight="1">
      <c r="A3" s="1095"/>
      <c r="B3" s="1095"/>
      <c r="C3" s="1095"/>
      <c r="D3" s="1095"/>
      <c r="E3" s="1095"/>
      <c r="F3" s="1095"/>
      <c r="G3" s="1095"/>
      <c r="H3" s="1095"/>
      <c r="I3" s="1095"/>
      <c r="J3" s="1095"/>
      <c r="K3" s="1095"/>
      <c r="L3" s="1095"/>
      <c r="M3" s="1095"/>
      <c r="N3" s="1097" t="s">
        <v>75</v>
      </c>
      <c r="O3" s="1097" t="s">
        <v>74</v>
      </c>
      <c r="P3" s="1097" t="s">
        <v>73</v>
      </c>
    </row>
    <row r="4" spans="1:16">
      <c r="A4" s="1096"/>
      <c r="B4" s="1096"/>
      <c r="C4" s="1096"/>
      <c r="D4" s="1096"/>
      <c r="E4" s="1096"/>
      <c r="F4" s="1096"/>
      <c r="G4" s="1096"/>
      <c r="H4" s="1096"/>
      <c r="I4" s="1096"/>
      <c r="J4" s="1096"/>
      <c r="K4" s="1096"/>
      <c r="L4" s="1096"/>
      <c r="M4" s="1096"/>
      <c r="N4" s="1096"/>
      <c r="O4" s="1096"/>
      <c r="P4" s="1096"/>
    </row>
    <row r="5" spans="1:16" s="91" customFormat="1" ht="13.5" customHeight="1">
      <c r="A5" s="316" t="s">
        <v>464</v>
      </c>
      <c r="B5" s="534">
        <v>1733</v>
      </c>
      <c r="C5" s="534">
        <v>4</v>
      </c>
      <c r="D5" s="534">
        <v>1514</v>
      </c>
      <c r="E5" s="535">
        <v>243</v>
      </c>
      <c r="F5" s="535">
        <v>18328.090629999999</v>
      </c>
      <c r="G5" s="535">
        <v>2361778.5295000002</v>
      </c>
      <c r="H5" s="535">
        <v>4329655.0084488727</v>
      </c>
      <c r="I5" s="534">
        <v>17817.510322834867</v>
      </c>
      <c r="J5" s="534">
        <v>23623.05542816313</v>
      </c>
      <c r="K5" s="535">
        <v>2361778.5295000002</v>
      </c>
      <c r="L5" s="535">
        <v>4329655.0084488727</v>
      </c>
      <c r="M5" s="535">
        <v>9930122.0185655598</v>
      </c>
      <c r="N5" s="520">
        <v>9119.2000000000007</v>
      </c>
      <c r="O5" s="520">
        <v>6638.55</v>
      </c>
      <c r="P5" s="520">
        <v>8491</v>
      </c>
    </row>
    <row r="6" spans="1:16" s="91" customFormat="1" ht="13.5" customHeight="1">
      <c r="A6" s="316" t="s">
        <v>557</v>
      </c>
      <c r="B6" s="534">
        <f>B15</f>
        <v>1794</v>
      </c>
      <c r="C6" s="534">
        <f t="shared" ref="C6:D6" si="0">C15</f>
        <v>4</v>
      </c>
      <c r="D6" s="534">
        <f t="shared" si="0"/>
        <v>1549</v>
      </c>
      <c r="E6" s="535">
        <f>SUM(E7:E15)</f>
        <v>186</v>
      </c>
      <c r="F6" s="535">
        <f t="shared" ref="F6:H6" si="1">SUM(F7:F15)</f>
        <v>13844.528350000001</v>
      </c>
      <c r="G6" s="535">
        <f t="shared" si="1"/>
        <v>1611312.6295</v>
      </c>
      <c r="H6" s="535">
        <f t="shared" si="1"/>
        <v>3182305.8937324188</v>
      </c>
      <c r="I6" s="534">
        <f>H6/E6</f>
        <v>17109.171471679671</v>
      </c>
      <c r="J6" s="534">
        <f>H6/F6*100</f>
        <v>22986.018831998841</v>
      </c>
      <c r="K6" s="535">
        <f>SUM(K7:K15)</f>
        <v>1611312.6295</v>
      </c>
      <c r="L6" s="535">
        <f>SUM(L7:L15)</f>
        <v>3182305.8937324188</v>
      </c>
      <c r="M6" s="535">
        <f>M15</f>
        <v>9831657.9089900199</v>
      </c>
      <c r="N6" s="520">
        <f>MAX(N7:N15)</f>
        <v>8844.7999999999993</v>
      </c>
      <c r="O6" s="520">
        <f>MIN(O7:O15)</f>
        <v>7539.5</v>
      </c>
      <c r="P6" s="520">
        <f>P15</f>
        <v>7946.35</v>
      </c>
    </row>
    <row r="7" spans="1:16" s="70" customFormat="1" ht="13.5" customHeight="1">
      <c r="A7" s="312">
        <v>42108</v>
      </c>
      <c r="B7" s="536">
        <v>1740</v>
      </c>
      <c r="C7" s="536">
        <v>4</v>
      </c>
      <c r="D7" s="536">
        <v>1518</v>
      </c>
      <c r="E7" s="536">
        <v>19</v>
      </c>
      <c r="F7" s="536">
        <v>1505.92796</v>
      </c>
      <c r="G7" s="686">
        <v>162662.7567</v>
      </c>
      <c r="H7" s="686">
        <v>379349.10766350798</v>
      </c>
      <c r="I7" s="536">
        <v>19965.742508605683</v>
      </c>
      <c r="J7" s="536">
        <v>25190.388766240052</v>
      </c>
      <c r="K7" s="686">
        <v>162662.7567</v>
      </c>
      <c r="L7" s="536">
        <v>379349.10766350798</v>
      </c>
      <c r="M7" s="686">
        <v>9686323.9394623991</v>
      </c>
      <c r="N7" s="536">
        <v>8844.7999999999993</v>
      </c>
      <c r="O7" s="536">
        <v>8144.75</v>
      </c>
      <c r="P7" s="536">
        <v>8181.5</v>
      </c>
    </row>
    <row r="8" spans="1:16" s="70" customFormat="1" ht="13.5" customHeight="1">
      <c r="A8" s="312">
        <v>42138</v>
      </c>
      <c r="B8" s="536">
        <v>1749</v>
      </c>
      <c r="C8" s="536">
        <v>4</v>
      </c>
      <c r="D8" s="536">
        <v>1519</v>
      </c>
      <c r="E8" s="536">
        <v>20</v>
      </c>
      <c r="F8" s="536">
        <v>1452.5077799999999</v>
      </c>
      <c r="G8" s="686">
        <v>152935.65417000002</v>
      </c>
      <c r="H8" s="686">
        <v>361935.16565892199</v>
      </c>
      <c r="I8" s="536">
        <v>18096.758282946099</v>
      </c>
      <c r="J8" s="536">
        <v>24917.950226670866</v>
      </c>
      <c r="K8" s="686">
        <v>152935.65417000002</v>
      </c>
      <c r="L8" s="686">
        <v>361935.16565892199</v>
      </c>
      <c r="M8" s="686">
        <v>10020664.617180699</v>
      </c>
      <c r="N8" s="536">
        <v>8489.5499999999993</v>
      </c>
      <c r="O8" s="536">
        <v>7997.15</v>
      </c>
      <c r="P8" s="536">
        <v>8433.65</v>
      </c>
    </row>
    <row r="9" spans="1:16" s="70" customFormat="1" ht="13.5" customHeight="1">
      <c r="A9" s="312">
        <v>42169</v>
      </c>
      <c r="B9" s="536">
        <v>1750</v>
      </c>
      <c r="C9" s="536">
        <v>4</v>
      </c>
      <c r="D9" s="536">
        <v>1517</v>
      </c>
      <c r="E9" s="536">
        <v>22</v>
      </c>
      <c r="F9" s="536">
        <v>1525.2708299999999</v>
      </c>
      <c r="G9" s="686">
        <v>177773.94527999999</v>
      </c>
      <c r="H9" s="686">
        <v>333289.20798286109</v>
      </c>
      <c r="I9" s="536">
        <v>15149.509453766414</v>
      </c>
      <c r="J9" s="536">
        <v>21851.149410813887</v>
      </c>
      <c r="K9" s="686">
        <v>177773.94527999999</v>
      </c>
      <c r="L9" s="686">
        <v>333289.20798286109</v>
      </c>
      <c r="M9" s="686">
        <v>9849076.3755361903</v>
      </c>
      <c r="N9" s="536">
        <v>8467.15</v>
      </c>
      <c r="O9" s="536">
        <v>7940.3</v>
      </c>
      <c r="P9" s="536">
        <v>8368.5</v>
      </c>
    </row>
    <row r="10" spans="1:16" s="70" customFormat="1" ht="13.5" customHeight="1">
      <c r="A10" s="573">
        <v>42200</v>
      </c>
      <c r="B10" s="536">
        <v>1756</v>
      </c>
      <c r="C10" s="536">
        <v>4</v>
      </c>
      <c r="D10" s="536">
        <v>1521</v>
      </c>
      <c r="E10" s="536">
        <v>23</v>
      </c>
      <c r="F10" s="536">
        <v>1742.5215800000001</v>
      </c>
      <c r="G10" s="686">
        <v>196777.31727999999</v>
      </c>
      <c r="H10" s="686">
        <v>383483.93402115599</v>
      </c>
      <c r="I10" s="790">
        <f>H10/E10</f>
        <v>16673.214522658956</v>
      </c>
      <c r="J10" s="790">
        <f>(H10*10000000)/(F10*100000)</f>
        <v>22007.413763056869</v>
      </c>
      <c r="K10" s="686">
        <f>G10</f>
        <v>196777.31727999999</v>
      </c>
      <c r="L10" s="686">
        <f>H10</f>
        <v>383483.93402115599</v>
      </c>
      <c r="M10" s="686">
        <v>10168561.2358761</v>
      </c>
      <c r="N10" s="790">
        <v>8654.75</v>
      </c>
      <c r="O10" s="790">
        <v>8315.4</v>
      </c>
      <c r="P10" s="536">
        <v>8532.85</v>
      </c>
    </row>
    <row r="11" spans="1:16" s="70" customFormat="1" ht="13.5" customHeight="1">
      <c r="A11" s="573">
        <v>42231</v>
      </c>
      <c r="B11" s="536">
        <v>1772</v>
      </c>
      <c r="C11" s="536">
        <v>4</v>
      </c>
      <c r="D11" s="536">
        <v>1574</v>
      </c>
      <c r="E11" s="536">
        <v>21</v>
      </c>
      <c r="F11" s="536">
        <v>1862.3348699999999</v>
      </c>
      <c r="G11" s="686">
        <v>215820.56756000002</v>
      </c>
      <c r="H11" s="686">
        <v>419932.23625570699</v>
      </c>
      <c r="I11" s="790">
        <v>19996.773155033668</v>
      </c>
      <c r="J11" s="790">
        <v>22548.696425133629</v>
      </c>
      <c r="K11" s="686">
        <v>215820.56756000002</v>
      </c>
      <c r="L11" s="686">
        <v>419932.23625570704</v>
      </c>
      <c r="M11" s="686">
        <v>9529069.8685309496</v>
      </c>
      <c r="N11" s="790">
        <v>8621.5499999999993</v>
      </c>
      <c r="O11" s="790">
        <v>7667.25</v>
      </c>
      <c r="P11" s="536">
        <v>7971.3</v>
      </c>
    </row>
    <row r="12" spans="1:16" s="70" customFormat="1" ht="13.5" customHeight="1">
      <c r="A12" s="573">
        <v>42262</v>
      </c>
      <c r="B12" s="536">
        <v>1779</v>
      </c>
      <c r="C12" s="536">
        <v>4</v>
      </c>
      <c r="D12" s="536">
        <v>1535</v>
      </c>
      <c r="E12" s="536">
        <v>20</v>
      </c>
      <c r="F12" s="536">
        <v>1496.6775399999999</v>
      </c>
      <c r="G12" s="686">
        <v>164107.26566999999</v>
      </c>
      <c r="H12" s="686">
        <v>328411.91656595998</v>
      </c>
      <c r="I12" s="790">
        <v>16421</v>
      </c>
      <c r="J12" s="790">
        <v>21942.730333613476</v>
      </c>
      <c r="K12" s="686">
        <v>164107.26566999999</v>
      </c>
      <c r="L12" s="686">
        <v>328411.91656595998</v>
      </c>
      <c r="M12" s="686">
        <v>9491609.4234053697</v>
      </c>
      <c r="N12" s="790">
        <v>8055</v>
      </c>
      <c r="O12" s="790">
        <v>7539.5</v>
      </c>
      <c r="P12" s="536">
        <v>7948.9</v>
      </c>
    </row>
    <row r="13" spans="1:16" s="70" customFormat="1" ht="13.5" customHeight="1">
      <c r="A13" s="573">
        <v>42292</v>
      </c>
      <c r="B13" s="536">
        <v>1781</v>
      </c>
      <c r="C13" s="536">
        <v>4</v>
      </c>
      <c r="D13" s="536">
        <v>1534</v>
      </c>
      <c r="E13" s="536">
        <v>20</v>
      </c>
      <c r="F13" s="536">
        <v>1463.0052499999999</v>
      </c>
      <c r="G13" s="686">
        <v>179059.82381999999</v>
      </c>
      <c r="H13" s="686">
        <v>333800.70268755394</v>
      </c>
      <c r="I13" s="790">
        <v>16690.035134377697</v>
      </c>
      <c r="J13" s="790">
        <v>22816.09739182781</v>
      </c>
      <c r="K13" s="686">
        <v>179059.82381999999</v>
      </c>
      <c r="L13" s="686">
        <v>333800.70268755394</v>
      </c>
      <c r="M13" s="686">
        <v>9654113.5197365303</v>
      </c>
      <c r="N13" s="790">
        <v>8336.2999999999993</v>
      </c>
      <c r="O13" s="790">
        <v>7930.65</v>
      </c>
      <c r="P13" s="536">
        <v>8065.8</v>
      </c>
    </row>
    <row r="14" spans="1:16" s="70" customFormat="1" ht="13.5" customHeight="1">
      <c r="A14" s="573">
        <v>42323</v>
      </c>
      <c r="B14" s="536">
        <v>1786</v>
      </c>
      <c r="C14" s="536">
        <v>4</v>
      </c>
      <c r="D14" s="536">
        <v>1541</v>
      </c>
      <c r="E14" s="536">
        <v>19</v>
      </c>
      <c r="F14" s="536">
        <v>1316.2135000000001</v>
      </c>
      <c r="G14" s="686">
        <v>163708.07999999999</v>
      </c>
      <c r="H14" s="686">
        <v>307149.82</v>
      </c>
      <c r="I14" s="790">
        <v>16166</v>
      </c>
      <c r="J14" s="790">
        <v>23335.866103789394</v>
      </c>
      <c r="K14" s="686">
        <v>163708.07999999999</v>
      </c>
      <c r="L14" s="686">
        <v>307149.82</v>
      </c>
      <c r="M14" s="686">
        <v>9675669.4859400503</v>
      </c>
      <c r="N14" s="790">
        <v>8116.1</v>
      </c>
      <c r="O14" s="790">
        <v>7714.15</v>
      </c>
      <c r="P14" s="536">
        <v>7935.25</v>
      </c>
    </row>
    <row r="15" spans="1:16" s="70" customFormat="1" ht="13.5" customHeight="1">
      <c r="A15" s="573">
        <v>42353</v>
      </c>
      <c r="B15" s="536">
        <v>1794</v>
      </c>
      <c r="C15" s="536">
        <v>4</v>
      </c>
      <c r="D15" s="536">
        <v>1549</v>
      </c>
      <c r="E15" s="536">
        <v>22</v>
      </c>
      <c r="F15" s="536">
        <v>1480.0690400000001</v>
      </c>
      <c r="G15" s="686">
        <v>198467.21902000002</v>
      </c>
      <c r="H15" s="686">
        <v>334953.80289675097</v>
      </c>
      <c r="I15" s="790">
        <v>15225</v>
      </c>
      <c r="J15" s="790">
        <v>22630.958005631343</v>
      </c>
      <c r="K15" s="686">
        <v>198467.21902000002</v>
      </c>
      <c r="L15" s="686">
        <v>334953.80289675097</v>
      </c>
      <c r="M15" s="686">
        <v>9831657.9089900199</v>
      </c>
      <c r="N15" s="790">
        <v>7979.3</v>
      </c>
      <c r="O15" s="790">
        <v>7551.05</v>
      </c>
      <c r="P15" s="536">
        <v>7946.35</v>
      </c>
    </row>
    <row r="16" spans="1:16" s="374" customFormat="1" ht="13.5" customHeight="1">
      <c r="A16" s="376" t="s">
        <v>665</v>
      </c>
      <c r="B16" s="376"/>
      <c r="C16" s="376"/>
      <c r="D16" s="376"/>
      <c r="E16" s="376"/>
      <c r="F16" s="376"/>
      <c r="G16" s="376"/>
      <c r="H16" s="376"/>
      <c r="I16" s="376"/>
      <c r="J16" s="377"/>
      <c r="K16" s="378"/>
      <c r="L16" s="378"/>
      <c r="M16" s="378"/>
      <c r="N16" s="378"/>
      <c r="O16" s="378"/>
      <c r="P16" s="378"/>
    </row>
    <row r="17" spans="1:16" s="374" customFormat="1" ht="13.5" customHeight="1">
      <c r="A17" s="1005" t="str">
        <f>'1'!$A$43</f>
        <v>$ indicates as on December 31, 2015.</v>
      </c>
      <c r="B17" s="1005"/>
      <c r="C17" s="1005"/>
      <c r="D17" s="1005"/>
      <c r="E17" s="1005"/>
      <c r="F17" s="1005"/>
      <c r="G17" s="379"/>
      <c r="H17" s="379"/>
      <c r="I17" s="379"/>
      <c r="J17" s="377"/>
      <c r="K17" s="378"/>
      <c r="L17" s="378"/>
      <c r="M17" s="378"/>
      <c r="N17" s="378"/>
      <c r="O17" s="378"/>
      <c r="P17" s="378"/>
    </row>
    <row r="18" spans="1:16" s="376" customFormat="1" ht="13.5" customHeight="1">
      <c r="A18" s="376" t="s">
        <v>338</v>
      </c>
      <c r="G18" s="412"/>
      <c r="H18" s="513">
        <v>58142.83</v>
      </c>
      <c r="I18" s="412"/>
      <c r="J18" s="412"/>
    </row>
    <row r="19" spans="1:16">
      <c r="G19" s="412"/>
      <c r="H19" s="412"/>
      <c r="I19" s="412"/>
      <c r="J19" s="412"/>
    </row>
    <row r="20" spans="1:16">
      <c r="C20" s="412"/>
      <c r="D20" s="412"/>
      <c r="E20" s="412"/>
      <c r="F20" s="412"/>
      <c r="G20" s="412"/>
      <c r="H20" s="412"/>
      <c r="I20" s="412"/>
      <c r="J20" s="412"/>
    </row>
    <row r="21" spans="1:16">
      <c r="C21" s="412"/>
      <c r="D21" s="412"/>
      <c r="E21" s="412"/>
      <c r="F21" s="412"/>
      <c r="G21" s="412"/>
      <c r="H21" s="412"/>
      <c r="I21" s="412"/>
      <c r="J21" s="412"/>
    </row>
    <row r="22" spans="1:16">
      <c r="C22" s="412"/>
      <c r="D22" s="412"/>
      <c r="E22" s="412"/>
      <c r="F22" s="412"/>
      <c r="G22" s="412"/>
      <c r="H22" s="412"/>
      <c r="I22" s="412"/>
      <c r="J22" s="412"/>
    </row>
    <row r="23" spans="1:16">
      <c r="C23" s="412"/>
      <c r="D23" s="412"/>
      <c r="E23" s="412"/>
      <c r="F23" s="412"/>
      <c r="G23" s="412"/>
      <c r="H23" s="412"/>
      <c r="I23" s="412"/>
      <c r="J23" s="412"/>
    </row>
    <row r="24" spans="1:16">
      <c r="C24" s="412"/>
      <c r="D24" s="412"/>
      <c r="E24" s="412"/>
      <c r="F24" s="412"/>
      <c r="G24" s="412"/>
      <c r="H24" s="412"/>
      <c r="I24" s="412"/>
      <c r="J24" s="412"/>
    </row>
    <row r="25" spans="1:16">
      <c r="C25" s="412"/>
      <c r="D25" s="412"/>
      <c r="E25" s="412"/>
      <c r="F25" s="412"/>
      <c r="G25" s="412"/>
      <c r="H25" s="412"/>
      <c r="I25" s="412"/>
      <c r="J25" s="412"/>
    </row>
    <row r="26" spans="1:16">
      <c r="C26" s="412"/>
      <c r="D26" s="412"/>
      <c r="E26" s="412"/>
      <c r="F26" s="412"/>
      <c r="G26" s="412"/>
      <c r="H26" s="412"/>
      <c r="I26" s="412"/>
      <c r="J26" s="412"/>
    </row>
    <row r="27" spans="1:16">
      <c r="C27" s="412"/>
      <c r="D27" s="412"/>
      <c r="E27" s="412"/>
      <c r="F27" s="412"/>
      <c r="G27" s="412"/>
      <c r="H27" s="412"/>
      <c r="I27" s="412"/>
      <c r="J27" s="412"/>
    </row>
    <row r="28" spans="1:16">
      <c r="C28" s="412"/>
      <c r="D28" s="412"/>
      <c r="E28" s="412"/>
      <c r="F28" s="412"/>
      <c r="G28" s="412"/>
      <c r="H28" s="412"/>
    </row>
    <row r="29" spans="1:16">
      <c r="C29" s="412"/>
      <c r="D29" s="412"/>
      <c r="E29" s="412"/>
      <c r="F29" s="412"/>
      <c r="G29" s="412"/>
      <c r="H29" s="412"/>
    </row>
    <row r="30" spans="1:16">
      <c r="C30" s="412"/>
      <c r="D30" s="412"/>
      <c r="E30" s="412"/>
      <c r="F30" s="412"/>
      <c r="G30" s="412"/>
      <c r="H30" s="412"/>
    </row>
    <row r="31" spans="1:16">
      <c r="C31" s="412"/>
      <c r="D31" s="412"/>
      <c r="E31" s="412"/>
      <c r="F31" s="412"/>
      <c r="G31" s="412"/>
      <c r="H31" s="412"/>
    </row>
    <row r="32" spans="1:16">
      <c r="C32" s="412"/>
      <c r="D32" s="412"/>
      <c r="E32" s="412"/>
      <c r="F32" s="412"/>
      <c r="G32" s="412"/>
      <c r="H32" s="412"/>
    </row>
    <row r="33" spans="3:8">
      <c r="C33" s="412"/>
      <c r="D33" s="412"/>
      <c r="E33" s="412"/>
      <c r="F33" s="412"/>
      <c r="G33" s="412"/>
    </row>
    <row r="34" spans="3:8">
      <c r="C34" s="412"/>
      <c r="D34" s="412"/>
      <c r="E34" s="412"/>
      <c r="F34" s="412"/>
      <c r="G34" s="412"/>
      <c r="H34" s="412"/>
    </row>
    <row r="35" spans="3:8">
      <c r="C35" s="412"/>
      <c r="D35" s="412"/>
      <c r="E35" s="412"/>
      <c r="F35" s="412"/>
      <c r="G35" s="412"/>
      <c r="H35" s="412"/>
    </row>
    <row r="36" spans="3:8">
      <c r="C36" s="412"/>
      <c r="D36" s="412"/>
      <c r="E36" s="412"/>
      <c r="F36" s="412"/>
      <c r="G36" s="412"/>
      <c r="H36" s="412"/>
    </row>
  </sheetData>
  <mergeCells count="19">
    <mergeCell ref="A17:F17"/>
    <mergeCell ref="A1:P1"/>
    <mergeCell ref="A2:A4"/>
    <mergeCell ref="B2:B4"/>
    <mergeCell ref="C2:C4"/>
    <mergeCell ref="D2:D4"/>
    <mergeCell ref="E2:E4"/>
    <mergeCell ref="M2:M4"/>
    <mergeCell ref="F2:F4"/>
    <mergeCell ref="G2:G4"/>
    <mergeCell ref="H2:H4"/>
    <mergeCell ref="N2:P2"/>
    <mergeCell ref="I2:I4"/>
    <mergeCell ref="J2:J4"/>
    <mergeCell ref="P3:P4"/>
    <mergeCell ref="N3:N4"/>
    <mergeCell ref="O3:O4"/>
    <mergeCell ref="K2:K4"/>
    <mergeCell ref="L2:L4"/>
  </mergeCells>
  <pageMargins left="0.75" right="0.75" top="1" bottom="1" header="0.5" footer="0.5"/>
  <pageSetup scale="71" orientation="landscape" r:id="rId1"/>
  <headerFooter alignWithMargins="0"/>
</worksheet>
</file>

<file path=xl/worksheets/sheet21.xml><?xml version="1.0" encoding="utf-8"?>
<worksheet xmlns="http://schemas.openxmlformats.org/spreadsheetml/2006/main" xmlns:r="http://schemas.openxmlformats.org/officeDocument/2006/relationships">
  <sheetPr codeName="Sheet16"/>
  <dimension ref="A1:O26"/>
  <sheetViews>
    <sheetView zoomScaleSheetLayoutView="100" workbookViewId="0">
      <selection activeCell="L4" sqref="L4:L24"/>
    </sheetView>
  </sheetViews>
  <sheetFormatPr defaultColWidth="9.140625" defaultRowHeight="12.75"/>
  <cols>
    <col min="1" max="1" width="9" style="43" customWidth="1"/>
    <col min="2" max="2" width="9.7109375" style="43" customWidth="1"/>
    <col min="3" max="3" width="7.28515625" style="43" customWidth="1"/>
    <col min="4" max="4" width="8.28515625" style="43" customWidth="1"/>
    <col min="5" max="5" width="10.140625" style="43" customWidth="1"/>
    <col min="6" max="6" width="9.7109375" style="43" customWidth="1"/>
    <col min="7" max="7" width="9.140625" style="43" customWidth="1"/>
    <col min="8" max="8" width="9" style="43" customWidth="1"/>
    <col min="9" max="9" width="12" style="43" customWidth="1"/>
    <col min="10" max="15" width="7.42578125" style="43" customWidth="1"/>
    <col min="16" max="16384" width="9.140625" style="43"/>
  </cols>
  <sheetData>
    <row r="1" spans="1:15" ht="15.75">
      <c r="A1" s="1104" t="str">
        <f>Tables!$A$20</f>
        <v xml:space="preserve">Table 19: Daily trends in Cash Segment of BSE during December 2015 </v>
      </c>
      <c r="B1" s="1104"/>
      <c r="C1" s="1104"/>
      <c r="D1" s="1104"/>
      <c r="E1" s="1104"/>
      <c r="F1" s="1104"/>
      <c r="G1" s="1104"/>
      <c r="H1" s="1104"/>
      <c r="I1" s="1104"/>
      <c r="J1" s="1104"/>
      <c r="K1" s="1104"/>
      <c r="L1" s="1104"/>
      <c r="M1" s="1104"/>
      <c r="N1" s="1104"/>
      <c r="O1" s="1104"/>
    </row>
    <row r="2" spans="1:15" ht="28.9" customHeight="1">
      <c r="A2" s="1105" t="s">
        <v>80</v>
      </c>
      <c r="B2" s="1107" t="s">
        <v>293</v>
      </c>
      <c r="C2" s="1109" t="s">
        <v>81</v>
      </c>
      <c r="D2" s="1109" t="s">
        <v>77</v>
      </c>
      <c r="E2" s="1111" t="s">
        <v>268</v>
      </c>
      <c r="F2" s="1111" t="s">
        <v>343</v>
      </c>
      <c r="G2" s="1111" t="s">
        <v>76</v>
      </c>
      <c r="H2" s="1111" t="s">
        <v>344</v>
      </c>
      <c r="I2" s="1111" t="s">
        <v>622</v>
      </c>
      <c r="J2" s="1105" t="s">
        <v>519</v>
      </c>
      <c r="K2" s="1105"/>
      <c r="L2" s="1105"/>
      <c r="M2" s="1113" t="s">
        <v>520</v>
      </c>
      <c r="N2" s="1114"/>
      <c r="O2" s="1115"/>
    </row>
    <row r="3" spans="1:15" ht="30" customHeight="1">
      <c r="A3" s="1106"/>
      <c r="B3" s="1108"/>
      <c r="C3" s="1110"/>
      <c r="D3" s="1110"/>
      <c r="E3" s="1112"/>
      <c r="F3" s="1112"/>
      <c r="G3" s="1112"/>
      <c r="H3" s="1112"/>
      <c r="I3" s="1112"/>
      <c r="J3" s="205" t="s">
        <v>75</v>
      </c>
      <c r="K3" s="205" t="s">
        <v>74</v>
      </c>
      <c r="L3" s="205" t="s">
        <v>73</v>
      </c>
      <c r="M3" s="205" t="s">
        <v>75</v>
      </c>
      <c r="N3" s="205" t="s">
        <v>74</v>
      </c>
      <c r="O3" s="205" t="s">
        <v>73</v>
      </c>
    </row>
    <row r="4" spans="1:15">
      <c r="A4" s="802">
        <v>42339</v>
      </c>
      <c r="B4" s="537">
        <v>2953</v>
      </c>
      <c r="C4" s="540">
        <v>17.38</v>
      </c>
      <c r="D4" s="540">
        <v>5974.94</v>
      </c>
      <c r="E4" s="540">
        <v>2994.91</v>
      </c>
      <c r="F4" s="541">
        <v>172.31933256616801</v>
      </c>
      <c r="G4" s="542">
        <v>5974.94</v>
      </c>
      <c r="H4" s="540">
        <v>2994.91</v>
      </c>
      <c r="I4" s="803">
        <v>9935778.3800000008</v>
      </c>
      <c r="J4" s="804">
        <v>26246.02</v>
      </c>
      <c r="K4" s="804">
        <v>26121.52</v>
      </c>
      <c r="L4" s="804">
        <v>26169.41</v>
      </c>
      <c r="M4" s="804">
        <v>8118.41</v>
      </c>
      <c r="N4" s="804">
        <v>8083.26</v>
      </c>
      <c r="O4" s="804">
        <v>8098.3</v>
      </c>
    </row>
    <row r="5" spans="1:15">
      <c r="A5" s="802">
        <v>42340</v>
      </c>
      <c r="B5" s="537">
        <v>2921</v>
      </c>
      <c r="C5" s="540">
        <v>18.13</v>
      </c>
      <c r="D5" s="540">
        <v>7951.73</v>
      </c>
      <c r="E5" s="540">
        <v>3030.55</v>
      </c>
      <c r="F5" s="541">
        <v>167.15664644236074</v>
      </c>
      <c r="G5" s="542">
        <v>7951.73</v>
      </c>
      <c r="H5" s="540">
        <v>3030.54</v>
      </c>
      <c r="I5" s="803">
        <v>9931909.4100000001</v>
      </c>
      <c r="J5" s="804">
        <v>26256.42</v>
      </c>
      <c r="K5" s="804">
        <v>26041.68</v>
      </c>
      <c r="L5" s="804">
        <v>26117.85</v>
      </c>
      <c r="M5" s="804">
        <v>8125.28</v>
      </c>
      <c r="N5" s="804">
        <v>8059.32</v>
      </c>
      <c r="O5" s="804">
        <v>8079.83</v>
      </c>
    </row>
    <row r="6" spans="1:15" ht="14.25" customHeight="1">
      <c r="A6" s="802">
        <v>42341</v>
      </c>
      <c r="B6" s="537">
        <v>2904</v>
      </c>
      <c r="C6" s="540">
        <v>18.2</v>
      </c>
      <c r="D6" s="540">
        <v>3545.58</v>
      </c>
      <c r="E6" s="540">
        <v>3096.3</v>
      </c>
      <c r="F6" s="541">
        <v>170.12637362637363</v>
      </c>
      <c r="G6" s="542">
        <v>3545.58</v>
      </c>
      <c r="H6" s="540">
        <v>3096.3</v>
      </c>
      <c r="I6" s="803">
        <v>9863385.2699999996</v>
      </c>
      <c r="J6" s="804">
        <v>26123.86</v>
      </c>
      <c r="K6" s="804">
        <v>25857.35</v>
      </c>
      <c r="L6" s="804">
        <v>25886.62</v>
      </c>
      <c r="M6" s="804">
        <v>8079.81</v>
      </c>
      <c r="N6" s="804">
        <v>8004.86</v>
      </c>
      <c r="O6" s="804">
        <v>8014.64</v>
      </c>
    </row>
    <row r="7" spans="1:15" s="408" customFormat="1" ht="14.25" customHeight="1">
      <c r="A7" s="802">
        <v>42342</v>
      </c>
      <c r="B7" s="537">
        <v>2895</v>
      </c>
      <c r="C7" s="540">
        <v>16.59</v>
      </c>
      <c r="D7" s="540">
        <v>4717.41</v>
      </c>
      <c r="E7" s="540">
        <v>2989.76</v>
      </c>
      <c r="F7" s="541">
        <v>180.21458710066307</v>
      </c>
      <c r="G7" s="542">
        <v>4717.41</v>
      </c>
      <c r="H7" s="540">
        <v>2989.76</v>
      </c>
      <c r="I7" s="803">
        <v>9788473.2400000002</v>
      </c>
      <c r="J7" s="804">
        <v>25810.06</v>
      </c>
      <c r="K7" s="804">
        <v>25623.71</v>
      </c>
      <c r="L7" s="804">
        <v>25638.11</v>
      </c>
      <c r="M7" s="804">
        <v>7994.43</v>
      </c>
      <c r="N7" s="804">
        <v>7927.88</v>
      </c>
      <c r="O7" s="804">
        <v>7933.15</v>
      </c>
    </row>
    <row r="8" spans="1:15">
      <c r="A8" s="802">
        <v>42345</v>
      </c>
      <c r="B8" s="537">
        <v>2904</v>
      </c>
      <c r="C8" s="540">
        <v>14.98</v>
      </c>
      <c r="D8" s="540">
        <v>3651.85</v>
      </c>
      <c r="E8" s="540">
        <v>2663.22</v>
      </c>
      <c r="F8" s="541">
        <v>177.78504672897193</v>
      </c>
      <c r="G8" s="542">
        <v>3651.85</v>
      </c>
      <c r="H8" s="540">
        <v>2663.22</v>
      </c>
      <c r="I8" s="803">
        <v>9779904.2100000009</v>
      </c>
      <c r="J8" s="804">
        <v>25785.53</v>
      </c>
      <c r="K8" s="804">
        <v>25477.69</v>
      </c>
      <c r="L8" s="804">
        <v>25530.11</v>
      </c>
      <c r="M8" s="804">
        <v>7976.34</v>
      </c>
      <c r="N8" s="804">
        <v>7905.11</v>
      </c>
      <c r="O8" s="804">
        <v>7920.85</v>
      </c>
    </row>
    <row r="9" spans="1:15" s="408" customFormat="1">
      <c r="A9" s="802">
        <v>42346</v>
      </c>
      <c r="B9" s="537">
        <v>2885</v>
      </c>
      <c r="C9" s="540">
        <v>15.45</v>
      </c>
      <c r="D9" s="540">
        <v>5266.97</v>
      </c>
      <c r="E9" s="540">
        <v>2763.41</v>
      </c>
      <c r="F9" s="541">
        <v>178.86148867313915</v>
      </c>
      <c r="G9" s="542">
        <v>5266.97</v>
      </c>
      <c r="H9" s="540">
        <v>2763.41</v>
      </c>
      <c r="I9" s="803">
        <v>9671518.0199999996</v>
      </c>
      <c r="J9" s="804">
        <v>25542.47</v>
      </c>
      <c r="K9" s="804">
        <v>25256.79</v>
      </c>
      <c r="L9" s="804">
        <v>25310.33</v>
      </c>
      <c r="M9" s="804">
        <v>7927.18</v>
      </c>
      <c r="N9" s="804">
        <v>7832.74</v>
      </c>
      <c r="O9" s="804">
        <v>7848.48</v>
      </c>
    </row>
    <row r="10" spans="1:15" s="408" customFormat="1">
      <c r="A10" s="802">
        <v>42347</v>
      </c>
      <c r="B10" s="537">
        <v>2898</v>
      </c>
      <c r="C10" s="540">
        <v>15.79</v>
      </c>
      <c r="D10" s="540">
        <v>2912.06</v>
      </c>
      <c r="E10" s="540">
        <v>2604.12</v>
      </c>
      <c r="F10" s="541">
        <v>164.92210259658012</v>
      </c>
      <c r="G10" s="542">
        <v>2912.06</v>
      </c>
      <c r="H10" s="540">
        <v>2604.12</v>
      </c>
      <c r="I10" s="803">
        <v>9527137.4100000001</v>
      </c>
      <c r="J10" s="804">
        <v>25316.95</v>
      </c>
      <c r="K10" s="804">
        <v>25012.22</v>
      </c>
      <c r="L10" s="804">
        <v>25036.05</v>
      </c>
      <c r="M10" s="804">
        <v>7847.79</v>
      </c>
      <c r="N10" s="804">
        <v>7740.42</v>
      </c>
      <c r="O10" s="804">
        <v>7747.35</v>
      </c>
    </row>
    <row r="11" spans="1:15" s="408" customFormat="1">
      <c r="A11" s="802">
        <v>42348</v>
      </c>
      <c r="B11" s="537">
        <v>2835</v>
      </c>
      <c r="C11" s="540">
        <v>14.69</v>
      </c>
      <c r="D11" s="540">
        <v>2810.7</v>
      </c>
      <c r="E11" s="540">
        <v>2466.65</v>
      </c>
      <c r="F11" s="541">
        <v>167.9135466303608</v>
      </c>
      <c r="G11" s="542">
        <v>2810.7</v>
      </c>
      <c r="H11" s="540">
        <v>2466.65</v>
      </c>
      <c r="I11" s="803">
        <v>9615304.8599999994</v>
      </c>
      <c r="J11" s="804">
        <v>25289.58</v>
      </c>
      <c r="K11" s="804">
        <v>25034.14</v>
      </c>
      <c r="L11" s="804">
        <v>25252.32</v>
      </c>
      <c r="M11" s="804">
        <v>7824.28</v>
      </c>
      <c r="N11" s="804">
        <v>7741.22</v>
      </c>
      <c r="O11" s="804">
        <v>7815.43</v>
      </c>
    </row>
    <row r="12" spans="1:15" s="408" customFormat="1">
      <c r="A12" s="802">
        <v>42349</v>
      </c>
      <c r="B12" s="537">
        <v>2844</v>
      </c>
      <c r="C12" s="540">
        <v>16.16</v>
      </c>
      <c r="D12" s="540">
        <v>3398.1</v>
      </c>
      <c r="E12" s="540">
        <v>3853.37</v>
      </c>
      <c r="F12" s="541">
        <v>238.45111386138612</v>
      </c>
      <c r="G12" s="542">
        <v>3398.1</v>
      </c>
      <c r="H12" s="540">
        <v>3853.37</v>
      </c>
      <c r="I12" s="803">
        <v>9537668.2400000002</v>
      </c>
      <c r="J12" s="804">
        <v>25316.14</v>
      </c>
      <c r="K12" s="804">
        <v>24930.43</v>
      </c>
      <c r="L12" s="804">
        <v>25044.43</v>
      </c>
      <c r="M12" s="804">
        <v>7836.15</v>
      </c>
      <c r="N12" s="804">
        <v>7709.76</v>
      </c>
      <c r="O12" s="804">
        <v>7741.92</v>
      </c>
    </row>
    <row r="13" spans="1:15" s="408" customFormat="1">
      <c r="A13" s="802">
        <v>42352</v>
      </c>
      <c r="B13" s="537">
        <v>2833</v>
      </c>
      <c r="C13" s="540">
        <v>13.84</v>
      </c>
      <c r="D13" s="540">
        <v>2481.46</v>
      </c>
      <c r="E13" s="540">
        <v>2424.96</v>
      </c>
      <c r="F13" s="541">
        <v>175.21387283236996</v>
      </c>
      <c r="G13" s="542">
        <v>2481.46</v>
      </c>
      <c r="H13" s="540">
        <v>2424.96</v>
      </c>
      <c r="I13" s="803">
        <v>9587764.0500000007</v>
      </c>
      <c r="J13" s="804">
        <v>25194.15</v>
      </c>
      <c r="K13" s="804">
        <v>24867.73</v>
      </c>
      <c r="L13" s="804">
        <v>25150.35</v>
      </c>
      <c r="M13" s="804">
        <v>7797.41</v>
      </c>
      <c r="N13" s="804">
        <v>7696.13</v>
      </c>
      <c r="O13" s="804">
        <v>7784.57</v>
      </c>
    </row>
    <row r="14" spans="1:15">
      <c r="A14" s="802">
        <v>42353</v>
      </c>
      <c r="B14" s="537">
        <v>2827</v>
      </c>
      <c r="C14" s="540">
        <v>14.17</v>
      </c>
      <c r="D14" s="540">
        <v>2685.62</v>
      </c>
      <c r="E14" s="540">
        <v>2577.64</v>
      </c>
      <c r="F14" s="541">
        <v>181.90825688073394</v>
      </c>
      <c r="G14" s="542">
        <v>2685.62</v>
      </c>
      <c r="H14" s="540">
        <v>2577.64</v>
      </c>
      <c r="I14" s="803">
        <v>9658760.3399999999</v>
      </c>
      <c r="J14" s="804">
        <v>25342.78</v>
      </c>
      <c r="K14" s="804">
        <v>25075.54</v>
      </c>
      <c r="L14" s="804">
        <v>25320.44</v>
      </c>
      <c r="M14" s="804">
        <v>7837.08</v>
      </c>
      <c r="N14" s="804">
        <v>7766.32</v>
      </c>
      <c r="O14" s="804">
        <v>7831.81</v>
      </c>
    </row>
    <row r="15" spans="1:15" s="408" customFormat="1">
      <c r="A15" s="802">
        <v>42354</v>
      </c>
      <c r="B15" s="537">
        <v>2894</v>
      </c>
      <c r="C15" s="540">
        <v>15.59</v>
      </c>
      <c r="D15" s="540">
        <v>3090.84</v>
      </c>
      <c r="E15" s="540">
        <v>2722.72</v>
      </c>
      <c r="F15" s="541">
        <v>174.6452854393842</v>
      </c>
      <c r="G15" s="542">
        <v>3090.84</v>
      </c>
      <c r="H15" s="540">
        <v>2722.72</v>
      </c>
      <c r="I15" s="803">
        <v>9716696.2599999998</v>
      </c>
      <c r="J15" s="804">
        <v>25572.9</v>
      </c>
      <c r="K15" s="804">
        <v>25372.47</v>
      </c>
      <c r="L15" s="804">
        <v>25494.37</v>
      </c>
      <c r="M15" s="804">
        <v>7916.21</v>
      </c>
      <c r="N15" s="804">
        <v>7855.16</v>
      </c>
      <c r="O15" s="804">
        <v>7885.52</v>
      </c>
    </row>
    <row r="16" spans="1:15" s="408" customFormat="1">
      <c r="A16" s="802">
        <v>42355</v>
      </c>
      <c r="B16" s="537">
        <v>2882</v>
      </c>
      <c r="C16" s="540">
        <v>16.190000000000001</v>
      </c>
      <c r="D16" s="540">
        <v>3053.19</v>
      </c>
      <c r="E16" s="540">
        <v>3149.45</v>
      </c>
      <c r="F16" s="541">
        <v>194.53057442865963</v>
      </c>
      <c r="G16" s="542">
        <v>3053.19</v>
      </c>
      <c r="H16" s="540">
        <v>3149.45</v>
      </c>
      <c r="I16" s="803">
        <v>9837040.4499999993</v>
      </c>
      <c r="J16" s="804">
        <v>25831.31</v>
      </c>
      <c r="K16" s="804">
        <v>25448.32</v>
      </c>
      <c r="L16" s="804">
        <v>25803.78</v>
      </c>
      <c r="M16" s="804">
        <v>7991.47</v>
      </c>
      <c r="N16" s="804">
        <v>7881.7</v>
      </c>
      <c r="O16" s="804">
        <v>7983.9</v>
      </c>
    </row>
    <row r="17" spans="1:15" s="408" customFormat="1">
      <c r="A17" s="802">
        <v>42356</v>
      </c>
      <c r="B17" s="537">
        <v>2887</v>
      </c>
      <c r="C17" s="540">
        <v>16.79</v>
      </c>
      <c r="D17" s="540">
        <v>3581.74</v>
      </c>
      <c r="E17" s="540">
        <v>3135.02</v>
      </c>
      <c r="F17" s="541">
        <v>186.71947587849911</v>
      </c>
      <c r="G17" s="542">
        <v>3581.74</v>
      </c>
      <c r="H17" s="540">
        <v>3135.02</v>
      </c>
      <c r="I17" s="803">
        <v>9783293.4000000004</v>
      </c>
      <c r="J17" s="804">
        <v>25789.51</v>
      </c>
      <c r="K17" s="804">
        <v>25481.51</v>
      </c>
      <c r="L17" s="804">
        <v>25519.22</v>
      </c>
      <c r="M17" s="804">
        <v>7982.2</v>
      </c>
      <c r="N17" s="804">
        <v>7903.64</v>
      </c>
      <c r="O17" s="804">
        <v>7915.43</v>
      </c>
    </row>
    <row r="18" spans="1:15">
      <c r="A18" s="802">
        <v>42359</v>
      </c>
      <c r="B18" s="537">
        <v>2889</v>
      </c>
      <c r="C18" s="540">
        <v>15.09</v>
      </c>
      <c r="D18" s="540">
        <v>3192.69</v>
      </c>
      <c r="E18" s="540">
        <v>2505.9299999999998</v>
      </c>
      <c r="F18" s="541">
        <v>166.06560636182903</v>
      </c>
      <c r="G18" s="542">
        <v>3192.69</v>
      </c>
      <c r="H18" s="540">
        <v>2505.9299999999998</v>
      </c>
      <c r="I18" s="803">
        <v>9855087.4299999997</v>
      </c>
      <c r="J18" s="804">
        <v>25757.84</v>
      </c>
      <c r="K18" s="804">
        <v>25413.54</v>
      </c>
      <c r="L18" s="804">
        <v>25735.9</v>
      </c>
      <c r="M18" s="804">
        <v>7984.81</v>
      </c>
      <c r="N18" s="804">
        <v>7892.95</v>
      </c>
      <c r="O18" s="804">
        <v>7978.61</v>
      </c>
    </row>
    <row r="19" spans="1:15" s="389" customFormat="1">
      <c r="A19" s="802">
        <v>42360</v>
      </c>
      <c r="B19" s="537">
        <v>2894</v>
      </c>
      <c r="C19" s="540">
        <v>14.88</v>
      </c>
      <c r="D19" s="540">
        <v>3946.33</v>
      </c>
      <c r="E19" s="540">
        <v>2685.05</v>
      </c>
      <c r="F19" s="541">
        <v>180.44690860215053</v>
      </c>
      <c r="G19" s="542">
        <v>3946.33</v>
      </c>
      <c r="H19" s="540">
        <v>2685.05</v>
      </c>
      <c r="I19" s="803">
        <v>9825143.3699999992</v>
      </c>
      <c r="J19" s="804">
        <v>25787.21</v>
      </c>
      <c r="K19" s="804">
        <v>25485.17</v>
      </c>
      <c r="L19" s="804">
        <v>25590.65</v>
      </c>
      <c r="M19" s="804">
        <v>8001.19</v>
      </c>
      <c r="N19" s="804">
        <v>7910.95</v>
      </c>
      <c r="O19" s="804">
        <v>7937.91</v>
      </c>
    </row>
    <row r="20" spans="1:15" s="389" customFormat="1">
      <c r="A20" s="802">
        <v>42361</v>
      </c>
      <c r="B20" s="537">
        <v>2900</v>
      </c>
      <c r="C20" s="540">
        <v>17.649999999999999</v>
      </c>
      <c r="D20" s="540">
        <v>3353.98</v>
      </c>
      <c r="E20" s="540">
        <v>3048.54</v>
      </c>
      <c r="F20" s="541">
        <v>172.72181303116147</v>
      </c>
      <c r="G20" s="542">
        <v>3353.98</v>
      </c>
      <c r="H20" s="540">
        <v>3048.54</v>
      </c>
      <c r="I20" s="803">
        <v>9928602.2599999998</v>
      </c>
      <c r="J20" s="804">
        <v>25875.27</v>
      </c>
      <c r="K20" s="804">
        <v>25689.7</v>
      </c>
      <c r="L20" s="804">
        <v>25850.3</v>
      </c>
      <c r="M20" s="804">
        <v>8017.8</v>
      </c>
      <c r="N20" s="804">
        <v>7962.56</v>
      </c>
      <c r="O20" s="804">
        <v>8011.9</v>
      </c>
    </row>
    <row r="21" spans="1:15" s="408" customFormat="1">
      <c r="A21" s="802">
        <v>42362</v>
      </c>
      <c r="B21" s="537">
        <v>2886</v>
      </c>
      <c r="C21" s="540">
        <v>17.149999999999999</v>
      </c>
      <c r="D21" s="540">
        <v>3578.2</v>
      </c>
      <c r="E21" s="540">
        <v>2732.75</v>
      </c>
      <c r="F21" s="541">
        <v>159.34402332361518</v>
      </c>
      <c r="G21" s="542">
        <v>3578.2</v>
      </c>
      <c r="H21" s="540">
        <v>2732.75</v>
      </c>
      <c r="I21" s="803">
        <v>9938919.3200000003</v>
      </c>
      <c r="J21" s="804">
        <v>25922.47</v>
      </c>
      <c r="K21" s="804">
        <v>25763.4</v>
      </c>
      <c r="L21" s="804">
        <v>25838.71</v>
      </c>
      <c r="M21" s="804">
        <v>8035.03</v>
      </c>
      <c r="N21" s="804">
        <v>7989.26</v>
      </c>
      <c r="O21" s="804">
        <v>8013.14</v>
      </c>
    </row>
    <row r="22" spans="1:15" s="408" customFormat="1">
      <c r="A22" s="802">
        <v>42366</v>
      </c>
      <c r="B22" s="537">
        <v>2932</v>
      </c>
      <c r="C22" s="540">
        <v>15.38</v>
      </c>
      <c r="D22" s="540">
        <v>3384.29</v>
      </c>
      <c r="E22" s="540">
        <v>2609.5500000000002</v>
      </c>
      <c r="F22" s="541">
        <v>169.67165149544863</v>
      </c>
      <c r="G22" s="542">
        <v>3384.29</v>
      </c>
      <c r="H22" s="540">
        <v>2609.5500000000002</v>
      </c>
      <c r="I22" s="803">
        <v>9996315.5600000005</v>
      </c>
      <c r="J22" s="804">
        <v>26073.41</v>
      </c>
      <c r="K22" s="804">
        <v>25856.86</v>
      </c>
      <c r="L22" s="804">
        <v>26034.13</v>
      </c>
      <c r="M22" s="804">
        <v>8077.1</v>
      </c>
      <c r="N22" s="804">
        <v>8020.19</v>
      </c>
      <c r="O22" s="804">
        <v>8063.86</v>
      </c>
    </row>
    <row r="23" spans="1:15" s="408" customFormat="1">
      <c r="A23" s="802">
        <v>42367</v>
      </c>
      <c r="B23" s="537">
        <v>2890</v>
      </c>
      <c r="C23" s="540">
        <v>15.84</v>
      </c>
      <c r="D23" s="540">
        <v>3701.22</v>
      </c>
      <c r="E23" s="540">
        <v>2540.61</v>
      </c>
      <c r="F23" s="541">
        <v>160.39204545454547</v>
      </c>
      <c r="G23" s="542">
        <v>3701.22</v>
      </c>
      <c r="H23" s="540">
        <v>2540.61</v>
      </c>
      <c r="I23" s="803">
        <v>10001253.619999999</v>
      </c>
      <c r="J23" s="804">
        <v>26133.78</v>
      </c>
      <c r="K23" s="804">
        <v>25994.45</v>
      </c>
      <c r="L23" s="804">
        <v>26079.48</v>
      </c>
      <c r="M23" s="804">
        <v>8092.79</v>
      </c>
      <c r="N23" s="804">
        <v>8054.66</v>
      </c>
      <c r="O23" s="804">
        <v>8079.6</v>
      </c>
    </row>
    <row r="24" spans="1:15" s="408" customFormat="1">
      <c r="A24" s="802">
        <v>42368</v>
      </c>
      <c r="B24" s="537">
        <v>2931</v>
      </c>
      <c r="C24" s="540">
        <v>14.9</v>
      </c>
      <c r="D24" s="540">
        <v>3454.65</v>
      </c>
      <c r="E24" s="540">
        <v>2401.2399999999998</v>
      </c>
      <c r="F24" s="541">
        <v>161.15704697986575</v>
      </c>
      <c r="G24" s="542">
        <v>3454.65</v>
      </c>
      <c r="H24" s="540">
        <v>2401.2399999999998</v>
      </c>
      <c r="I24" s="803">
        <v>9980888.2300000004</v>
      </c>
      <c r="J24" s="804">
        <v>26130.2</v>
      </c>
      <c r="K24" s="804">
        <v>25939.25</v>
      </c>
      <c r="L24" s="804">
        <v>25960.03</v>
      </c>
      <c r="M24" s="804">
        <v>8095.15</v>
      </c>
      <c r="N24" s="804">
        <v>8044.48</v>
      </c>
      <c r="O24" s="804">
        <v>8050.48</v>
      </c>
    </row>
    <row r="25" spans="1:15" s="408" customFormat="1">
      <c r="A25" s="802">
        <v>42369</v>
      </c>
      <c r="B25" s="537">
        <v>2891</v>
      </c>
      <c r="C25" s="540">
        <v>15.66</v>
      </c>
      <c r="D25" s="540">
        <v>4864.46</v>
      </c>
      <c r="E25" s="540">
        <v>2745.62</v>
      </c>
      <c r="F25" s="541">
        <v>175.32694763729245</v>
      </c>
      <c r="G25" s="542">
        <v>4864.46</v>
      </c>
      <c r="H25" s="540">
        <v>2745.62</v>
      </c>
      <c r="I25" s="803">
        <v>10037733.65</v>
      </c>
      <c r="J25" s="804">
        <v>26147.63</v>
      </c>
      <c r="K25" s="804">
        <v>25941.91</v>
      </c>
      <c r="L25" s="804">
        <v>26117.54</v>
      </c>
      <c r="M25" s="804">
        <v>8103.52</v>
      </c>
      <c r="N25" s="804">
        <v>8050.59</v>
      </c>
      <c r="O25" s="804">
        <v>8097.57</v>
      </c>
    </row>
    <row r="26" spans="1:15">
      <c r="A26" s="1078" t="s">
        <v>251</v>
      </c>
      <c r="B26" s="1078"/>
    </row>
  </sheetData>
  <mergeCells count="13">
    <mergeCell ref="A26:B26"/>
    <mergeCell ref="A1:O1"/>
    <mergeCell ref="A2:A3"/>
    <mergeCell ref="B2:B3"/>
    <mergeCell ref="C2:C3"/>
    <mergeCell ref="D2:D3"/>
    <mergeCell ref="E2:E3"/>
    <mergeCell ref="F2:F3"/>
    <mergeCell ref="G2:G3"/>
    <mergeCell ref="H2:H3"/>
    <mergeCell ref="I2:I3"/>
    <mergeCell ref="J2:L2"/>
    <mergeCell ref="M2:O2"/>
  </mergeCells>
  <pageMargins left="0.75" right="0.75" top="1" bottom="1" header="0.5" footer="0.5"/>
  <pageSetup scale="75" orientation="landscape" r:id="rId1"/>
  <headerFooter alignWithMargins="0"/>
</worksheet>
</file>

<file path=xl/worksheets/sheet22.xml><?xml version="1.0" encoding="utf-8"?>
<worksheet xmlns="http://schemas.openxmlformats.org/spreadsheetml/2006/main" xmlns:r="http://schemas.openxmlformats.org/officeDocument/2006/relationships">
  <sheetPr codeName="Sheet17"/>
  <dimension ref="A1:O26"/>
  <sheetViews>
    <sheetView zoomScaleSheetLayoutView="100" workbookViewId="0">
      <selection activeCell="F17" sqref="F17"/>
    </sheetView>
  </sheetViews>
  <sheetFormatPr defaultColWidth="9.140625" defaultRowHeight="12.75"/>
  <cols>
    <col min="1" max="1" width="8.85546875" style="43" customWidth="1"/>
    <col min="2" max="2" width="10" style="43" customWidth="1"/>
    <col min="3" max="8" width="9.140625" style="43" customWidth="1"/>
    <col min="9" max="9" width="11.85546875" style="43" customWidth="1"/>
    <col min="10" max="15" width="5.85546875" style="43" customWidth="1"/>
    <col min="16" max="16384" width="9.140625" style="43"/>
  </cols>
  <sheetData>
    <row r="1" spans="1:15" ht="14.25" customHeight="1">
      <c r="A1" s="1104" t="str">
        <f>Tables!$A$21</f>
        <v xml:space="preserve">Table 20: Daily trends in Cash Segment of NSE during December 2015 </v>
      </c>
      <c r="B1" s="1104"/>
      <c r="C1" s="1104"/>
      <c r="D1" s="1104"/>
      <c r="E1" s="1104"/>
      <c r="F1" s="1104"/>
      <c r="G1" s="1104"/>
      <c r="H1" s="1104"/>
      <c r="I1" s="1104"/>
      <c r="J1" s="1104"/>
      <c r="K1" s="1104"/>
      <c r="L1" s="1104"/>
      <c r="M1" s="1104"/>
      <c r="N1" s="1104"/>
      <c r="O1" s="1104"/>
    </row>
    <row r="2" spans="1:15" ht="28.9" customHeight="1">
      <c r="A2" s="1105" t="s">
        <v>80</v>
      </c>
      <c r="B2" s="1107" t="s">
        <v>293</v>
      </c>
      <c r="C2" s="1109" t="s">
        <v>81</v>
      </c>
      <c r="D2" s="1109" t="s">
        <v>77</v>
      </c>
      <c r="E2" s="1111" t="s">
        <v>268</v>
      </c>
      <c r="F2" s="1111" t="s">
        <v>343</v>
      </c>
      <c r="G2" s="1111" t="s">
        <v>76</v>
      </c>
      <c r="H2" s="1111" t="s">
        <v>344</v>
      </c>
      <c r="I2" s="1111" t="s">
        <v>345</v>
      </c>
      <c r="J2" s="1105" t="s">
        <v>446</v>
      </c>
      <c r="K2" s="1105"/>
      <c r="L2" s="1105"/>
      <c r="M2" s="1113" t="s">
        <v>266</v>
      </c>
      <c r="N2" s="1114"/>
      <c r="O2" s="1115"/>
    </row>
    <row r="3" spans="1:15" ht="25.9" customHeight="1">
      <c r="A3" s="1106"/>
      <c r="B3" s="1108"/>
      <c r="C3" s="1110"/>
      <c r="D3" s="1110"/>
      <c r="E3" s="1112"/>
      <c r="F3" s="1112"/>
      <c r="G3" s="1112"/>
      <c r="H3" s="1112"/>
      <c r="I3" s="1112"/>
      <c r="J3" s="85" t="s">
        <v>75</v>
      </c>
      <c r="K3" s="85" t="s">
        <v>74</v>
      </c>
      <c r="L3" s="85" t="s">
        <v>73</v>
      </c>
      <c r="M3" s="85" t="s">
        <v>75</v>
      </c>
      <c r="N3" s="85" t="s">
        <v>74</v>
      </c>
      <c r="O3" s="85" t="s">
        <v>73</v>
      </c>
    </row>
    <row r="4" spans="1:15" s="510" customFormat="1" ht="14.25" customHeight="1">
      <c r="A4" s="538">
        <v>42339</v>
      </c>
      <c r="B4" s="537">
        <v>1497</v>
      </c>
      <c r="C4" s="540">
        <v>75.122479999999996</v>
      </c>
      <c r="D4" s="540">
        <v>10602.425720000001</v>
      </c>
      <c r="E4" s="540">
        <v>16258.384970703999</v>
      </c>
      <c r="F4" s="541">
        <v>21642.502977409687</v>
      </c>
      <c r="G4" s="542">
        <v>10602.425720000001</v>
      </c>
      <c r="H4" s="540">
        <v>16258.384970703999</v>
      </c>
      <c r="I4" s="687">
        <v>9729908.2586506903</v>
      </c>
      <c r="J4" s="539">
        <v>7972.15</v>
      </c>
      <c r="K4" s="539">
        <v>7934.15</v>
      </c>
      <c r="L4" s="539">
        <v>7954.9</v>
      </c>
      <c r="M4" s="539">
        <v>19826.95</v>
      </c>
      <c r="N4" s="539">
        <v>19710.45</v>
      </c>
      <c r="O4" s="539">
        <v>19819.150000000001</v>
      </c>
    </row>
    <row r="5" spans="1:15" s="510" customFormat="1" ht="14.25" customHeight="1">
      <c r="A5" s="538">
        <v>42340</v>
      </c>
      <c r="B5" s="537">
        <v>1496</v>
      </c>
      <c r="C5" s="540">
        <v>70.915949999999995</v>
      </c>
      <c r="D5" s="540">
        <v>9792.7189300000009</v>
      </c>
      <c r="E5" s="540">
        <v>16135.003575981</v>
      </c>
      <c r="F5" s="541">
        <v>22752.291375890756</v>
      </c>
      <c r="G5" s="542">
        <v>9792.7189300000009</v>
      </c>
      <c r="H5" s="540">
        <v>16135.003575981</v>
      </c>
      <c r="I5" s="687">
        <v>9724329.4622110706</v>
      </c>
      <c r="J5" s="539">
        <v>7979.3</v>
      </c>
      <c r="K5" s="539">
        <v>7910.8</v>
      </c>
      <c r="L5" s="539">
        <v>7931.35</v>
      </c>
      <c r="M5" s="539">
        <v>19883</v>
      </c>
      <c r="N5" s="539">
        <v>19756.3</v>
      </c>
      <c r="O5" s="539">
        <v>19842.150000000001</v>
      </c>
    </row>
    <row r="6" spans="1:15" s="510" customFormat="1" ht="14.25" customHeight="1">
      <c r="A6" s="538">
        <v>42341</v>
      </c>
      <c r="B6" s="537">
        <v>1501</v>
      </c>
      <c r="C6" s="540">
        <v>71.173569999999998</v>
      </c>
      <c r="D6" s="540">
        <v>10772.54003</v>
      </c>
      <c r="E6" s="540">
        <v>15984.530314793999</v>
      </c>
      <c r="F6" s="541">
        <v>22458.519805587945</v>
      </c>
      <c r="G6" s="542">
        <v>10772.54003</v>
      </c>
      <c r="H6" s="540">
        <v>15984.530314793999</v>
      </c>
      <c r="I6" s="687">
        <v>9654241.4818731099</v>
      </c>
      <c r="J6" s="539">
        <v>7912.3</v>
      </c>
      <c r="K6" s="539">
        <v>7853.3</v>
      </c>
      <c r="L6" s="539">
        <v>7864.15</v>
      </c>
      <c r="M6" s="539">
        <v>19825.900000000001</v>
      </c>
      <c r="N6" s="539">
        <v>19671.8</v>
      </c>
      <c r="O6" s="539">
        <v>19698.05</v>
      </c>
    </row>
    <row r="7" spans="1:15" s="510" customFormat="1" ht="14.25" customHeight="1">
      <c r="A7" s="538">
        <v>42342</v>
      </c>
      <c r="B7" s="537">
        <v>1484</v>
      </c>
      <c r="C7" s="540">
        <v>72.856970000000004</v>
      </c>
      <c r="D7" s="540">
        <v>11194.25489</v>
      </c>
      <c r="E7" s="540">
        <v>16883.227828137002</v>
      </c>
      <c r="F7" s="541">
        <v>23173.112782671313</v>
      </c>
      <c r="G7" s="542">
        <v>11194.25489</v>
      </c>
      <c r="H7" s="540">
        <v>16883.227828137002</v>
      </c>
      <c r="I7" s="687">
        <v>9579325.8346606903</v>
      </c>
      <c r="J7" s="539">
        <v>7821.4</v>
      </c>
      <c r="K7" s="539">
        <v>7775.7</v>
      </c>
      <c r="L7" s="539">
        <v>7781.9</v>
      </c>
      <c r="M7" s="539">
        <v>19666.900000000001</v>
      </c>
      <c r="N7" s="539">
        <v>19513.2</v>
      </c>
      <c r="O7" s="539">
        <v>19540</v>
      </c>
    </row>
    <row r="8" spans="1:15" s="510" customFormat="1" ht="14.25" customHeight="1">
      <c r="A8" s="538">
        <v>42345</v>
      </c>
      <c r="B8" s="537">
        <v>1492</v>
      </c>
      <c r="C8" s="540">
        <v>62.936410000000002</v>
      </c>
      <c r="D8" s="540">
        <v>8667.5961900000002</v>
      </c>
      <c r="E8" s="540">
        <v>13900.274011815998</v>
      </c>
      <c r="F8" s="541">
        <v>22086.220062148441</v>
      </c>
      <c r="G8" s="542">
        <v>8667.5961900000002</v>
      </c>
      <c r="H8" s="540">
        <v>13900.274011815998</v>
      </c>
      <c r="I8" s="687">
        <v>9568401.4413976092</v>
      </c>
      <c r="J8" s="539">
        <v>7825.4</v>
      </c>
      <c r="K8" s="539">
        <v>7746.05</v>
      </c>
      <c r="L8" s="539">
        <v>7765.4</v>
      </c>
      <c r="M8" s="539">
        <v>19647.95</v>
      </c>
      <c r="N8" s="539">
        <v>19541.150000000001</v>
      </c>
      <c r="O8" s="539">
        <v>19552.25</v>
      </c>
    </row>
    <row r="9" spans="1:15" s="510" customFormat="1" ht="14.25" customHeight="1">
      <c r="A9" s="538">
        <v>42346</v>
      </c>
      <c r="B9" s="537">
        <v>1490</v>
      </c>
      <c r="C9" s="540">
        <v>66.589680000000001</v>
      </c>
      <c r="D9" s="540">
        <v>8999.6706300000005</v>
      </c>
      <c r="E9" s="540">
        <v>13656.961643589</v>
      </c>
      <c r="F9" s="541">
        <v>20509.126404555482</v>
      </c>
      <c r="G9" s="542">
        <v>8999.6706300000005</v>
      </c>
      <c r="H9" s="540">
        <v>13656.961643589</v>
      </c>
      <c r="I9" s="687">
        <v>9463657.179204341</v>
      </c>
      <c r="J9" s="539">
        <v>7771.25</v>
      </c>
      <c r="K9" s="539">
        <v>7685.45</v>
      </c>
      <c r="L9" s="539">
        <v>7701.7</v>
      </c>
      <c r="M9" s="539">
        <v>19581.599999999999</v>
      </c>
      <c r="N9" s="539">
        <v>19340.2</v>
      </c>
      <c r="O9" s="539">
        <v>19365.2</v>
      </c>
    </row>
    <row r="10" spans="1:15" s="510" customFormat="1" ht="14.25" customHeight="1">
      <c r="A10" s="538">
        <v>42347</v>
      </c>
      <c r="B10" s="537">
        <v>1487</v>
      </c>
      <c r="C10" s="540">
        <v>68.3797</v>
      </c>
      <c r="D10" s="540">
        <v>9114.7703399999991</v>
      </c>
      <c r="E10" s="540">
        <v>14890.295901490001</v>
      </c>
      <c r="F10" s="541">
        <v>21775.901183377522</v>
      </c>
      <c r="G10" s="542">
        <v>9114.7703399999991</v>
      </c>
      <c r="H10" s="540">
        <v>14890.295901490001</v>
      </c>
      <c r="I10" s="687">
        <v>9325996.4337542802</v>
      </c>
      <c r="J10" s="539">
        <v>7702.85</v>
      </c>
      <c r="K10" s="539">
        <v>7606.9</v>
      </c>
      <c r="L10" s="539">
        <v>7612.5</v>
      </c>
      <c r="M10" s="539">
        <v>19359.3</v>
      </c>
      <c r="N10" s="539">
        <v>18991.150000000001</v>
      </c>
      <c r="O10" s="539">
        <v>19009.2</v>
      </c>
    </row>
    <row r="11" spans="1:15" s="510" customFormat="1" ht="14.25" customHeight="1">
      <c r="A11" s="538">
        <v>42348</v>
      </c>
      <c r="B11" s="537">
        <v>1476</v>
      </c>
      <c r="C11" s="540">
        <v>71.765110000000007</v>
      </c>
      <c r="D11" s="540">
        <v>8696.3449300000011</v>
      </c>
      <c r="E11" s="540">
        <v>14934.048251733</v>
      </c>
      <c r="F11" s="541">
        <v>20809.622185116132</v>
      </c>
      <c r="G11" s="542">
        <v>8696.3449300000011</v>
      </c>
      <c r="H11" s="540">
        <v>14934.048251733</v>
      </c>
      <c r="I11" s="687">
        <v>9410714.0558206197</v>
      </c>
      <c r="J11" s="539">
        <v>7691.95</v>
      </c>
      <c r="K11" s="539">
        <v>7610</v>
      </c>
      <c r="L11" s="539">
        <v>7683.3</v>
      </c>
      <c r="M11" s="539">
        <v>19179.25</v>
      </c>
      <c r="N11" s="539">
        <v>18937.55</v>
      </c>
      <c r="O11" s="539">
        <v>19159.75</v>
      </c>
    </row>
    <row r="12" spans="1:15" s="510" customFormat="1" ht="14.25" customHeight="1">
      <c r="A12" s="538">
        <v>42349</v>
      </c>
      <c r="B12" s="537">
        <v>1488</v>
      </c>
      <c r="C12" s="540">
        <v>74.208010000000002</v>
      </c>
      <c r="D12" s="540">
        <v>8793.5551699999996</v>
      </c>
      <c r="E12" s="540">
        <v>15571.326030126</v>
      </c>
      <c r="F12" s="541">
        <v>20983.349412180709</v>
      </c>
      <c r="G12" s="542">
        <v>8793.5551699999996</v>
      </c>
      <c r="H12" s="540">
        <v>15571.326030126</v>
      </c>
      <c r="I12" s="687">
        <v>9335634.5975124799</v>
      </c>
      <c r="J12" s="539">
        <v>7703.05</v>
      </c>
      <c r="K12" s="539">
        <v>7575.3</v>
      </c>
      <c r="L12" s="539">
        <v>7610.45</v>
      </c>
      <c r="M12" s="539">
        <v>19267.900000000001</v>
      </c>
      <c r="N12" s="539">
        <v>18943.3</v>
      </c>
      <c r="O12" s="539">
        <v>19003.349999999999</v>
      </c>
    </row>
    <row r="13" spans="1:15" s="510" customFormat="1" ht="14.25" customHeight="1">
      <c r="A13" s="538">
        <v>42352</v>
      </c>
      <c r="B13" s="537">
        <v>1484</v>
      </c>
      <c r="C13" s="540">
        <v>67.408680000000004</v>
      </c>
      <c r="D13" s="540">
        <v>7637.96065</v>
      </c>
      <c r="E13" s="540">
        <v>14020.017817700002</v>
      </c>
      <c r="F13" s="541">
        <v>20798.534873698762</v>
      </c>
      <c r="G13" s="542">
        <v>7637.96065</v>
      </c>
      <c r="H13" s="540">
        <v>14020.017817700002</v>
      </c>
      <c r="I13" s="687">
        <v>9387025.4653791506</v>
      </c>
      <c r="J13" s="539">
        <v>7663.95</v>
      </c>
      <c r="K13" s="539">
        <v>7551.05</v>
      </c>
      <c r="L13" s="539">
        <v>7650.05</v>
      </c>
      <c r="M13" s="539">
        <v>19145.45</v>
      </c>
      <c r="N13" s="539">
        <v>18875.599999999999</v>
      </c>
      <c r="O13" s="539">
        <v>19098.400000000001</v>
      </c>
    </row>
    <row r="14" spans="1:15" s="510" customFormat="1" ht="14.25" customHeight="1">
      <c r="A14" s="538">
        <v>42353</v>
      </c>
      <c r="B14" s="537">
        <v>1482</v>
      </c>
      <c r="C14" s="540">
        <v>66.265410000000003</v>
      </c>
      <c r="D14" s="540">
        <v>7054.4006799999988</v>
      </c>
      <c r="E14" s="540">
        <v>13962.946103692</v>
      </c>
      <c r="F14" s="541">
        <v>21071.243811351957</v>
      </c>
      <c r="G14" s="542">
        <v>7054.4006799999988</v>
      </c>
      <c r="H14" s="540">
        <v>13962.946103692</v>
      </c>
      <c r="I14" s="687">
        <v>9454179.9947234504</v>
      </c>
      <c r="J14" s="539">
        <v>7705</v>
      </c>
      <c r="K14" s="539">
        <v>7625.1</v>
      </c>
      <c r="L14" s="539">
        <v>7700.9</v>
      </c>
      <c r="M14" s="539">
        <v>19240.099999999999</v>
      </c>
      <c r="N14" s="539">
        <v>19110.95</v>
      </c>
      <c r="O14" s="539">
        <v>19227.25</v>
      </c>
    </row>
    <row r="15" spans="1:15" s="510" customFormat="1" ht="14.25" customHeight="1">
      <c r="A15" s="538">
        <v>42354</v>
      </c>
      <c r="B15" s="537">
        <v>1501</v>
      </c>
      <c r="C15" s="540">
        <v>69.57029</v>
      </c>
      <c r="D15" s="540">
        <v>8407.7878299999993</v>
      </c>
      <c r="E15" s="540">
        <v>15044.648877291</v>
      </c>
      <c r="F15" s="541">
        <v>21625.105885416029</v>
      </c>
      <c r="G15" s="542">
        <v>8407.7878299999993</v>
      </c>
      <c r="H15" s="540">
        <v>15044.648877291</v>
      </c>
      <c r="I15" s="687">
        <v>9507062.9110668413</v>
      </c>
      <c r="J15" s="539">
        <v>7776.6</v>
      </c>
      <c r="K15" s="539">
        <v>7715.75</v>
      </c>
      <c r="L15" s="539">
        <v>7750.9</v>
      </c>
      <c r="M15" s="539">
        <v>19400.150000000001</v>
      </c>
      <c r="N15" s="539">
        <v>19279.5</v>
      </c>
      <c r="O15" s="539">
        <v>19302.900000000001</v>
      </c>
    </row>
    <row r="16" spans="1:15" s="510" customFormat="1" ht="14.25" customHeight="1">
      <c r="A16" s="538">
        <v>42355</v>
      </c>
      <c r="B16" s="537">
        <v>1500</v>
      </c>
      <c r="C16" s="540">
        <v>74.038179999999997</v>
      </c>
      <c r="D16" s="540">
        <v>9421.5424699999985</v>
      </c>
      <c r="E16" s="540">
        <v>16999.651110992996</v>
      </c>
      <c r="F16" s="541">
        <v>22960.655044455438</v>
      </c>
      <c r="G16" s="542">
        <v>9421.5424699999985</v>
      </c>
      <c r="H16" s="540">
        <v>16999.651110992996</v>
      </c>
      <c r="I16" s="687">
        <v>9632334.7824929599</v>
      </c>
      <c r="J16" s="539">
        <v>7852.9</v>
      </c>
      <c r="K16" s="539">
        <v>7737.55</v>
      </c>
      <c r="L16" s="539">
        <v>7844.35</v>
      </c>
      <c r="M16" s="539">
        <v>19604.8</v>
      </c>
      <c r="N16" s="539">
        <v>19378.5</v>
      </c>
      <c r="O16" s="539">
        <v>19588.75</v>
      </c>
    </row>
    <row r="17" spans="1:15" s="510" customFormat="1" ht="14.25" customHeight="1">
      <c r="A17" s="538">
        <v>42356</v>
      </c>
      <c r="B17" s="537">
        <v>1505</v>
      </c>
      <c r="C17" s="540">
        <v>73.442089999999993</v>
      </c>
      <c r="D17" s="540">
        <v>9486.8809000000001</v>
      </c>
      <c r="E17" s="540">
        <v>17960.927459819999</v>
      </c>
      <c r="F17" s="541">
        <v>24455.904590705413</v>
      </c>
      <c r="G17" s="542">
        <v>9486.8809000000001</v>
      </c>
      <c r="H17" s="540">
        <v>17960.927459819999</v>
      </c>
      <c r="I17" s="687">
        <v>9570171.6687936503</v>
      </c>
      <c r="J17" s="539">
        <v>7836.15</v>
      </c>
      <c r="K17" s="539">
        <v>7753.35</v>
      </c>
      <c r="L17" s="539">
        <v>7761.95</v>
      </c>
      <c r="M17" s="539">
        <v>19686.5</v>
      </c>
      <c r="N17" s="539">
        <v>19538.95</v>
      </c>
      <c r="O17" s="539">
        <v>19593.849999999999</v>
      </c>
    </row>
    <row r="18" spans="1:15" s="510" customFormat="1" ht="14.25" customHeight="1">
      <c r="A18" s="538">
        <v>42359</v>
      </c>
      <c r="B18" s="537">
        <v>1509</v>
      </c>
      <c r="C18" s="540">
        <v>60.874569999999999</v>
      </c>
      <c r="D18" s="540">
        <v>8345.4909200000002</v>
      </c>
      <c r="E18" s="540">
        <v>13295.096786384</v>
      </c>
      <c r="F18" s="541">
        <v>21840.148992237646</v>
      </c>
      <c r="G18" s="542">
        <v>8345.4909200000002</v>
      </c>
      <c r="H18" s="540">
        <v>13295.096786384</v>
      </c>
      <c r="I18" s="687">
        <v>9647416.63854976</v>
      </c>
      <c r="J18" s="539">
        <v>7840.75</v>
      </c>
      <c r="K18" s="539">
        <v>7733.45</v>
      </c>
      <c r="L18" s="539">
        <v>7834.45</v>
      </c>
      <c r="M18" s="539">
        <v>19748.3</v>
      </c>
      <c r="N18" s="539">
        <v>19584.900000000001</v>
      </c>
      <c r="O18" s="539">
        <v>19724.75</v>
      </c>
    </row>
    <row r="19" spans="1:15" s="510" customFormat="1" ht="14.25" customHeight="1">
      <c r="A19" s="538">
        <v>42360</v>
      </c>
      <c r="B19" s="537">
        <v>1504</v>
      </c>
      <c r="C19" s="540">
        <v>64.942700000000002</v>
      </c>
      <c r="D19" s="540">
        <v>9081.3569299999999</v>
      </c>
      <c r="E19" s="540">
        <v>13624.366554725</v>
      </c>
      <c r="F19" s="541">
        <v>20979.057776663121</v>
      </c>
      <c r="G19" s="542">
        <v>9081.3569299999999</v>
      </c>
      <c r="H19" s="540">
        <v>13624.366554725</v>
      </c>
      <c r="I19" s="687">
        <v>9614427.6818678007</v>
      </c>
      <c r="J19" s="539">
        <v>7846.3</v>
      </c>
      <c r="K19" s="539">
        <v>7776.85</v>
      </c>
      <c r="L19" s="539">
        <v>7786.1</v>
      </c>
      <c r="M19" s="539">
        <v>19803.95</v>
      </c>
      <c r="N19" s="539">
        <v>19646.2</v>
      </c>
      <c r="O19" s="539">
        <v>19668.3</v>
      </c>
    </row>
    <row r="20" spans="1:15" s="510" customFormat="1" ht="14.25" customHeight="1">
      <c r="A20" s="538">
        <v>42361</v>
      </c>
      <c r="B20" s="537">
        <v>1499</v>
      </c>
      <c r="C20" s="540">
        <v>64.304779999999994</v>
      </c>
      <c r="D20" s="540">
        <v>8108.7629200000001</v>
      </c>
      <c r="E20" s="540">
        <v>15595.194948074</v>
      </c>
      <c r="F20" s="541">
        <v>24251.999537319</v>
      </c>
      <c r="G20" s="542">
        <v>8108.7629200000001</v>
      </c>
      <c r="H20" s="540">
        <v>15595.194948074</v>
      </c>
      <c r="I20" s="687">
        <v>9721861.1097328085</v>
      </c>
      <c r="J20" s="539">
        <v>7871.45</v>
      </c>
      <c r="K20" s="539">
        <v>7826.1</v>
      </c>
      <c r="L20" s="539">
        <v>7865.95</v>
      </c>
      <c r="M20" s="539">
        <v>19793.5</v>
      </c>
      <c r="N20" s="539">
        <v>19718.3</v>
      </c>
      <c r="O20" s="539">
        <v>19769.5</v>
      </c>
    </row>
    <row r="21" spans="1:15" s="510" customFormat="1" ht="14.25" customHeight="1">
      <c r="A21" s="538">
        <v>42362</v>
      </c>
      <c r="B21" s="537">
        <v>1497</v>
      </c>
      <c r="C21" s="540">
        <v>58.728380000000001</v>
      </c>
      <c r="D21" s="540">
        <v>8256.0756299999994</v>
      </c>
      <c r="E21" s="540">
        <v>13390.557241052999</v>
      </c>
      <c r="F21" s="541">
        <v>22800.828562022311</v>
      </c>
      <c r="G21" s="542">
        <v>8256.0756299999994</v>
      </c>
      <c r="H21" s="540">
        <v>13390.557241052999</v>
      </c>
      <c r="I21" s="687">
        <v>9732964.1388772093</v>
      </c>
      <c r="J21" s="539">
        <v>7888.75</v>
      </c>
      <c r="K21" s="539">
        <v>7835.5</v>
      </c>
      <c r="L21" s="539">
        <v>7861.05</v>
      </c>
      <c r="M21" s="539">
        <v>19836.150000000001</v>
      </c>
      <c r="N21" s="539">
        <v>19739.400000000001</v>
      </c>
      <c r="O21" s="539">
        <v>19785.150000000001</v>
      </c>
    </row>
    <row r="22" spans="1:15" s="510" customFormat="1" ht="14.25" customHeight="1">
      <c r="A22" s="538">
        <v>42366</v>
      </c>
      <c r="B22" s="537">
        <v>1504</v>
      </c>
      <c r="C22" s="540">
        <v>58.751339999999999</v>
      </c>
      <c r="D22" s="540">
        <v>7827.8737700000001</v>
      </c>
      <c r="E22" s="540">
        <v>14251.409410779999</v>
      </c>
      <c r="F22" s="541">
        <v>24257.164876205374</v>
      </c>
      <c r="G22" s="542">
        <v>7827.8737700000001</v>
      </c>
      <c r="H22" s="540">
        <v>14251.409410779999</v>
      </c>
      <c r="I22" s="687">
        <v>9794118.4641785305</v>
      </c>
      <c r="J22" s="539">
        <v>7937.2</v>
      </c>
      <c r="K22" s="539">
        <v>7863</v>
      </c>
      <c r="L22" s="539">
        <v>7925.15</v>
      </c>
      <c r="M22" s="539">
        <v>19889.55</v>
      </c>
      <c r="N22" s="539">
        <v>19813.5</v>
      </c>
      <c r="O22" s="539">
        <v>19850.099999999999</v>
      </c>
    </row>
    <row r="23" spans="1:15" s="510" customFormat="1" ht="14.25" customHeight="1">
      <c r="A23" s="538">
        <v>42367</v>
      </c>
      <c r="B23" s="537">
        <v>1501</v>
      </c>
      <c r="C23" s="540">
        <v>64.459940000000003</v>
      </c>
      <c r="D23" s="540">
        <v>8653.9795400000003</v>
      </c>
      <c r="E23" s="540">
        <v>14483.750186719</v>
      </c>
      <c r="F23" s="541">
        <v>22469.382048321797</v>
      </c>
      <c r="G23" s="542">
        <v>8653.9795400000003</v>
      </c>
      <c r="H23" s="540">
        <v>14483.750186719</v>
      </c>
      <c r="I23" s="687">
        <v>9796841.9219860211</v>
      </c>
      <c r="J23" s="539">
        <v>7942.15</v>
      </c>
      <c r="K23" s="539">
        <v>7902.75</v>
      </c>
      <c r="L23" s="539">
        <v>7928.95</v>
      </c>
      <c r="M23" s="539">
        <v>19940.75</v>
      </c>
      <c r="N23" s="539">
        <v>19856.2</v>
      </c>
      <c r="O23" s="539">
        <v>19912.5</v>
      </c>
    </row>
    <row r="24" spans="1:15" s="510" customFormat="1" ht="14.25" customHeight="1">
      <c r="A24" s="538">
        <v>42368</v>
      </c>
      <c r="B24" s="537">
        <v>1504</v>
      </c>
      <c r="C24" s="540">
        <v>58.932749999999999</v>
      </c>
      <c r="D24" s="540">
        <v>8904.8867499999997</v>
      </c>
      <c r="E24" s="540">
        <v>14636.061560534999</v>
      </c>
      <c r="F24" s="541">
        <v>24835.191910329995</v>
      </c>
      <c r="G24" s="542">
        <v>8904.8867499999997</v>
      </c>
      <c r="H24" s="540">
        <v>14636.061560534999</v>
      </c>
      <c r="I24" s="687">
        <v>9772880.8387965709</v>
      </c>
      <c r="J24" s="539">
        <v>7944.75</v>
      </c>
      <c r="K24" s="539">
        <v>7889.85</v>
      </c>
      <c r="L24" s="539">
        <v>7896.25</v>
      </c>
      <c r="M24" s="539">
        <v>19972.75</v>
      </c>
      <c r="N24" s="539">
        <v>19830.25</v>
      </c>
      <c r="O24" s="539">
        <v>19850</v>
      </c>
    </row>
    <row r="25" spans="1:15" s="510" customFormat="1" ht="14.25" customHeight="1">
      <c r="A25" s="538">
        <v>42369</v>
      </c>
      <c r="B25" s="537">
        <v>1498</v>
      </c>
      <c r="C25" s="540">
        <v>64.402050000000003</v>
      </c>
      <c r="D25" s="540">
        <v>10646.343200000001</v>
      </c>
      <c r="E25" s="540">
        <v>19475.122310614999</v>
      </c>
      <c r="F25" s="541">
        <v>30239.910547280713</v>
      </c>
      <c r="G25" s="542">
        <v>10646.343200000001</v>
      </c>
      <c r="H25" s="540">
        <v>19475.122310614999</v>
      </c>
      <c r="I25" s="687">
        <v>9831657.9089900199</v>
      </c>
      <c r="J25" s="539">
        <v>7955.55</v>
      </c>
      <c r="K25" s="539">
        <v>7891.15</v>
      </c>
      <c r="L25" s="539">
        <v>7946.35</v>
      </c>
      <c r="M25" s="539">
        <v>20005</v>
      </c>
      <c r="N25" s="539">
        <v>19885.349999999999</v>
      </c>
      <c r="O25" s="539">
        <v>19977.05</v>
      </c>
    </row>
    <row r="26" spans="1:15">
      <c r="A26" s="1078" t="s">
        <v>244</v>
      </c>
      <c r="B26" s="1078"/>
    </row>
  </sheetData>
  <mergeCells count="13">
    <mergeCell ref="A26:B26"/>
    <mergeCell ref="M2:O2"/>
    <mergeCell ref="A1:O1"/>
    <mergeCell ref="A2:A3"/>
    <mergeCell ref="B2:B3"/>
    <mergeCell ref="C2:C3"/>
    <mergeCell ref="D2:D3"/>
    <mergeCell ref="E2:E3"/>
    <mergeCell ref="F2:F3"/>
    <mergeCell ref="G2:G3"/>
    <mergeCell ref="H2:H3"/>
    <mergeCell ref="I2:I3"/>
    <mergeCell ref="J2:L2"/>
  </mergeCells>
  <pageMargins left="0.75" right="0.75" top="1" bottom="1" header="0.5" footer="0.5"/>
  <pageSetup scale="86" orientation="landscape" r:id="rId1"/>
  <headerFooter alignWithMargins="0"/>
</worksheet>
</file>

<file path=xl/worksheets/sheet23.xml><?xml version="1.0" encoding="utf-8"?>
<worksheet xmlns="http://schemas.openxmlformats.org/spreadsheetml/2006/main" xmlns:r="http://schemas.openxmlformats.org/officeDocument/2006/relationships">
  <sheetPr codeName="Sheet18"/>
  <dimension ref="A1:U39"/>
  <sheetViews>
    <sheetView topLeftCell="D7" zoomScaleSheetLayoutView="100" workbookViewId="0">
      <selection activeCell="Q6" sqref="Q6:U27"/>
    </sheetView>
  </sheetViews>
  <sheetFormatPr defaultColWidth="9.140625" defaultRowHeight="12.75"/>
  <cols>
    <col min="1" max="1" width="9.140625" style="43" customWidth="1"/>
    <col min="2" max="3" width="7.28515625" style="43" customWidth="1"/>
    <col min="4" max="4" width="8.28515625" style="43" customWidth="1"/>
    <col min="5" max="5" width="6.85546875" style="43" customWidth="1"/>
    <col min="6" max="6" width="6.5703125" style="43" customWidth="1"/>
    <col min="7" max="8" width="7.42578125" style="43" customWidth="1"/>
    <col min="9" max="9" width="8.28515625" style="43" customWidth="1"/>
    <col min="10" max="10" width="6" style="43" customWidth="1"/>
    <col min="11" max="11" width="5.42578125" style="43" customWidth="1"/>
    <col min="12" max="13" width="10" style="43" customWidth="1"/>
    <col min="14" max="14" width="10.42578125" style="43" customWidth="1"/>
    <col min="15" max="16" width="5" style="43" customWidth="1"/>
    <col min="17" max="17" width="9.140625" style="43"/>
    <col min="18" max="18" width="8" style="43" customWidth="1"/>
    <col min="19" max="19" width="9.140625" style="43" bestFit="1" customWidth="1"/>
    <col min="20" max="20" width="6" style="43" customWidth="1"/>
    <col min="21" max="21" width="5.42578125" style="43" customWidth="1"/>
    <col min="22" max="16384" width="9.140625" style="43"/>
  </cols>
  <sheetData>
    <row r="1" spans="1:21" ht="15.75">
      <c r="A1" s="1116" t="str">
        <f>Tables!$A$22</f>
        <v>Table 21: Turnover and Market Capitalisation at BSE and NSE during December 2015 (` crore)</v>
      </c>
      <c r="B1" s="1117"/>
      <c r="C1" s="1117"/>
      <c r="D1" s="1117"/>
      <c r="E1" s="1117"/>
      <c r="F1" s="1117"/>
      <c r="G1" s="1117"/>
      <c r="H1" s="1117"/>
      <c r="I1" s="1117"/>
      <c r="J1" s="1117"/>
      <c r="K1" s="1117"/>
      <c r="L1" s="1117"/>
      <c r="M1" s="1117"/>
      <c r="N1" s="1117"/>
      <c r="O1" s="1117"/>
      <c r="P1" s="1117"/>
      <c r="Q1" s="1117"/>
      <c r="R1" s="1117"/>
      <c r="S1" s="1117"/>
      <c r="T1" s="1117"/>
      <c r="U1" s="1117"/>
    </row>
    <row r="2" spans="1:21">
      <c r="A2" s="1118" t="s">
        <v>80</v>
      </c>
      <c r="B2" s="1121" t="s">
        <v>95</v>
      </c>
      <c r="C2" s="1122"/>
      <c r="D2" s="1122"/>
      <c r="E2" s="1122"/>
      <c r="F2" s="1122"/>
      <c r="G2" s="1122"/>
      <c r="H2" s="1122"/>
      <c r="I2" s="1122"/>
      <c r="J2" s="1122"/>
      <c r="K2" s="1123"/>
      <c r="L2" s="1124" t="s">
        <v>94</v>
      </c>
      <c r="M2" s="1124"/>
      <c r="N2" s="1124"/>
      <c r="O2" s="1124"/>
      <c r="P2" s="1124"/>
      <c r="Q2" s="1124"/>
      <c r="R2" s="1124"/>
      <c r="S2" s="1124"/>
      <c r="T2" s="1124"/>
      <c r="U2" s="1124"/>
    </row>
    <row r="3" spans="1:21">
      <c r="A3" s="1119"/>
      <c r="B3" s="1124" t="s">
        <v>93</v>
      </c>
      <c r="C3" s="1124"/>
      <c r="D3" s="1124"/>
      <c r="E3" s="1124"/>
      <c r="F3" s="1124"/>
      <c r="G3" s="1124" t="s">
        <v>92</v>
      </c>
      <c r="H3" s="1124"/>
      <c r="I3" s="1124"/>
      <c r="J3" s="1124"/>
      <c r="K3" s="1124"/>
      <c r="L3" s="1124" t="s">
        <v>41</v>
      </c>
      <c r="M3" s="1124"/>
      <c r="N3" s="1124"/>
      <c r="O3" s="1124"/>
      <c r="P3" s="1124"/>
      <c r="Q3" s="1124" t="s">
        <v>91</v>
      </c>
      <c r="R3" s="1124"/>
      <c r="S3" s="1124"/>
      <c r="T3" s="1124"/>
      <c r="U3" s="1124"/>
    </row>
    <row r="4" spans="1:21" ht="27.6" customHeight="1">
      <c r="A4" s="1119"/>
      <c r="B4" s="1125" t="s">
        <v>518</v>
      </c>
      <c r="C4" s="1125" t="s">
        <v>521</v>
      </c>
      <c r="D4" s="1124" t="s">
        <v>5</v>
      </c>
      <c r="E4" s="1124" t="s">
        <v>90</v>
      </c>
      <c r="F4" s="1124" t="s">
        <v>89</v>
      </c>
      <c r="G4" s="1125" t="s">
        <v>448</v>
      </c>
      <c r="H4" s="1125" t="s">
        <v>84</v>
      </c>
      <c r="I4" s="1124" t="s">
        <v>5</v>
      </c>
      <c r="J4" s="1124" t="s">
        <v>88</v>
      </c>
      <c r="K4" s="1124" t="s">
        <v>87</v>
      </c>
      <c r="L4" s="1125" t="s">
        <v>518</v>
      </c>
      <c r="M4" s="1125" t="s">
        <v>521</v>
      </c>
      <c r="N4" s="1124" t="s">
        <v>5</v>
      </c>
      <c r="O4" s="1124" t="s">
        <v>86</v>
      </c>
      <c r="P4" s="1124" t="s">
        <v>85</v>
      </c>
      <c r="Q4" s="1125" t="s">
        <v>448</v>
      </c>
      <c r="R4" s="1125" t="s">
        <v>84</v>
      </c>
      <c r="S4" s="1124" t="s">
        <v>5</v>
      </c>
      <c r="T4" s="1124" t="s">
        <v>83</v>
      </c>
      <c r="U4" s="1124" t="s">
        <v>82</v>
      </c>
    </row>
    <row r="5" spans="1:21">
      <c r="A5" s="1120"/>
      <c r="B5" s="1125"/>
      <c r="C5" s="1126"/>
      <c r="D5" s="1127"/>
      <c r="E5" s="1127"/>
      <c r="F5" s="1127"/>
      <c r="G5" s="1126"/>
      <c r="H5" s="1126"/>
      <c r="I5" s="1124"/>
      <c r="J5" s="1124"/>
      <c r="K5" s="1124"/>
      <c r="L5" s="1125"/>
      <c r="M5" s="1126"/>
      <c r="N5" s="1124"/>
      <c r="O5" s="1124"/>
      <c r="P5" s="1124"/>
      <c r="Q5" s="1126"/>
      <c r="R5" s="1126"/>
      <c r="S5" s="1124"/>
      <c r="T5" s="1124"/>
      <c r="U5" s="1124"/>
    </row>
    <row r="6" spans="1:21" s="134" customFormat="1">
      <c r="A6" s="538">
        <v>42339</v>
      </c>
      <c r="B6" s="881">
        <v>436.55</v>
      </c>
      <c r="C6" s="881">
        <v>853.48</v>
      </c>
      <c r="D6" s="881">
        <v>2994.91</v>
      </c>
      <c r="E6" s="882">
        <v>14.576397955197317</v>
      </c>
      <c r="F6" s="882">
        <v>28.497684404539704</v>
      </c>
      <c r="G6" s="881">
        <v>6796.6713743350001</v>
      </c>
      <c r="H6" s="881">
        <v>2408.9219267799999</v>
      </c>
      <c r="I6" s="881">
        <v>16258.384970703999</v>
      </c>
      <c r="J6" s="882">
        <v>41.804099156108862</v>
      </c>
      <c r="K6" s="882">
        <v>14.816489652081918</v>
      </c>
      <c r="L6" s="881">
        <v>2309178.59</v>
      </c>
      <c r="M6" s="881">
        <v>3329735.2</v>
      </c>
      <c r="N6" s="881">
        <v>9935778.3800000008</v>
      </c>
      <c r="O6" s="882">
        <v>23.24104364735237</v>
      </c>
      <c r="P6" s="882">
        <v>33.512575186887368</v>
      </c>
      <c r="Q6" s="881">
        <v>2838449.8962608301</v>
      </c>
      <c r="R6" s="881">
        <v>561570.01830731204</v>
      </c>
      <c r="S6" s="881">
        <v>9729908.2586506903</v>
      </c>
      <c r="T6" s="882">
        <v>29.172421988020435</v>
      </c>
      <c r="U6" s="882">
        <v>5.7715859531155402</v>
      </c>
    </row>
    <row r="7" spans="1:21" s="133" customFormat="1">
      <c r="A7" s="538">
        <v>42340</v>
      </c>
      <c r="B7" s="881">
        <v>418.93</v>
      </c>
      <c r="C7" s="881">
        <v>772.48</v>
      </c>
      <c r="D7" s="881">
        <v>3030.55</v>
      </c>
      <c r="E7" s="882">
        <v>13.823563379584563</v>
      </c>
      <c r="F7" s="882">
        <v>25.489762584349375</v>
      </c>
      <c r="G7" s="881">
        <v>6242.5279219949998</v>
      </c>
      <c r="H7" s="881">
        <v>2331.7242074400001</v>
      </c>
      <c r="I7" s="881">
        <v>16135.003575981</v>
      </c>
      <c r="J7" s="882">
        <v>38.689349479214215</v>
      </c>
      <c r="K7" s="882">
        <v>14.451339886351604</v>
      </c>
      <c r="L7" s="881">
        <v>2304629.0499999998</v>
      </c>
      <c r="M7" s="881">
        <v>3322134.66</v>
      </c>
      <c r="N7" s="881">
        <v>9931909.4100000001</v>
      </c>
      <c r="O7" s="882">
        <v>23.204289878838111</v>
      </c>
      <c r="P7" s="882">
        <v>33.449103519360435</v>
      </c>
      <c r="Q7" s="881">
        <v>2830041.22831647</v>
      </c>
      <c r="R7" s="881">
        <v>562221.57179549197</v>
      </c>
      <c r="S7" s="881">
        <v>9724329.4622110706</v>
      </c>
      <c r="T7" s="882">
        <v>29.102687638402873</v>
      </c>
      <c r="U7" s="882">
        <v>5.7815973222657222</v>
      </c>
    </row>
    <row r="8" spans="1:21" s="133" customFormat="1">
      <c r="A8" s="538">
        <v>42341</v>
      </c>
      <c r="B8" s="881">
        <v>377.82</v>
      </c>
      <c r="C8" s="881">
        <v>772.24</v>
      </c>
      <c r="D8" s="881">
        <v>3096.3</v>
      </c>
      <c r="E8" s="882">
        <v>12.202305978102897</v>
      </c>
      <c r="F8" s="882">
        <v>24.940735716823305</v>
      </c>
      <c r="G8" s="881">
        <v>5636.4114675199999</v>
      </c>
      <c r="H8" s="881">
        <v>2699.4790910849997</v>
      </c>
      <c r="I8" s="881">
        <v>15984.530314793999</v>
      </c>
      <c r="J8" s="882">
        <v>35.261664600200291</v>
      </c>
      <c r="K8" s="882">
        <v>16.88807264225073</v>
      </c>
      <c r="L8" s="881">
        <v>2284225.15</v>
      </c>
      <c r="M8" s="881">
        <v>3295333.12</v>
      </c>
      <c r="N8" s="881">
        <v>9863385.2699999996</v>
      </c>
      <c r="O8" s="882">
        <v>23.158632533067422</v>
      </c>
      <c r="P8" s="882">
        <v>33.40975770279325</v>
      </c>
      <c r="Q8" s="881">
        <v>2806062.2421884602</v>
      </c>
      <c r="R8" s="881">
        <v>558138.30753473297</v>
      </c>
      <c r="S8" s="881">
        <v>9654241.4818731099</v>
      </c>
      <c r="T8" s="882">
        <v>29.065589952946048</v>
      </c>
      <c r="U8" s="882">
        <v>5.781275603916666</v>
      </c>
    </row>
    <row r="9" spans="1:21" s="133" customFormat="1">
      <c r="A9" s="538">
        <v>42342</v>
      </c>
      <c r="B9" s="881">
        <v>522.78</v>
      </c>
      <c r="C9" s="881">
        <v>985.1</v>
      </c>
      <c r="D9" s="881">
        <v>2989.76</v>
      </c>
      <c r="E9" s="882">
        <v>17.485684469656427</v>
      </c>
      <c r="F9" s="882">
        <v>32.949133040779188</v>
      </c>
      <c r="G9" s="881">
        <v>7758.3583624550001</v>
      </c>
      <c r="H9" s="881">
        <v>2624.7012021</v>
      </c>
      <c r="I9" s="881">
        <v>16883.227828137002</v>
      </c>
      <c r="J9" s="882">
        <v>45.953051403625494</v>
      </c>
      <c r="K9" s="882">
        <v>15.546204960438692</v>
      </c>
      <c r="L9" s="881">
        <v>2262296.7000000002</v>
      </c>
      <c r="M9" s="881">
        <v>3261824.97</v>
      </c>
      <c r="N9" s="881">
        <v>9788473.2400000002</v>
      </c>
      <c r="O9" s="882">
        <v>23.111844355412469</v>
      </c>
      <c r="P9" s="882">
        <v>33.323122922487556</v>
      </c>
      <c r="Q9" s="881">
        <v>2776710.3262734301</v>
      </c>
      <c r="R9" s="881">
        <v>553659.77776215493</v>
      </c>
      <c r="S9" s="881">
        <v>9579325.8346606903</v>
      </c>
      <c r="T9" s="882">
        <v>28.986490011922474</v>
      </c>
      <c r="U9" s="882">
        <v>5.7797363542939362</v>
      </c>
    </row>
    <row r="10" spans="1:21" s="133" customFormat="1">
      <c r="A10" s="538">
        <v>42345</v>
      </c>
      <c r="B10" s="881">
        <v>362.6</v>
      </c>
      <c r="C10" s="881">
        <v>690.09</v>
      </c>
      <c r="D10" s="881">
        <v>2663.22</v>
      </c>
      <c r="E10" s="882">
        <v>13.615097513536245</v>
      </c>
      <c r="F10" s="882">
        <v>25.911866086917342</v>
      </c>
      <c r="G10" s="881">
        <v>6403.9731728400002</v>
      </c>
      <c r="H10" s="881">
        <v>2043.380375405</v>
      </c>
      <c r="I10" s="881">
        <v>13900.274011815998</v>
      </c>
      <c r="J10" s="882">
        <v>46.070841246699672</v>
      </c>
      <c r="K10" s="882">
        <v>14.700288452357228</v>
      </c>
      <c r="L10" s="881">
        <v>2252766.7200000002</v>
      </c>
      <c r="M10" s="881">
        <v>3256766.58</v>
      </c>
      <c r="N10" s="881">
        <v>9779904.2100000009</v>
      </c>
      <c r="O10" s="882">
        <v>23.034650152263605</v>
      </c>
      <c r="P10" s="882">
        <v>33.300597941132594</v>
      </c>
      <c r="Q10" s="881">
        <v>2770825.3971222299</v>
      </c>
      <c r="R10" s="881">
        <v>554007.83703207993</v>
      </c>
      <c r="S10" s="881">
        <v>9568401.4413976092</v>
      </c>
      <c r="T10" s="882">
        <v>28.95808055391862</v>
      </c>
      <c r="U10" s="882">
        <v>5.7899727600805884</v>
      </c>
    </row>
    <row r="11" spans="1:21" s="133" customFormat="1">
      <c r="A11" s="538">
        <v>42346</v>
      </c>
      <c r="B11" s="881">
        <v>594.29</v>
      </c>
      <c r="C11" s="881">
        <v>968.4</v>
      </c>
      <c r="D11" s="881">
        <v>2763.41</v>
      </c>
      <c r="E11" s="882">
        <v>21.505675958326851</v>
      </c>
      <c r="F11" s="882">
        <v>35.043659826084436</v>
      </c>
      <c r="G11" s="881">
        <v>5986.0577805299999</v>
      </c>
      <c r="H11" s="881">
        <v>1922.0357960849999</v>
      </c>
      <c r="I11" s="881">
        <v>13656.961643589</v>
      </c>
      <c r="J11" s="882">
        <v>43.831548603199309</v>
      </c>
      <c r="K11" s="882">
        <v>14.073670602913809</v>
      </c>
      <c r="L11" s="881">
        <v>2233373.6800000002</v>
      </c>
      <c r="M11" s="881">
        <v>3227010.31</v>
      </c>
      <c r="N11" s="881">
        <v>9671518.0199999996</v>
      </c>
      <c r="O11" s="882">
        <v>23.092276469749059</v>
      </c>
      <c r="P11" s="882">
        <v>33.366120016803734</v>
      </c>
      <c r="Q11" s="881">
        <v>2748109.4630919802</v>
      </c>
      <c r="R11" s="881">
        <v>548706.94745654496</v>
      </c>
      <c r="S11" s="881">
        <v>9463657.179204341</v>
      </c>
      <c r="T11" s="882">
        <v>29.038556776240153</v>
      </c>
      <c r="U11" s="882">
        <v>5.7980433680785302</v>
      </c>
    </row>
    <row r="12" spans="1:21" s="133" customFormat="1">
      <c r="A12" s="538">
        <v>42347</v>
      </c>
      <c r="B12" s="881">
        <v>509.32</v>
      </c>
      <c r="C12" s="881">
        <v>977.3</v>
      </c>
      <c r="D12" s="881">
        <v>2604.12</v>
      </c>
      <c r="E12" s="882">
        <v>19.558238483633627</v>
      </c>
      <c r="F12" s="882">
        <v>37.528992519545945</v>
      </c>
      <c r="G12" s="881">
        <v>6599.6002959850002</v>
      </c>
      <c r="H12" s="881">
        <v>2394.8686511999999</v>
      </c>
      <c r="I12" s="881">
        <v>14890.295901490001</v>
      </c>
      <c r="J12" s="882">
        <v>44.321485211886284</v>
      </c>
      <c r="K12" s="882">
        <v>16.083418805400349</v>
      </c>
      <c r="L12" s="881">
        <v>2209171.5499999998</v>
      </c>
      <c r="M12" s="881">
        <v>3185428</v>
      </c>
      <c r="N12" s="881">
        <v>9527137.4100000001</v>
      </c>
      <c r="O12" s="882">
        <v>23.188198667956446</v>
      </c>
      <c r="P12" s="882">
        <v>33.435310764558395</v>
      </c>
      <c r="Q12" s="881">
        <v>2716266.36103292</v>
      </c>
      <c r="R12" s="881">
        <v>538620.22560217197</v>
      </c>
      <c r="S12" s="881">
        <v>9325996.4337542802</v>
      </c>
      <c r="T12" s="882">
        <v>29.125749514569112</v>
      </c>
      <c r="U12" s="882">
        <v>5.775471065512134</v>
      </c>
    </row>
    <row r="13" spans="1:21" s="133" customFormat="1">
      <c r="A13" s="538">
        <v>42348</v>
      </c>
      <c r="B13" s="881">
        <v>415.16</v>
      </c>
      <c r="C13" s="881">
        <v>772.37</v>
      </c>
      <c r="D13" s="881">
        <v>2466.65</v>
      </c>
      <c r="E13" s="882">
        <v>16.830924533273876</v>
      </c>
      <c r="F13" s="882">
        <v>31.312508868303162</v>
      </c>
      <c r="G13" s="881">
        <v>6492.015835145</v>
      </c>
      <c r="H13" s="881">
        <v>2359.39627518</v>
      </c>
      <c r="I13" s="881">
        <v>14934.048251733</v>
      </c>
      <c r="J13" s="882">
        <v>43.471239182528045</v>
      </c>
      <c r="K13" s="882">
        <v>15.798772278013814</v>
      </c>
      <c r="L13" s="881">
        <v>2228254.62</v>
      </c>
      <c r="M13" s="881">
        <v>3213418.4</v>
      </c>
      <c r="N13" s="881">
        <v>9615304.8599999994</v>
      </c>
      <c r="O13" s="882">
        <v>23.174040266467433</v>
      </c>
      <c r="P13" s="882">
        <v>33.419828562773205</v>
      </c>
      <c r="Q13" s="881">
        <v>2741542.6443807501</v>
      </c>
      <c r="R13" s="881">
        <v>542885.57704809099</v>
      </c>
      <c r="S13" s="881">
        <v>9410714.0558206197</v>
      </c>
      <c r="T13" s="882">
        <v>29.132142663341032</v>
      </c>
      <c r="U13" s="882">
        <v>5.7688032366928725</v>
      </c>
    </row>
    <row r="14" spans="1:21" s="133" customFormat="1">
      <c r="A14" s="538">
        <v>42349</v>
      </c>
      <c r="B14" s="881">
        <v>553.16</v>
      </c>
      <c r="C14" s="881">
        <v>1295.1099999999999</v>
      </c>
      <c r="D14" s="881">
        <v>3853.37</v>
      </c>
      <c r="E14" s="882">
        <v>14.355226723621142</v>
      </c>
      <c r="F14" s="882">
        <v>33.609801290818169</v>
      </c>
      <c r="G14" s="881">
        <v>6894.4362021100005</v>
      </c>
      <c r="H14" s="881">
        <v>2440.0570070499998</v>
      </c>
      <c r="I14" s="881">
        <v>15571.326030126</v>
      </c>
      <c r="J14" s="882">
        <v>44.276487363833148</v>
      </c>
      <c r="K14" s="882">
        <v>15.670194062658485</v>
      </c>
      <c r="L14" s="881">
        <v>2209910.54</v>
      </c>
      <c r="M14" s="881">
        <v>3183193.5</v>
      </c>
      <c r="N14" s="881">
        <v>9537668.2400000002</v>
      </c>
      <c r="O14" s="882">
        <v>23.170343991751171</v>
      </c>
      <c r="P14" s="882">
        <v>33.374965661418308</v>
      </c>
      <c r="Q14" s="881">
        <v>2715543.5856342898</v>
      </c>
      <c r="R14" s="881">
        <v>538454.821307451</v>
      </c>
      <c r="S14" s="881">
        <v>9335634.5975124799</v>
      </c>
      <c r="T14" s="882">
        <v>29.087937807225856</v>
      </c>
      <c r="U14" s="882">
        <v>5.7677366833843804</v>
      </c>
    </row>
    <row r="15" spans="1:21" s="133" customFormat="1">
      <c r="A15" s="538">
        <v>42352</v>
      </c>
      <c r="B15" s="881">
        <v>527.66</v>
      </c>
      <c r="C15" s="881">
        <v>896.92</v>
      </c>
      <c r="D15" s="881">
        <v>2424.96</v>
      </c>
      <c r="E15" s="882">
        <v>21.759534177883346</v>
      </c>
      <c r="F15" s="882">
        <v>36.987001847453151</v>
      </c>
      <c r="G15" s="881">
        <v>6290.4199380500004</v>
      </c>
      <c r="H15" s="881">
        <v>2276.82965461</v>
      </c>
      <c r="I15" s="881">
        <v>14020.017817700002</v>
      </c>
      <c r="J15" s="882">
        <v>44.867417572811263</v>
      </c>
      <c r="K15" s="882">
        <v>16.23984850957569</v>
      </c>
      <c r="L15" s="881">
        <v>2219256.73</v>
      </c>
      <c r="M15" s="881">
        <v>3200726.73</v>
      </c>
      <c r="N15" s="881">
        <v>9587764.0500000007</v>
      </c>
      <c r="O15" s="882">
        <v>23.146759958073851</v>
      </c>
      <c r="P15" s="882">
        <v>33.383453256758024</v>
      </c>
      <c r="Q15" s="881">
        <v>2730404.2715982604</v>
      </c>
      <c r="R15" s="881">
        <v>541243.38976262906</v>
      </c>
      <c r="S15" s="881">
        <v>9387025.4653791506</v>
      </c>
      <c r="T15" s="882">
        <v>29.087001858772275</v>
      </c>
      <c r="U15" s="882">
        <v>5.7658668526981325</v>
      </c>
    </row>
    <row r="16" spans="1:21" s="133" customFormat="1">
      <c r="A16" s="538">
        <v>42353</v>
      </c>
      <c r="B16" s="881">
        <v>436.31</v>
      </c>
      <c r="C16" s="881">
        <v>827.58</v>
      </c>
      <c r="D16" s="881">
        <v>2577.64</v>
      </c>
      <c r="E16" s="882">
        <v>16.926723669713382</v>
      </c>
      <c r="F16" s="882">
        <v>32.106112568085535</v>
      </c>
      <c r="G16" s="881">
        <v>6152.1420874699998</v>
      </c>
      <c r="H16" s="881">
        <v>1915.0828588950001</v>
      </c>
      <c r="I16" s="881">
        <v>13962.946103692</v>
      </c>
      <c r="J16" s="882">
        <v>44.060487248054955</v>
      </c>
      <c r="K16" s="882">
        <v>13.715464090981666</v>
      </c>
      <c r="L16" s="881">
        <v>2234265.36</v>
      </c>
      <c r="M16" s="881">
        <v>3220151</v>
      </c>
      <c r="N16" s="881">
        <v>9658760.3399999999</v>
      </c>
      <c r="O16" s="882">
        <v>23.132009505890689</v>
      </c>
      <c r="P16" s="882">
        <v>33.339174869722463</v>
      </c>
      <c r="Q16" s="881">
        <v>2748552.07133485</v>
      </c>
      <c r="R16" s="881">
        <v>544895.65470332501</v>
      </c>
      <c r="S16" s="881">
        <v>9454179.9947234504</v>
      </c>
      <c r="T16" s="882">
        <v>29.072347605703158</v>
      </c>
      <c r="U16" s="882">
        <v>5.7635422110372465</v>
      </c>
    </row>
    <row r="17" spans="1:21" s="133" customFormat="1">
      <c r="A17" s="538">
        <v>42354</v>
      </c>
      <c r="B17" s="881">
        <v>445.97</v>
      </c>
      <c r="C17" s="881">
        <v>940.25</v>
      </c>
      <c r="D17" s="881">
        <v>2722.72</v>
      </c>
      <c r="E17" s="882">
        <v>16.379576306046893</v>
      </c>
      <c r="F17" s="882">
        <v>34.533481224657692</v>
      </c>
      <c r="G17" s="881">
        <v>6703.7575420000003</v>
      </c>
      <c r="H17" s="881">
        <v>2113.0716256650003</v>
      </c>
      <c r="I17" s="881">
        <v>15044.648877291</v>
      </c>
      <c r="J17" s="882">
        <v>44.559082745486492</v>
      </c>
      <c r="K17" s="882">
        <v>14.045336936075364</v>
      </c>
      <c r="L17" s="881">
        <v>2249613.59</v>
      </c>
      <c r="M17" s="881">
        <v>3242232.1</v>
      </c>
      <c r="N17" s="881">
        <v>9716696.2599999998</v>
      </c>
      <c r="O17" s="882">
        <v>23.152041906062422</v>
      </c>
      <c r="P17" s="882">
        <v>33.367638683397523</v>
      </c>
      <c r="Q17" s="881">
        <v>2766395.9121878799</v>
      </c>
      <c r="R17" s="881">
        <v>547039.69637071295</v>
      </c>
      <c r="S17" s="881">
        <v>9507062.9110668413</v>
      </c>
      <c r="T17" s="882">
        <v>29.098323405093012</v>
      </c>
      <c r="U17" s="882">
        <v>5.7540346738835932</v>
      </c>
    </row>
    <row r="18" spans="1:21" s="133" customFormat="1">
      <c r="A18" s="538">
        <v>42355</v>
      </c>
      <c r="B18" s="881">
        <v>736.53</v>
      </c>
      <c r="C18" s="881">
        <v>1130.1300000000001</v>
      </c>
      <c r="D18" s="881">
        <v>3149.45</v>
      </c>
      <c r="E18" s="882">
        <v>23.385988029655973</v>
      </c>
      <c r="F18" s="882">
        <v>35.883408214132622</v>
      </c>
      <c r="G18" s="881">
        <v>7367.1522557799999</v>
      </c>
      <c r="H18" s="881">
        <v>2572.3602836</v>
      </c>
      <c r="I18" s="881">
        <v>16999.651110992996</v>
      </c>
      <c r="J18" s="882">
        <v>43.337079141676952</v>
      </c>
      <c r="K18" s="882">
        <v>15.131841629011769</v>
      </c>
      <c r="L18" s="881">
        <v>2276915.3199999998</v>
      </c>
      <c r="M18" s="881">
        <v>3282682.92</v>
      </c>
      <c r="N18" s="881">
        <v>9837040.4499999993</v>
      </c>
      <c r="O18" s="882">
        <v>23.146344996477069</v>
      </c>
      <c r="P18" s="882">
        <v>33.370635575662398</v>
      </c>
      <c r="Q18" s="881">
        <v>2799750.7713915198</v>
      </c>
      <c r="R18" s="881">
        <v>555139.81382257002</v>
      </c>
      <c r="S18" s="881">
        <v>9632334.7824929599</v>
      </c>
      <c r="T18" s="882">
        <v>29.066169673422749</v>
      </c>
      <c r="U18" s="882">
        <v>5.7632944281749037</v>
      </c>
    </row>
    <row r="19" spans="1:21" s="133" customFormat="1">
      <c r="A19" s="538">
        <v>42356</v>
      </c>
      <c r="B19" s="881">
        <v>429.96</v>
      </c>
      <c r="C19" s="881">
        <v>986.48</v>
      </c>
      <c r="D19" s="881">
        <v>3135.02</v>
      </c>
      <c r="E19" s="882">
        <v>13.714745041498936</v>
      </c>
      <c r="F19" s="882">
        <v>31.466465923662369</v>
      </c>
      <c r="G19" s="881">
        <v>8074.5030472100007</v>
      </c>
      <c r="H19" s="881">
        <v>2736.7766321950003</v>
      </c>
      <c r="I19" s="881">
        <v>17960.927459819999</v>
      </c>
      <c r="J19" s="882">
        <v>44.955935963069258</v>
      </c>
      <c r="K19" s="882">
        <v>15.237390375955718</v>
      </c>
      <c r="L19" s="881">
        <v>2251805.88</v>
      </c>
      <c r="M19" s="881">
        <v>3254529.59</v>
      </c>
      <c r="N19" s="881">
        <v>9783293.4000000004</v>
      </c>
      <c r="O19" s="882">
        <v>23.016849111363666</v>
      </c>
      <c r="P19" s="882">
        <v>33.266196330164234</v>
      </c>
      <c r="Q19" s="881">
        <v>2770338.2447790899</v>
      </c>
      <c r="R19" s="881">
        <v>555285.28152058797</v>
      </c>
      <c r="S19" s="881">
        <v>9570171.6687936503</v>
      </c>
      <c r="T19" s="882">
        <v>28.947633758886372</v>
      </c>
      <c r="U19" s="882">
        <v>5.8022499568242685</v>
      </c>
    </row>
    <row r="20" spans="1:21" s="133" customFormat="1">
      <c r="A20" s="538">
        <v>42359</v>
      </c>
      <c r="B20" s="881">
        <v>381.55</v>
      </c>
      <c r="C20" s="881">
        <v>696.89</v>
      </c>
      <c r="D20" s="881">
        <v>2505.9299999999998</v>
      </c>
      <c r="E20" s="882">
        <v>15.225884202671264</v>
      </c>
      <c r="F20" s="882">
        <v>27.809635544488472</v>
      </c>
      <c r="G20" s="881">
        <v>5558.3846444949995</v>
      </c>
      <c r="H20" s="881">
        <v>1742.8035585</v>
      </c>
      <c r="I20" s="881">
        <v>13295.096786384</v>
      </c>
      <c r="J20" s="882">
        <v>41.807778715740881</v>
      </c>
      <c r="K20" s="882">
        <v>13.108618812650311</v>
      </c>
      <c r="L20" s="881">
        <v>2319824.81</v>
      </c>
      <c r="M20" s="881">
        <v>3332746.58</v>
      </c>
      <c r="N20" s="881">
        <v>9855087.4299999997</v>
      </c>
      <c r="O20" s="882">
        <v>23.539363059714631</v>
      </c>
      <c r="P20" s="882">
        <v>33.817524234790071</v>
      </c>
      <c r="Q20" s="881">
        <v>2796226.6806923398</v>
      </c>
      <c r="R20" s="881">
        <v>558994.96937511198</v>
      </c>
      <c r="S20" s="881">
        <v>9647416.63854976</v>
      </c>
      <c r="T20" s="882">
        <v>28.98420152726689</v>
      </c>
      <c r="U20" s="882">
        <v>5.7942451364797947</v>
      </c>
    </row>
    <row r="21" spans="1:21" s="133" customFormat="1">
      <c r="A21" s="538">
        <v>42360</v>
      </c>
      <c r="B21" s="881">
        <v>377.97</v>
      </c>
      <c r="C21" s="881">
        <v>737.01</v>
      </c>
      <c r="D21" s="881">
        <v>2685.05</v>
      </c>
      <c r="E21" s="882">
        <v>14.076832833653004</v>
      </c>
      <c r="F21" s="882">
        <v>27.448650863112416</v>
      </c>
      <c r="G21" s="881">
        <v>5028.11221105</v>
      </c>
      <c r="H21" s="881">
        <v>1777.7757424349998</v>
      </c>
      <c r="I21" s="881">
        <v>13624.366554725</v>
      </c>
      <c r="J21" s="882">
        <v>36.90529163945773</v>
      </c>
      <c r="K21" s="882">
        <v>13.048502000399115</v>
      </c>
      <c r="L21" s="881">
        <v>2306732.27</v>
      </c>
      <c r="M21" s="881">
        <v>3315748.1</v>
      </c>
      <c r="N21" s="881">
        <v>9825143.3699999992</v>
      </c>
      <c r="O21" s="882">
        <v>23.477848445889904</v>
      </c>
      <c r="P21" s="882">
        <v>33.747579807580962</v>
      </c>
      <c r="Q21" s="881">
        <v>2778974.1942974799</v>
      </c>
      <c r="R21" s="881">
        <v>557394.10487446596</v>
      </c>
      <c r="S21" s="881">
        <v>9614427.6818678007</v>
      </c>
      <c r="T21" s="882">
        <v>28.904208198876454</v>
      </c>
      <c r="U21" s="882">
        <v>5.7974756617669074</v>
      </c>
    </row>
    <row r="22" spans="1:21" s="133" customFormat="1">
      <c r="A22" s="538">
        <v>42361</v>
      </c>
      <c r="B22" s="881">
        <v>299.97000000000003</v>
      </c>
      <c r="C22" s="881">
        <v>570.26</v>
      </c>
      <c r="D22" s="881">
        <v>3048.54</v>
      </c>
      <c r="E22" s="882">
        <v>9.8397921628058036</v>
      </c>
      <c r="F22" s="882">
        <v>18.706003529558412</v>
      </c>
      <c r="G22" s="881">
        <v>4663.4454132350002</v>
      </c>
      <c r="H22" s="881">
        <v>1508.6676979049998</v>
      </c>
      <c r="I22" s="881">
        <v>15595.194948074</v>
      </c>
      <c r="J22" s="882">
        <v>29.903091489157262</v>
      </c>
      <c r="K22" s="882">
        <v>9.6739265070317035</v>
      </c>
      <c r="L22" s="881">
        <v>2330137.06</v>
      </c>
      <c r="M22" s="881">
        <v>3346651.03</v>
      </c>
      <c r="N22" s="881">
        <v>9928602.2599999998</v>
      </c>
      <c r="O22" s="882">
        <v>23.468933481075918</v>
      </c>
      <c r="P22" s="882">
        <v>33.707171889469969</v>
      </c>
      <c r="Q22" s="881">
        <v>2807470.6828436502</v>
      </c>
      <c r="R22" s="881">
        <v>560263.35098676197</v>
      </c>
      <c r="S22" s="881">
        <v>9721861.1097328085</v>
      </c>
      <c r="T22" s="882">
        <v>28.877913921574315</v>
      </c>
      <c r="U22" s="882">
        <v>5.7629228052421748</v>
      </c>
    </row>
    <row r="23" spans="1:21" s="133" customFormat="1">
      <c r="A23" s="538">
        <v>42362</v>
      </c>
      <c r="B23" s="881">
        <v>214.88</v>
      </c>
      <c r="C23" s="881">
        <v>541.54</v>
      </c>
      <c r="D23" s="881">
        <v>2732.75</v>
      </c>
      <c r="E23" s="882">
        <v>7.863141524105755</v>
      </c>
      <c r="F23" s="882">
        <v>19.816668191382306</v>
      </c>
      <c r="G23" s="881">
        <v>3383.9930857700001</v>
      </c>
      <c r="H23" s="881">
        <v>1861.8223991700002</v>
      </c>
      <c r="I23" s="881">
        <v>13390.557241052999</v>
      </c>
      <c r="J23" s="882">
        <v>25.271488145357363</v>
      </c>
      <c r="K23" s="882">
        <v>13.903994924587554</v>
      </c>
      <c r="L23" s="881">
        <v>2329092.54</v>
      </c>
      <c r="M23" s="881">
        <v>3347170.76</v>
      </c>
      <c r="N23" s="881">
        <v>9938919.3200000003</v>
      </c>
      <c r="O23" s="882">
        <v>23.434062245713047</v>
      </c>
      <c r="P23" s="882">
        <v>33.677411519625856</v>
      </c>
      <c r="Q23" s="881">
        <v>2805717.55448101</v>
      </c>
      <c r="R23" s="881">
        <v>560705.53826450102</v>
      </c>
      <c r="S23" s="881">
        <v>9732964.1388772093</v>
      </c>
      <c r="T23" s="882">
        <v>28.826958719326758</v>
      </c>
      <c r="U23" s="882">
        <v>5.7608918543614793</v>
      </c>
    </row>
    <row r="24" spans="1:21" s="133" customFormat="1">
      <c r="A24" s="538">
        <v>42366</v>
      </c>
      <c r="B24" s="881">
        <v>343.68</v>
      </c>
      <c r="C24" s="881">
        <v>606.34</v>
      </c>
      <c r="D24" s="881">
        <v>2609.5500000000002</v>
      </c>
      <c r="E24" s="882">
        <v>13.170086796574122</v>
      </c>
      <c r="F24" s="882">
        <v>23.235423732061086</v>
      </c>
      <c r="G24" s="881">
        <v>5755.4766387150003</v>
      </c>
      <c r="H24" s="881">
        <v>1561.8250717000001</v>
      </c>
      <c r="I24" s="881">
        <v>14251.409410779999</v>
      </c>
      <c r="J24" s="882">
        <v>40.385315394570476</v>
      </c>
      <c r="K24" s="882">
        <v>10.959092021583563</v>
      </c>
      <c r="L24" s="881">
        <v>2346707.7599999998</v>
      </c>
      <c r="M24" s="881">
        <v>3368357.59</v>
      </c>
      <c r="N24" s="881">
        <v>9996315.5600000005</v>
      </c>
      <c r="O24" s="882">
        <v>23.47572709079224</v>
      </c>
      <c r="P24" s="882">
        <v>33.695990985702736</v>
      </c>
      <c r="Q24" s="881">
        <v>2828592.1031569601</v>
      </c>
      <c r="R24" s="881">
        <v>562547.05479602003</v>
      </c>
      <c r="S24" s="881">
        <v>9794118.4641785305</v>
      </c>
      <c r="T24" s="882">
        <v>28.880517562681991</v>
      </c>
      <c r="U24" s="882">
        <v>5.7437232034052492</v>
      </c>
    </row>
    <row r="25" spans="1:21" s="133" customFormat="1">
      <c r="A25" s="538">
        <v>42367</v>
      </c>
      <c r="B25" s="881">
        <v>296.98</v>
      </c>
      <c r="C25" s="881">
        <v>592.57000000000005</v>
      </c>
      <c r="D25" s="881">
        <v>2540.61</v>
      </c>
      <c r="E25" s="882">
        <v>11.689318706924714</v>
      </c>
      <c r="F25" s="882">
        <v>23.323926143721391</v>
      </c>
      <c r="G25" s="881">
        <v>4950.3590976199994</v>
      </c>
      <c r="H25" s="881">
        <v>2224.8242464650002</v>
      </c>
      <c r="I25" s="881">
        <v>14483.750186719</v>
      </c>
      <c r="J25" s="882">
        <v>34.178710857352911</v>
      </c>
      <c r="K25" s="882">
        <v>15.360830018354447</v>
      </c>
      <c r="L25" s="881">
        <v>2350795.04</v>
      </c>
      <c r="M25" s="881">
        <v>3374931.34</v>
      </c>
      <c r="N25" s="881">
        <v>10001253.619999999</v>
      </c>
      <c r="O25" s="882">
        <v>23.505003765717923</v>
      </c>
      <c r="P25" s="882">
        <v>33.74508304889882</v>
      </c>
      <c r="Q25" s="881">
        <v>2829954.8570377799</v>
      </c>
      <c r="R25" s="881">
        <v>564315.91796387406</v>
      </c>
      <c r="S25" s="881">
        <v>9796841.9219860211</v>
      </c>
      <c r="T25" s="882">
        <v>28.886399102621123</v>
      </c>
      <c r="U25" s="882">
        <v>5.7601819286012903</v>
      </c>
    </row>
    <row r="26" spans="1:21" s="133" customFormat="1">
      <c r="A26" s="538">
        <v>42368</v>
      </c>
      <c r="B26" s="881">
        <v>301.74</v>
      </c>
      <c r="C26" s="881">
        <v>575.49</v>
      </c>
      <c r="D26" s="881">
        <v>2401.2399999999998</v>
      </c>
      <c r="E26" s="882">
        <v>12.566007562759241</v>
      </c>
      <c r="F26" s="882">
        <v>23.966367376855295</v>
      </c>
      <c r="G26" s="881">
        <v>4392.8725801849996</v>
      </c>
      <c r="H26" s="881">
        <v>1947.814063845</v>
      </c>
      <c r="I26" s="881">
        <v>14636.061560534999</v>
      </c>
      <c r="J26" s="882">
        <v>30.014034595413552</v>
      </c>
      <c r="K26" s="882">
        <v>13.308321065669256</v>
      </c>
      <c r="L26" s="881">
        <v>2340027.86</v>
      </c>
      <c r="M26" s="881">
        <v>3362766.22</v>
      </c>
      <c r="N26" s="881">
        <v>9980888.2300000004</v>
      </c>
      <c r="O26" s="882">
        <v>23.445086309718146</v>
      </c>
      <c r="P26" s="882">
        <v>33.692053678072298</v>
      </c>
      <c r="Q26" s="881">
        <v>2818277.72301389</v>
      </c>
      <c r="R26" s="881">
        <v>562544.35501444107</v>
      </c>
      <c r="S26" s="881">
        <v>9772880.8387965709</v>
      </c>
      <c r="T26" s="882">
        <v>28.837737505463451</v>
      </c>
      <c r="U26" s="882">
        <v>5.7561773676932759</v>
      </c>
    </row>
    <row r="27" spans="1:21" s="133" customFormat="1">
      <c r="A27" s="538">
        <v>42369</v>
      </c>
      <c r="B27" s="881">
        <v>354.84</v>
      </c>
      <c r="C27" s="881">
        <v>768.31</v>
      </c>
      <c r="D27" s="881">
        <v>2745.62</v>
      </c>
      <c r="E27" s="882">
        <v>12.923856906636752</v>
      </c>
      <c r="F27" s="882">
        <v>27.983114924862143</v>
      </c>
      <c r="G27" s="881">
        <v>6780.8540831150003</v>
      </c>
      <c r="H27" s="881">
        <v>3914.5725078599999</v>
      </c>
      <c r="I27" s="881">
        <v>19475.122310614999</v>
      </c>
      <c r="J27" s="882">
        <v>34.818030793157419</v>
      </c>
      <c r="K27" s="882">
        <v>20.10037444399692</v>
      </c>
      <c r="L27" s="881">
        <v>2354226.27</v>
      </c>
      <c r="M27" s="881">
        <v>3382437.25</v>
      </c>
      <c r="N27" s="881">
        <v>10037733.65</v>
      </c>
      <c r="O27" s="882">
        <v>23.453763091233249</v>
      </c>
      <c r="P27" s="882">
        <v>33.697220587238832</v>
      </c>
      <c r="Q27" s="881">
        <v>2836168.8061299701</v>
      </c>
      <c r="R27" s="881">
        <v>566144.27855753002</v>
      </c>
      <c r="S27" s="881">
        <v>9831657.9089900199</v>
      </c>
      <c r="T27" s="882">
        <v>28.847309704872782</v>
      </c>
      <c r="U27" s="882">
        <v>5.7583805681425355</v>
      </c>
    </row>
    <row r="28" spans="1:21" s="551" customFormat="1" ht="12">
      <c r="A28" s="543" t="s">
        <v>522</v>
      </c>
      <c r="B28" s="544"/>
      <c r="C28" s="544"/>
      <c r="D28" s="544"/>
      <c r="E28" s="544"/>
      <c r="F28" s="544"/>
      <c r="G28" s="545"/>
      <c r="H28" s="546"/>
      <c r="I28" s="545"/>
      <c r="J28" s="547"/>
      <c r="K28" s="548"/>
      <c r="L28" s="549"/>
      <c r="M28" s="549"/>
      <c r="N28" s="550"/>
      <c r="O28" s="550"/>
      <c r="P28" s="550"/>
      <c r="Q28" s="550"/>
      <c r="R28" s="550"/>
      <c r="S28" s="550"/>
      <c r="T28" s="550"/>
    </row>
    <row r="29" spans="1:21" s="551" customFormat="1" ht="12">
      <c r="A29" s="552" t="s">
        <v>245</v>
      </c>
      <c r="B29" s="552"/>
      <c r="C29" s="552"/>
      <c r="D29" s="552"/>
      <c r="E29" s="552"/>
      <c r="F29" s="552"/>
      <c r="G29" s="552"/>
      <c r="H29" s="552"/>
      <c r="I29" s="552"/>
      <c r="K29" s="550" t="s">
        <v>248</v>
      </c>
      <c r="L29" s="550"/>
      <c r="M29" s="550"/>
      <c r="N29" s="553"/>
      <c r="O29" s="553"/>
      <c r="P29" s="553"/>
      <c r="Q29" s="553"/>
      <c r="R29" s="553"/>
      <c r="S29" s="553"/>
      <c r="T29" s="553"/>
    </row>
    <row r="30" spans="1:21" s="551" customFormat="1" ht="12">
      <c r="A30" s="554" t="s">
        <v>246</v>
      </c>
      <c r="B30" s="554"/>
      <c r="C30" s="554"/>
      <c r="D30" s="554"/>
      <c r="E30" s="554"/>
      <c r="F30" s="554"/>
      <c r="G30" s="554"/>
      <c r="H30" s="554"/>
      <c r="I30" s="554"/>
      <c r="K30" s="553" t="s">
        <v>249</v>
      </c>
      <c r="L30" s="553"/>
      <c r="M30" s="553"/>
      <c r="N30" s="555"/>
      <c r="O30" s="555"/>
      <c r="P30" s="555"/>
      <c r="Q30" s="555"/>
      <c r="R30" s="555"/>
      <c r="S30" s="555"/>
      <c r="T30" s="555"/>
    </row>
    <row r="31" spans="1:21" s="551" customFormat="1" ht="12">
      <c r="A31" s="554" t="s">
        <v>447</v>
      </c>
      <c r="B31" s="554"/>
      <c r="C31" s="554"/>
      <c r="D31" s="554"/>
      <c r="E31" s="554"/>
      <c r="F31" s="554"/>
      <c r="G31" s="554"/>
      <c r="H31" s="554"/>
      <c r="I31" s="554"/>
      <c r="K31" s="555" t="s">
        <v>476</v>
      </c>
      <c r="L31" s="555"/>
      <c r="M31" s="555"/>
      <c r="N31" s="555"/>
      <c r="O31" s="555"/>
      <c r="P31" s="555"/>
      <c r="Q31" s="555"/>
      <c r="R31" s="555"/>
      <c r="S31" s="555"/>
      <c r="T31" s="555"/>
    </row>
    <row r="32" spans="1:21" s="551" customFormat="1" ht="12">
      <c r="A32" s="554" t="s">
        <v>247</v>
      </c>
      <c r="B32" s="554"/>
      <c r="C32" s="554"/>
      <c r="D32" s="554"/>
      <c r="E32" s="554"/>
      <c r="F32" s="554"/>
      <c r="G32" s="554"/>
      <c r="H32" s="554"/>
      <c r="I32" s="554"/>
      <c r="K32" s="555" t="s">
        <v>250</v>
      </c>
      <c r="L32" s="555"/>
      <c r="M32" s="555"/>
      <c r="N32" s="556"/>
      <c r="O32" s="556"/>
    </row>
    <row r="33" spans="1:13" s="551" customFormat="1" ht="12">
      <c r="A33" s="557" t="s">
        <v>242</v>
      </c>
      <c r="B33" s="557"/>
      <c r="C33" s="556"/>
      <c r="D33" s="556"/>
      <c r="E33" s="556"/>
      <c r="F33" s="556"/>
      <c r="G33" s="556"/>
      <c r="H33" s="556"/>
      <c r="I33" s="556"/>
      <c r="J33" s="556"/>
      <c r="K33" s="556"/>
      <c r="L33" s="556"/>
      <c r="M33" s="556"/>
    </row>
    <row r="39" spans="1:13">
      <c r="G39" s="65"/>
    </row>
  </sheetData>
  <mergeCells count="28">
    <mergeCell ref="O4:O5"/>
    <mergeCell ref="H4:H5"/>
    <mergeCell ref="I4:I5"/>
    <mergeCell ref="P4:P5"/>
    <mergeCell ref="Q4:Q5"/>
    <mergeCell ref="M4:M5"/>
    <mergeCell ref="K4:K5"/>
    <mergeCell ref="D4:D5"/>
    <mergeCell ref="E4:E5"/>
    <mergeCell ref="F4:F5"/>
    <mergeCell ref="G4:G5"/>
    <mergeCell ref="J4:J5"/>
    <mergeCell ref="A1:U1"/>
    <mergeCell ref="A2:A5"/>
    <mergeCell ref="B2:K2"/>
    <mergeCell ref="L2:U2"/>
    <mergeCell ref="B3:F3"/>
    <mergeCell ref="G3:K3"/>
    <mergeCell ref="L3:P3"/>
    <mergeCell ref="Q3:U3"/>
    <mergeCell ref="B4:B5"/>
    <mergeCell ref="C4:C5"/>
    <mergeCell ref="T4:T5"/>
    <mergeCell ref="U4:U5"/>
    <mergeCell ref="N4:N5"/>
    <mergeCell ref="R4:R5"/>
    <mergeCell ref="S4:S5"/>
    <mergeCell ref="L4:L5"/>
  </mergeCells>
  <pageMargins left="0.75" right="0.75" top="1" bottom="1" header="0.5" footer="0.5"/>
  <pageSetup scale="75" orientation="landscape" r:id="rId1"/>
  <headerFooter alignWithMargins="0"/>
</worksheet>
</file>

<file path=xl/worksheets/sheet24.xml><?xml version="1.0" encoding="utf-8"?>
<worksheet xmlns="http://schemas.openxmlformats.org/spreadsheetml/2006/main" xmlns:r="http://schemas.openxmlformats.org/officeDocument/2006/relationships">
  <sheetPr codeName="Sheet19"/>
  <dimension ref="A1:G30"/>
  <sheetViews>
    <sheetView topLeftCell="A7" zoomScaleSheetLayoutView="100" workbookViewId="0">
      <selection activeCell="I28" sqref="I28"/>
    </sheetView>
  </sheetViews>
  <sheetFormatPr defaultColWidth="9.140625" defaultRowHeight="12.75"/>
  <cols>
    <col min="1" max="1" width="5.42578125" style="43" customWidth="1"/>
    <col min="2" max="2" width="12.42578125" style="43" customWidth="1"/>
    <col min="3" max="3" width="8" style="43" customWidth="1"/>
    <col min="4" max="4" width="7.5703125" style="43" customWidth="1"/>
    <col min="5" max="5" width="8" style="65" customWidth="1"/>
    <col min="6" max="6" width="8" style="43" customWidth="1"/>
    <col min="7" max="16384" width="9.140625" style="43"/>
  </cols>
  <sheetData>
    <row r="1" spans="1:6" ht="31.5" customHeight="1">
      <c r="A1" s="1130" t="str">
        <f>Tables!$A$23</f>
        <v>Table 22: City-wise Distribution of Turnover on Cash Segments of BSE and NSE</v>
      </c>
      <c r="B1" s="1130"/>
      <c r="C1" s="1130"/>
      <c r="D1" s="1130"/>
      <c r="E1" s="1130"/>
      <c r="F1" s="1130"/>
    </row>
    <row r="2" spans="1:6">
      <c r="A2" s="1131" t="s">
        <v>108</v>
      </c>
      <c r="B2" s="1132"/>
      <c r="C2" s="1132"/>
      <c r="D2" s="1132"/>
      <c r="E2" s="1132"/>
      <c r="F2" s="1133"/>
    </row>
    <row r="3" spans="1:6">
      <c r="A3" s="1134" t="s">
        <v>375</v>
      </c>
      <c r="B3" s="1134" t="s">
        <v>225</v>
      </c>
      <c r="C3" s="1132" t="s">
        <v>41</v>
      </c>
      <c r="D3" s="1133"/>
      <c r="E3" s="1132" t="s">
        <v>40</v>
      </c>
      <c r="F3" s="1133"/>
    </row>
    <row r="4" spans="1:6">
      <c r="A4" s="1135"/>
      <c r="B4" s="1135" t="s">
        <v>219</v>
      </c>
      <c r="C4" s="163" t="s">
        <v>464</v>
      </c>
      <c r="D4" s="84">
        <v>42340</v>
      </c>
      <c r="E4" s="163" t="s">
        <v>464</v>
      </c>
      <c r="F4" s="84">
        <f>D4</f>
        <v>42340</v>
      </c>
    </row>
    <row r="5" spans="1:6" ht="12.75" customHeight="1">
      <c r="A5" s="564">
        <v>1</v>
      </c>
      <c r="B5" s="565" t="s">
        <v>71</v>
      </c>
      <c r="C5" s="562">
        <v>5.4996681844208055</v>
      </c>
      <c r="D5" s="569">
        <v>4.1305024412559037</v>
      </c>
      <c r="E5" s="562">
        <v>3.5118161910523376</v>
      </c>
      <c r="F5" s="570">
        <v>3.3258869716362036</v>
      </c>
    </row>
    <row r="6" spans="1:6" ht="12.75" customHeight="1">
      <c r="A6" s="564">
        <v>2</v>
      </c>
      <c r="B6" s="566" t="s">
        <v>70</v>
      </c>
      <c r="C6" s="562">
        <v>0.26403081067941203</v>
      </c>
      <c r="D6" s="569">
        <v>0.40707131942703162</v>
      </c>
      <c r="E6" s="562">
        <v>1.7098824447011833</v>
      </c>
      <c r="F6" s="570">
        <v>4.2430969562805627</v>
      </c>
    </row>
    <row r="7" spans="1:6" ht="12.75" customHeight="1">
      <c r="A7" s="564">
        <v>3</v>
      </c>
      <c r="B7" s="566" t="s">
        <v>107</v>
      </c>
      <c r="C7" s="562">
        <v>0.7006024082525496</v>
      </c>
      <c r="D7" s="569">
        <v>1.3296755750177069</v>
      </c>
      <c r="E7" s="562">
        <v>0.43247394532861355</v>
      </c>
      <c r="F7" s="570">
        <v>0.33014026216092701</v>
      </c>
    </row>
    <row r="8" spans="1:6" ht="12.75" customHeight="1">
      <c r="A8" s="564">
        <v>4</v>
      </c>
      <c r="B8" s="566" t="s">
        <v>69</v>
      </c>
      <c r="C8" s="562">
        <v>1.646422027602459E-2</v>
      </c>
      <c r="D8" s="569">
        <v>2.5317550572074254E-2</v>
      </c>
      <c r="E8" s="562">
        <v>0</v>
      </c>
      <c r="F8" s="570">
        <v>3.6962180657221987E-4</v>
      </c>
    </row>
    <row r="9" spans="1:6" ht="12.75" customHeight="1">
      <c r="A9" s="564">
        <v>5</v>
      </c>
      <c r="B9" s="566" t="s">
        <v>106</v>
      </c>
      <c r="C9" s="562">
        <v>0.60822260971865472</v>
      </c>
      <c r="D9" s="569">
        <v>0.98440082216551605</v>
      </c>
      <c r="E9" s="562">
        <v>1.4197463090918696</v>
      </c>
      <c r="F9" s="570">
        <v>1.3423132795472941</v>
      </c>
    </row>
    <row r="10" spans="1:6" ht="12.75" customHeight="1">
      <c r="A10" s="564">
        <v>6</v>
      </c>
      <c r="B10" s="566" t="s">
        <v>67</v>
      </c>
      <c r="C10" s="562">
        <v>0.18662544610766033</v>
      </c>
      <c r="D10" s="569">
        <v>0.16541859483560103</v>
      </c>
      <c r="E10" s="562">
        <v>1.3963053246722501</v>
      </c>
      <c r="F10" s="570">
        <v>1.2673767287691355</v>
      </c>
    </row>
    <row r="11" spans="1:6" ht="12.75" customHeight="1">
      <c r="A11" s="564">
        <v>7</v>
      </c>
      <c r="B11" s="566" t="s">
        <v>66</v>
      </c>
      <c r="C11" s="562">
        <v>2.3539948996194181E-2</v>
      </c>
      <c r="D11" s="569">
        <v>5.3615741492999303E-2</v>
      </c>
      <c r="E11" s="562">
        <v>0.21200466545295174</v>
      </c>
      <c r="F11" s="570">
        <v>9.8487364919218875E-2</v>
      </c>
    </row>
    <row r="12" spans="1:6" ht="12.75" customHeight="1">
      <c r="A12" s="564">
        <v>8</v>
      </c>
      <c r="B12" s="566" t="s">
        <v>65</v>
      </c>
      <c r="C12" s="562">
        <v>4.3748526726818611</v>
      </c>
      <c r="D12" s="569">
        <v>3.8118027577018432</v>
      </c>
      <c r="E12" s="562">
        <v>9.3892689004115937</v>
      </c>
      <c r="F12" s="570">
        <v>7.6201971849625849</v>
      </c>
    </row>
    <row r="13" spans="1:6" ht="12.75" customHeight="1">
      <c r="A13" s="564">
        <v>9</v>
      </c>
      <c r="B13" s="566" t="s">
        <v>105</v>
      </c>
      <c r="C13" s="562">
        <v>0.11446789846813686</v>
      </c>
      <c r="D13" s="569">
        <v>9.3754977403856549E-2</v>
      </c>
      <c r="E13" s="562">
        <v>5.6838621996213512E-3</v>
      </c>
      <c r="F13" s="570">
        <v>3.8436663066163264E-3</v>
      </c>
    </row>
    <row r="14" spans="1:6" ht="12.75" customHeight="1">
      <c r="A14" s="564">
        <v>10</v>
      </c>
      <c r="B14" s="566" t="s">
        <v>64</v>
      </c>
      <c r="C14" s="562">
        <v>0.33266588798168056</v>
      </c>
      <c r="D14" s="569">
        <v>0.49707126843376687</v>
      </c>
      <c r="E14" s="562">
        <v>4.5</v>
      </c>
      <c r="F14" s="570">
        <v>4.2925069265895361</v>
      </c>
    </row>
    <row r="15" spans="1:6" ht="12.75" customHeight="1">
      <c r="A15" s="564">
        <v>11</v>
      </c>
      <c r="B15" s="566" t="s">
        <v>104</v>
      </c>
      <c r="C15" s="562">
        <v>0.45167535356998789</v>
      </c>
      <c r="D15" s="569">
        <v>0.59192839949931164</v>
      </c>
      <c r="E15" s="562">
        <v>0.535589773943696</v>
      </c>
      <c r="F15" s="570">
        <v>0.59903498896733021</v>
      </c>
    </row>
    <row r="16" spans="1:6" ht="12.75" customHeight="1">
      <c r="A16" s="564">
        <v>12</v>
      </c>
      <c r="B16" s="566" t="s">
        <v>63</v>
      </c>
      <c r="C16" s="562">
        <v>0.87011858932064257</v>
      </c>
      <c r="D16" s="569">
        <v>0.88206392140110623</v>
      </c>
      <c r="E16" s="562">
        <v>0.49599488102022393</v>
      </c>
      <c r="F16" s="570">
        <v>0.64697274759841195</v>
      </c>
    </row>
    <row r="17" spans="1:7" ht="12.75" customHeight="1">
      <c r="A17" s="564">
        <v>13</v>
      </c>
      <c r="B17" s="566" t="s">
        <v>103</v>
      </c>
      <c r="C17" s="562">
        <v>0.70656783457338057</v>
      </c>
      <c r="D17" s="569">
        <v>0.54980216118563729</v>
      </c>
      <c r="E17" s="562">
        <v>0.12888919227160922</v>
      </c>
      <c r="F17" s="570">
        <v>0.17743895626075462</v>
      </c>
    </row>
    <row r="18" spans="1:7" ht="12.75" customHeight="1">
      <c r="A18" s="564">
        <v>14</v>
      </c>
      <c r="B18" s="566" t="s">
        <v>102</v>
      </c>
      <c r="C18" s="562">
        <v>6.7943533933178966</v>
      </c>
      <c r="D18" s="569">
        <v>8.0176183158440253</v>
      </c>
      <c r="E18" s="562">
        <v>6.6420948476694983</v>
      </c>
      <c r="F18" s="570">
        <v>5.4119322738863405</v>
      </c>
    </row>
    <row r="19" spans="1:7" ht="12.75" customHeight="1">
      <c r="A19" s="564">
        <v>15</v>
      </c>
      <c r="B19" s="566" t="s">
        <v>62</v>
      </c>
      <c r="C19" s="562">
        <v>0.12867041388555184</v>
      </c>
      <c r="D19" s="569">
        <v>0.15663335600356768</v>
      </c>
      <c r="E19" s="562">
        <v>7.7554802103614429E-2</v>
      </c>
      <c r="F19" s="570">
        <v>7.2710581827148915E-2</v>
      </c>
    </row>
    <row r="20" spans="1:7" ht="12.75" customHeight="1">
      <c r="A20" s="564">
        <v>16</v>
      </c>
      <c r="B20" s="566" t="s">
        <v>101</v>
      </c>
      <c r="C20" s="562">
        <v>3.3510938114840821E-2</v>
      </c>
      <c r="D20" s="569">
        <v>2.9482077512285099E-2</v>
      </c>
      <c r="E20" s="562">
        <v>2.5117620675294402E-3</v>
      </c>
      <c r="F20" s="570">
        <v>7.7054746016192691E-4</v>
      </c>
    </row>
    <row r="21" spans="1:7" ht="12.75" customHeight="1">
      <c r="A21" s="564">
        <v>17</v>
      </c>
      <c r="B21" s="566" t="s">
        <v>100</v>
      </c>
      <c r="C21" s="562">
        <v>56.870752946236514</v>
      </c>
      <c r="D21" s="569">
        <v>47.922647834734448</v>
      </c>
      <c r="E21" s="562">
        <v>59.196100801698861</v>
      </c>
      <c r="F21" s="570">
        <v>58.368058156132776</v>
      </c>
    </row>
    <row r="22" spans="1:7" ht="12.75" customHeight="1">
      <c r="A22" s="564">
        <v>18</v>
      </c>
      <c r="B22" s="566" t="s">
        <v>99</v>
      </c>
      <c r="C22" s="562">
        <v>8.7360872509035861E-2</v>
      </c>
      <c r="D22" s="569">
        <v>6.7374268461972336E-2</v>
      </c>
      <c r="E22" s="562">
        <v>1.3894734850876476E-2</v>
      </c>
      <c r="F22" s="570">
        <v>6.1210866379567391E-3</v>
      </c>
    </row>
    <row r="23" spans="1:7" ht="12.75" customHeight="1">
      <c r="A23" s="564">
        <v>19</v>
      </c>
      <c r="B23" s="566" t="s">
        <v>61</v>
      </c>
      <c r="C23" s="562">
        <v>0.52665882388553154</v>
      </c>
      <c r="D23" s="569">
        <v>0.53504098407292089</v>
      </c>
      <c r="E23" s="562">
        <v>0.18820917863864692</v>
      </c>
      <c r="F23" s="570">
        <v>0.18385289784672887</v>
      </c>
    </row>
    <row r="24" spans="1:7" ht="12.75" customHeight="1">
      <c r="A24" s="564">
        <v>20</v>
      </c>
      <c r="B24" s="566" t="s">
        <v>98</v>
      </c>
      <c r="C24" s="562">
        <v>3.2787528776480759</v>
      </c>
      <c r="D24" s="569">
        <v>2.6723807288826671</v>
      </c>
      <c r="E24" s="562">
        <v>1.0059291127892176</v>
      </c>
      <c r="F24" s="570">
        <v>1.2476809138676765</v>
      </c>
    </row>
    <row r="25" spans="1:7" ht="12.75" customHeight="1">
      <c r="A25" s="564">
        <v>21</v>
      </c>
      <c r="B25" s="566" t="s">
        <v>58</v>
      </c>
      <c r="C25" s="562">
        <v>18.130437869355575</v>
      </c>
      <c r="D25" s="571">
        <v>27.076396904095756</v>
      </c>
      <c r="E25" s="562">
        <v>9.1800000000000068</v>
      </c>
      <c r="F25" s="570">
        <v>10.762</v>
      </c>
    </row>
    <row r="26" spans="1:7" ht="12.75" customHeight="1">
      <c r="A26" s="567"/>
      <c r="B26" s="568" t="s">
        <v>5</v>
      </c>
      <c r="C26" s="572">
        <f t="shared" ref="C26:F26" si="0">SUM(C5:C25)</f>
        <v>100</v>
      </c>
      <c r="D26" s="572">
        <v>100</v>
      </c>
      <c r="E26" s="563">
        <f t="shared" si="0"/>
        <v>100.04395072996419</v>
      </c>
      <c r="F26" s="563">
        <f t="shared" si="0"/>
        <v>100.00079211346394</v>
      </c>
    </row>
    <row r="27" spans="1:7" s="558" customFormat="1" ht="12">
      <c r="A27" s="1129" t="s">
        <v>505</v>
      </c>
      <c r="B27" s="1129"/>
      <c r="C27" s="1129"/>
      <c r="D27" s="1129"/>
      <c r="E27" s="1129"/>
    </row>
    <row r="28" spans="1:7" s="551" customFormat="1" ht="14.25" customHeight="1">
      <c r="A28" s="1128" t="s">
        <v>620</v>
      </c>
      <c r="B28" s="1128"/>
      <c r="C28" s="1128"/>
      <c r="D28" s="1128"/>
      <c r="E28" s="1128"/>
      <c r="F28" s="1128"/>
      <c r="G28" s="1128"/>
    </row>
    <row r="29" spans="1:7" s="551" customFormat="1" ht="23.25" customHeight="1">
      <c r="A29" s="1128"/>
      <c r="B29" s="1128"/>
      <c r="C29" s="1128"/>
      <c r="D29" s="1128"/>
      <c r="E29" s="1128"/>
      <c r="F29" s="1128"/>
      <c r="G29" s="1128"/>
    </row>
    <row r="30" spans="1:7" s="551" customFormat="1" ht="12">
      <c r="A30" s="557" t="s">
        <v>242</v>
      </c>
      <c r="B30" s="557"/>
      <c r="C30" s="559"/>
      <c r="D30" s="559"/>
      <c r="E30" s="560"/>
      <c r="F30" s="561"/>
    </row>
  </sheetData>
  <mergeCells count="8">
    <mergeCell ref="A28:G29"/>
    <mergeCell ref="A27:E27"/>
    <mergeCell ref="A1:F1"/>
    <mergeCell ref="A2:F2"/>
    <mergeCell ref="A3:A4"/>
    <mergeCell ref="C3:D3"/>
    <mergeCell ref="E3:F3"/>
    <mergeCell ref="B3:B4"/>
  </mergeCells>
  <pageMargins left="0.75" right="0.75" top="1" bottom="1" header="0.5" footer="0.5"/>
  <pageSetup scale="95" orientation="landscape" r:id="rId1"/>
  <headerFooter alignWithMargins="0"/>
  <ignoredErrors>
    <ignoredError sqref="C26 E26:F26" formulaRange="1"/>
  </ignoredErrors>
</worksheet>
</file>

<file path=xl/worksheets/sheet25.xml><?xml version="1.0" encoding="utf-8"?>
<worksheet xmlns="http://schemas.openxmlformats.org/spreadsheetml/2006/main" xmlns:r="http://schemas.openxmlformats.org/officeDocument/2006/relationships">
  <sheetPr codeName="Sheet59"/>
  <dimension ref="A1:P16"/>
  <sheetViews>
    <sheetView workbookViewId="0">
      <selection activeCell="I15" sqref="I15"/>
    </sheetView>
  </sheetViews>
  <sheetFormatPr defaultColWidth="9.140625" defaultRowHeight="15"/>
  <cols>
    <col min="1" max="1" width="9.5703125" style="265" customWidth="1"/>
    <col min="2" max="2" width="11.28515625" style="265" customWidth="1"/>
    <col min="3" max="3" width="9.42578125" style="265" customWidth="1"/>
    <col min="4" max="4" width="14.140625" style="265" customWidth="1"/>
    <col min="5" max="6" width="9.42578125" style="265" customWidth="1"/>
    <col min="7" max="16384" width="9.140625" style="265"/>
  </cols>
  <sheetData>
    <row r="1" spans="1:16" ht="15.75">
      <c r="A1" s="264" t="str">
        <f>Tables!$A$24</f>
        <v>Table 23: Category-wise Share of Turnover in Cash Segment of BSE</v>
      </c>
    </row>
    <row r="2" spans="1:16">
      <c r="A2" s="1136" t="s">
        <v>278</v>
      </c>
      <c r="B2" s="1138" t="s">
        <v>405</v>
      </c>
      <c r="C2" s="1139"/>
      <c r="D2" s="1139"/>
      <c r="E2" s="1139"/>
      <c r="F2" s="1140"/>
    </row>
    <row r="3" spans="1:16">
      <c r="A3" s="1137"/>
      <c r="B3" s="716" t="s">
        <v>408</v>
      </c>
      <c r="C3" s="716" t="s">
        <v>807</v>
      </c>
      <c r="D3" s="716" t="s">
        <v>26</v>
      </c>
      <c r="E3" s="716" t="s">
        <v>192</v>
      </c>
      <c r="F3" s="716" t="s">
        <v>58</v>
      </c>
    </row>
    <row r="4" spans="1:16">
      <c r="A4" s="573">
        <v>42005</v>
      </c>
      <c r="B4" s="574">
        <v>19.3</v>
      </c>
      <c r="C4" s="574">
        <v>22.02</v>
      </c>
      <c r="D4" s="574">
        <v>2.5499999999999998</v>
      </c>
      <c r="E4" s="574">
        <v>0.05</v>
      </c>
      <c r="F4" s="574">
        <v>56.080000000000005</v>
      </c>
    </row>
    <row r="5" spans="1:16">
      <c r="A5" s="573">
        <v>42036</v>
      </c>
      <c r="B5" s="574">
        <v>20.65</v>
      </c>
      <c r="C5" s="574">
        <v>19.559999999999999</v>
      </c>
      <c r="D5" s="574">
        <v>2.4500000000000002</v>
      </c>
      <c r="E5" s="574">
        <v>9.7000000000000003E-2</v>
      </c>
      <c r="F5" s="574">
        <v>57.243000000000002</v>
      </c>
    </row>
    <row r="6" spans="1:16">
      <c r="A6" s="573">
        <v>42064</v>
      </c>
      <c r="B6" s="574">
        <v>17.920000000000002</v>
      </c>
      <c r="C6" s="574">
        <v>21.46</v>
      </c>
      <c r="D6" s="574">
        <v>2.86</v>
      </c>
      <c r="E6" s="574">
        <v>0.34</v>
      </c>
      <c r="F6" s="574">
        <v>57.419999999999995</v>
      </c>
    </row>
    <row r="7" spans="1:16">
      <c r="A7" s="573">
        <v>42095</v>
      </c>
      <c r="B7" s="575">
        <v>17.793493617336225</v>
      </c>
      <c r="C7" s="575">
        <v>23.849939322140898</v>
      </c>
      <c r="D7" s="575">
        <v>2.909668864814563</v>
      </c>
      <c r="E7" s="575">
        <v>9.1477190372902376E-2</v>
      </c>
      <c r="F7" s="575">
        <v>55.355421005335415</v>
      </c>
    </row>
    <row r="8" spans="1:16">
      <c r="A8" s="573">
        <v>42125</v>
      </c>
      <c r="B8" s="575">
        <v>17.158866310208985</v>
      </c>
      <c r="C8" s="575">
        <v>26.220226839467188</v>
      </c>
      <c r="D8" s="575">
        <v>2.9636214611123033</v>
      </c>
      <c r="E8" s="575">
        <v>2.9848895610076549E-2</v>
      </c>
      <c r="F8" s="575">
        <v>53.627436493601458</v>
      </c>
    </row>
    <row r="9" spans="1:16">
      <c r="A9" s="573">
        <v>42156</v>
      </c>
      <c r="B9" s="575">
        <v>17.585802428653505</v>
      </c>
      <c r="C9" s="575">
        <v>21.769065956387106</v>
      </c>
      <c r="D9" s="575">
        <v>3.2826622615425189</v>
      </c>
      <c r="E9" s="575">
        <v>4.1087487316629444E-2</v>
      </c>
      <c r="F9" s="575">
        <v>57.321381866100239</v>
      </c>
    </row>
    <row r="10" spans="1:16">
      <c r="A10" s="573">
        <v>42186</v>
      </c>
      <c r="B10" s="575">
        <v>18.360593277168448</v>
      </c>
      <c r="C10" s="575">
        <v>15.570388519512834</v>
      </c>
      <c r="D10" s="575">
        <v>2.7520211442799929</v>
      </c>
      <c r="E10" s="575">
        <v>4.4242792016780774E-2</v>
      </c>
      <c r="F10" s="575">
        <v>63.272754267021952</v>
      </c>
    </row>
    <row r="11" spans="1:16">
      <c r="A11" s="573">
        <v>42217</v>
      </c>
      <c r="B11" s="575">
        <v>19.612919696657265</v>
      </c>
      <c r="C11" s="575">
        <v>14.775240702416575</v>
      </c>
      <c r="D11" s="575">
        <v>2.7528596888305223</v>
      </c>
      <c r="E11" s="575">
        <v>6.3216467375528648E-2</v>
      </c>
      <c r="F11" s="575">
        <v>62.795763444720102</v>
      </c>
    </row>
    <row r="12" spans="1:16">
      <c r="A12" s="573">
        <v>42248</v>
      </c>
      <c r="B12" s="575">
        <v>19.253028050264898</v>
      </c>
      <c r="C12" s="575">
        <v>18.356642196303802</v>
      </c>
      <c r="D12" s="575">
        <v>4.0293189395828142</v>
      </c>
      <c r="E12" s="575">
        <v>2.8401296929642481E-2</v>
      </c>
      <c r="F12" s="575">
        <v>58.332609516918836</v>
      </c>
    </row>
    <row r="13" spans="1:16">
      <c r="A13" s="573">
        <v>42278</v>
      </c>
      <c r="B13" s="575">
        <v>19.34159399010079</v>
      </c>
      <c r="C13" s="575">
        <v>12.068816259023652</v>
      </c>
      <c r="D13" s="575">
        <v>4.1202338686444619</v>
      </c>
      <c r="E13" s="575">
        <v>0.42891363269589461</v>
      </c>
      <c r="F13" s="575">
        <v>64.040442249535204</v>
      </c>
    </row>
    <row r="14" spans="1:16">
      <c r="A14" s="573">
        <v>42309</v>
      </c>
      <c r="B14" s="575">
        <v>20.183454875089136</v>
      </c>
      <c r="C14" s="575">
        <v>11.744572166203625</v>
      </c>
      <c r="D14" s="575">
        <v>2.9404854599409789</v>
      </c>
      <c r="E14" s="575">
        <v>0.21774667141618897</v>
      </c>
      <c r="F14" s="575">
        <v>64.913740827350068</v>
      </c>
    </row>
    <row r="15" spans="1:16">
      <c r="A15" s="573">
        <v>42339</v>
      </c>
      <c r="B15" s="575">
        <v>19.875599735092401</v>
      </c>
      <c r="C15" s="575">
        <v>10.4399185086987</v>
      </c>
      <c r="D15" s="575">
        <v>3.0703283541874602</v>
      </c>
      <c r="E15" s="575">
        <v>8.5118113620811203E-2</v>
      </c>
      <c r="F15" s="575">
        <v>66.529035288400621</v>
      </c>
    </row>
    <row r="16" spans="1:16" s="42" customFormat="1" ht="12" customHeight="1">
      <c r="A16" s="115" t="s">
        <v>409</v>
      </c>
      <c r="B16" s="116"/>
      <c r="C16" s="46"/>
      <c r="D16" s="46"/>
      <c r="E16" s="46"/>
      <c r="F16" s="47"/>
      <c r="G16" s="47"/>
      <c r="H16" s="46"/>
      <c r="I16" s="46"/>
      <c r="J16" s="47"/>
      <c r="K16" s="45"/>
      <c r="N16" s="47"/>
      <c r="O16" s="47"/>
      <c r="P16" s="47"/>
    </row>
  </sheetData>
  <mergeCells count="2">
    <mergeCell ref="A2:A3"/>
    <mergeCell ref="B2:F2"/>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60"/>
  <dimension ref="A1:L23"/>
  <sheetViews>
    <sheetView workbookViewId="0">
      <selection activeCell="H17" sqref="H17"/>
    </sheetView>
  </sheetViews>
  <sheetFormatPr defaultColWidth="9.140625" defaultRowHeight="15"/>
  <cols>
    <col min="1" max="2" width="10.5703125" style="265" customWidth="1"/>
    <col min="3" max="3" width="13.42578125" style="265" customWidth="1"/>
    <col min="4" max="4" width="15" style="265" customWidth="1"/>
    <col min="5" max="5" width="13.42578125" style="265" customWidth="1"/>
    <col min="6" max="6" width="9.85546875" style="265" customWidth="1"/>
    <col min="7" max="16384" width="9.140625" style="265"/>
  </cols>
  <sheetData>
    <row r="1" spans="1:6" ht="15.75">
      <c r="A1" s="264" t="str">
        <f>Tables!$A$25</f>
        <v>Table 24: Category-wise Share of Turnover in Cash Segment of NSE</v>
      </c>
    </row>
    <row r="2" spans="1:6">
      <c r="A2" s="1136" t="s">
        <v>278</v>
      </c>
      <c r="B2" s="1138" t="s">
        <v>405</v>
      </c>
      <c r="C2" s="1139"/>
      <c r="D2" s="1139"/>
      <c r="E2" s="1139"/>
      <c r="F2" s="1140"/>
    </row>
    <row r="3" spans="1:6">
      <c r="A3" s="1137"/>
      <c r="B3" s="716" t="s">
        <v>408</v>
      </c>
      <c r="C3" s="716" t="s">
        <v>807</v>
      </c>
      <c r="D3" s="716" t="s">
        <v>26</v>
      </c>
      <c r="E3" s="716" t="s">
        <v>192</v>
      </c>
      <c r="F3" s="716" t="s">
        <v>58</v>
      </c>
    </row>
    <row r="4" spans="1:6">
      <c r="A4" s="573">
        <v>42005</v>
      </c>
      <c r="B4" s="574">
        <v>19.601341992638925</v>
      </c>
      <c r="C4" s="574">
        <v>21.537380732320006</v>
      </c>
      <c r="D4" s="574">
        <v>4.4517768516986003</v>
      </c>
      <c r="E4" s="574">
        <v>0.58961655697601745</v>
      </c>
      <c r="F4" s="574">
        <v>53.82</v>
      </c>
    </row>
    <row r="5" spans="1:6">
      <c r="A5" s="573">
        <v>42036</v>
      </c>
      <c r="B5" s="574">
        <v>21.202181417432403</v>
      </c>
      <c r="C5" s="574">
        <v>19.985442855031827</v>
      </c>
      <c r="D5" s="574">
        <v>4.5757616940925185</v>
      </c>
      <c r="E5" s="574">
        <v>0.56978645539733397</v>
      </c>
      <c r="F5" s="574">
        <v>53.67</v>
      </c>
    </row>
    <row r="6" spans="1:6">
      <c r="A6" s="573">
        <v>42064</v>
      </c>
      <c r="B6" s="574">
        <v>20.2</v>
      </c>
      <c r="C6" s="574">
        <v>23.12</v>
      </c>
      <c r="D6" s="574">
        <v>4.62</v>
      </c>
      <c r="E6" s="574">
        <v>0.45</v>
      </c>
      <c r="F6" s="574">
        <v>51.61</v>
      </c>
    </row>
    <row r="7" spans="1:6">
      <c r="A7" s="573">
        <v>42095</v>
      </c>
      <c r="B7" s="574">
        <v>22.190342839521403</v>
      </c>
      <c r="C7" s="574">
        <v>21.056482111168133</v>
      </c>
      <c r="D7" s="574">
        <v>4.6069822161448792</v>
      </c>
      <c r="E7" s="574">
        <v>0.37896138712980848</v>
      </c>
      <c r="F7" s="574">
        <v>51.76723144603578</v>
      </c>
    </row>
    <row r="8" spans="1:6">
      <c r="A8" s="573">
        <v>42125</v>
      </c>
      <c r="B8" s="575">
        <v>19.217234932356394</v>
      </c>
      <c r="C8" s="575">
        <v>27.781284084143682</v>
      </c>
      <c r="D8" s="575">
        <v>5.0694356414557777</v>
      </c>
      <c r="E8" s="575">
        <v>0.46564694073933005</v>
      </c>
      <c r="F8" s="575">
        <v>47.466398401304787</v>
      </c>
    </row>
    <row r="9" spans="1:6">
      <c r="A9" s="573">
        <v>42156</v>
      </c>
      <c r="B9" s="575">
        <v>20.18628206805656</v>
      </c>
      <c r="C9" s="575">
        <v>23.610956874845076</v>
      </c>
      <c r="D9" s="575">
        <v>5.6751569103736674</v>
      </c>
      <c r="E9" s="575">
        <v>0.48380782058503369</v>
      </c>
      <c r="F9" s="575">
        <v>50.04</v>
      </c>
    </row>
    <row r="10" spans="1:6">
      <c r="A10" s="573">
        <v>42186</v>
      </c>
      <c r="B10" s="575">
        <v>20.567399999999999</v>
      </c>
      <c r="C10" s="575">
        <v>20.88</v>
      </c>
      <c r="D10" s="575">
        <v>4.9000000000000004</v>
      </c>
      <c r="E10" s="575">
        <v>0.56000000000000005</v>
      </c>
      <c r="F10" s="575">
        <v>53.092599999999997</v>
      </c>
    </row>
    <row r="11" spans="1:6">
      <c r="A11" s="573">
        <v>42217</v>
      </c>
      <c r="B11" s="575">
        <v>21.821561172747252</v>
      </c>
      <c r="C11" s="575">
        <v>23.499671113621996</v>
      </c>
      <c r="D11" s="575">
        <v>5.196884611818108</v>
      </c>
      <c r="E11" s="575">
        <v>0.60824929239777881</v>
      </c>
      <c r="F11" s="575">
        <v>48.87</v>
      </c>
    </row>
    <row r="12" spans="1:6">
      <c r="A12" s="573">
        <v>42248</v>
      </c>
      <c r="B12" s="575">
        <v>22.54383071713039</v>
      </c>
      <c r="C12" s="575">
        <v>23.196155322578178</v>
      </c>
      <c r="D12" s="575">
        <v>5.2782982795496221</v>
      </c>
      <c r="E12" s="575">
        <v>0.45741452148548611</v>
      </c>
      <c r="F12" s="575">
        <v>38.45125483962503</v>
      </c>
    </row>
    <row r="13" spans="1:6">
      <c r="A13" s="573">
        <v>42278</v>
      </c>
      <c r="B13" s="575">
        <v>21.31</v>
      </c>
      <c r="C13" s="575">
        <v>21.39</v>
      </c>
      <c r="D13" s="575">
        <v>5.52</v>
      </c>
      <c r="E13" s="575">
        <v>0.54</v>
      </c>
      <c r="F13" s="575">
        <v>51.24</v>
      </c>
    </row>
    <row r="14" spans="1:6">
      <c r="A14" s="573">
        <v>42309</v>
      </c>
      <c r="B14" s="575">
        <v>20.5265166774102</v>
      </c>
      <c r="C14" s="575">
        <v>22.8192775343073</v>
      </c>
      <c r="D14" s="575">
        <v>5.6283130518039401</v>
      </c>
      <c r="E14" s="575">
        <v>0.40495343413871898</v>
      </c>
      <c r="F14" s="575">
        <v>50.620939302339835</v>
      </c>
    </row>
    <row r="15" spans="1:6">
      <c r="A15" s="573">
        <v>42339</v>
      </c>
      <c r="B15" s="575">
        <v>19.668676677860599</v>
      </c>
      <c r="C15" s="575">
        <v>18.910250584343899</v>
      </c>
      <c r="D15" s="575">
        <v>5.8443688170840096</v>
      </c>
      <c r="E15" s="575">
        <v>0.34314103833890203</v>
      </c>
      <c r="F15" s="575">
        <v>55.233562882372588</v>
      </c>
    </row>
    <row r="16" spans="1:6">
      <c r="A16" s="115" t="s">
        <v>443</v>
      </c>
    </row>
    <row r="18" spans="9:12" ht="16.5" customHeight="1"/>
    <row r="19" spans="9:12">
      <c r="L19" s="334"/>
    </row>
    <row r="20" spans="9:12">
      <c r="L20" s="334"/>
    </row>
    <row r="21" spans="9:12">
      <c r="I21" s="335"/>
      <c r="J21" s="335"/>
    </row>
    <row r="23" spans="9:12">
      <c r="I23" s="335"/>
    </row>
  </sheetData>
  <mergeCells count="2">
    <mergeCell ref="A2:A3"/>
    <mergeCell ref="B2:F2"/>
  </mergeCells>
  <pageMargins left="0.7" right="0.7" top="0.75" bottom="0.75" header="0.3" footer="0.3"/>
  <pageSetup scale="90" orientation="landscape" r:id="rId1"/>
</worksheet>
</file>

<file path=xl/worksheets/sheet27.xml><?xml version="1.0" encoding="utf-8"?>
<worksheet xmlns="http://schemas.openxmlformats.org/spreadsheetml/2006/main" xmlns:r="http://schemas.openxmlformats.org/officeDocument/2006/relationships">
  <sheetPr codeName="Sheet20"/>
  <dimension ref="A1:J39"/>
  <sheetViews>
    <sheetView zoomScaleSheetLayoutView="100" workbookViewId="0">
      <selection activeCell="N8" sqref="N8"/>
    </sheetView>
  </sheetViews>
  <sheetFormatPr defaultColWidth="9.140625" defaultRowHeight="12.75"/>
  <cols>
    <col min="1" max="1" width="5.7109375" style="16" customWidth="1"/>
    <col min="2" max="2" width="18.7109375" style="16" customWidth="1"/>
    <col min="3" max="3" width="9" style="16" customWidth="1"/>
    <col min="4" max="4" width="11.7109375" style="16" customWidth="1"/>
    <col min="5" max="5" width="9.28515625" style="16" customWidth="1"/>
    <col min="6" max="6" width="6" style="16" customWidth="1"/>
    <col min="7" max="7" width="5.28515625" style="16" customWidth="1"/>
    <col min="8" max="8" width="8.85546875" style="16" customWidth="1"/>
    <col min="9" max="10" width="9" style="16" customWidth="1"/>
    <col min="11" max="16384" width="9.140625" style="16"/>
  </cols>
  <sheetData>
    <row r="1" spans="1:10" ht="15.75">
      <c r="A1" s="1142" t="str">
        <f>Tables!$A$26</f>
        <v xml:space="preserve">Table 25: Component Stocks: S&amp;P BSE Sensex during December 2015 </v>
      </c>
      <c r="B1" s="1143"/>
      <c r="C1" s="1143"/>
      <c r="D1" s="1143"/>
      <c r="E1" s="1143"/>
      <c r="F1" s="1143"/>
      <c r="G1" s="1143"/>
      <c r="H1" s="1143"/>
      <c r="I1" s="1143"/>
      <c r="J1" s="1143"/>
    </row>
    <row r="2" spans="1:10" ht="55.5" customHeight="1">
      <c r="A2" s="119" t="s">
        <v>375</v>
      </c>
      <c r="B2" s="119" t="s">
        <v>97</v>
      </c>
      <c r="C2" s="119" t="s">
        <v>377</v>
      </c>
      <c r="D2" s="119" t="s">
        <v>387</v>
      </c>
      <c r="E2" s="119" t="s">
        <v>232</v>
      </c>
      <c r="F2" s="236" t="s">
        <v>96</v>
      </c>
      <c r="G2" s="119" t="s">
        <v>274</v>
      </c>
      <c r="H2" s="119" t="s">
        <v>233</v>
      </c>
      <c r="I2" s="237" t="s">
        <v>234</v>
      </c>
      <c r="J2" s="119" t="s">
        <v>235</v>
      </c>
    </row>
    <row r="3" spans="1:10">
      <c r="A3" s="660">
        <v>1</v>
      </c>
      <c r="B3" s="514" t="s">
        <v>594</v>
      </c>
      <c r="C3" s="664">
        <v>1148.47</v>
      </c>
      <c r="D3" s="665">
        <v>220726.78608200001</v>
      </c>
      <c r="E3" s="664">
        <v>9.3757677066932139</v>
      </c>
      <c r="F3" s="664">
        <v>0.56000000000000005</v>
      </c>
      <c r="G3" s="664">
        <v>1.5247999999999999E-2</v>
      </c>
      <c r="H3" s="664">
        <v>4.7</v>
      </c>
      <c r="I3" s="666">
        <v>1.479167623685</v>
      </c>
      <c r="J3" s="664">
        <v>0.04</v>
      </c>
    </row>
    <row r="4" spans="1:10">
      <c r="A4" s="660">
        <v>2</v>
      </c>
      <c r="B4" s="514" t="s">
        <v>595</v>
      </c>
      <c r="C4" s="664">
        <v>505.02</v>
      </c>
      <c r="D4" s="665">
        <v>213078.11231900001</v>
      </c>
      <c r="E4" s="664">
        <v>9.0508765154649495</v>
      </c>
      <c r="F4" s="664">
        <v>0.87</v>
      </c>
      <c r="G4" s="664">
        <v>0.60113799999999995</v>
      </c>
      <c r="H4" s="664">
        <v>1.1599999999999999</v>
      </c>
      <c r="I4" s="666">
        <v>0.63199962823550004</v>
      </c>
      <c r="J4" s="664">
        <v>0.06</v>
      </c>
    </row>
    <row r="5" spans="1:10">
      <c r="A5" s="660">
        <v>3</v>
      </c>
      <c r="B5" s="514" t="s">
        <v>596</v>
      </c>
      <c r="C5" s="664">
        <v>315.75</v>
      </c>
      <c r="D5" s="665">
        <v>199262.07939</v>
      </c>
      <c r="E5" s="664">
        <v>8.4640156379536649</v>
      </c>
      <c r="F5" s="664">
        <v>1.34</v>
      </c>
      <c r="G5" s="664">
        <v>0.53339800000000004</v>
      </c>
      <c r="H5" s="664">
        <v>1.9</v>
      </c>
      <c r="I5" s="666">
        <v>3.7339796253697002</v>
      </c>
      <c r="J5" s="664">
        <v>0.05</v>
      </c>
    </row>
    <row r="6" spans="1:10">
      <c r="A6" s="660">
        <v>4</v>
      </c>
      <c r="B6" s="514" t="s">
        <v>597</v>
      </c>
      <c r="C6" s="664">
        <v>803.67</v>
      </c>
      <c r="D6" s="665">
        <v>184200.12046800001</v>
      </c>
      <c r="E6" s="664">
        <v>7.8242318103217743</v>
      </c>
      <c r="F6" s="664">
        <v>0.78</v>
      </c>
      <c r="G6" s="664">
        <v>0.22509199999999999</v>
      </c>
      <c r="H6" s="664">
        <v>1.7</v>
      </c>
      <c r="I6" s="666">
        <v>-4.5454545454544997</v>
      </c>
      <c r="J6" s="664">
        <v>0.06</v>
      </c>
    </row>
    <row r="7" spans="1:10">
      <c r="A7" s="660">
        <v>5</v>
      </c>
      <c r="B7" s="514" t="s">
        <v>599</v>
      </c>
      <c r="C7" s="664">
        <v>3239.21</v>
      </c>
      <c r="D7" s="665">
        <v>167273.42831300001</v>
      </c>
      <c r="E7" s="664">
        <v>7.1052400807496827</v>
      </c>
      <c r="F7" s="664">
        <v>1.17</v>
      </c>
      <c r="G7" s="664">
        <v>0.47563499999999997</v>
      </c>
      <c r="H7" s="664">
        <v>1.74</v>
      </c>
      <c r="I7" s="666">
        <v>4.6074380165289002</v>
      </c>
      <c r="J7" s="664">
        <v>0.03</v>
      </c>
    </row>
    <row r="8" spans="1:10">
      <c r="A8" s="660">
        <v>6</v>
      </c>
      <c r="B8" s="514" t="s">
        <v>598</v>
      </c>
      <c r="C8" s="664">
        <v>1162.43</v>
      </c>
      <c r="D8" s="665">
        <v>151949.98160999999</v>
      </c>
      <c r="E8" s="664">
        <v>6.4543490887526858</v>
      </c>
      <c r="F8" s="664">
        <v>1.48</v>
      </c>
      <c r="G8" s="664">
        <v>0.59006199999999998</v>
      </c>
      <c r="H8" s="664">
        <v>1.98</v>
      </c>
      <c r="I8" s="666">
        <v>-4.6151039766507997</v>
      </c>
      <c r="J8" s="664">
        <v>0.06</v>
      </c>
    </row>
    <row r="9" spans="1:10">
      <c r="A9" s="660">
        <v>7</v>
      </c>
      <c r="B9" s="514" t="s">
        <v>600</v>
      </c>
      <c r="C9" s="664">
        <v>197.04</v>
      </c>
      <c r="D9" s="665">
        <v>124962.967418</v>
      </c>
      <c r="E9" s="664">
        <v>5.3080270648030119</v>
      </c>
      <c r="F9" s="664">
        <v>0.56000000000000005</v>
      </c>
      <c r="G9" s="664">
        <v>0.209427</v>
      </c>
      <c r="H9" s="664">
        <v>1.25</v>
      </c>
      <c r="I9" s="666">
        <v>3.1265193954127</v>
      </c>
      <c r="J9" s="664">
        <v>0.04</v>
      </c>
    </row>
    <row r="10" spans="1:10">
      <c r="A10" s="660">
        <v>8</v>
      </c>
      <c r="B10" s="514" t="s">
        <v>572</v>
      </c>
      <c r="C10" s="664">
        <v>186.24</v>
      </c>
      <c r="D10" s="665">
        <v>104535.588498</v>
      </c>
      <c r="E10" s="664">
        <v>4.440337361119421</v>
      </c>
      <c r="F10" s="664">
        <v>1.17</v>
      </c>
      <c r="G10" s="664">
        <v>0.52560600000000002</v>
      </c>
      <c r="H10" s="664">
        <v>1.67</v>
      </c>
      <c r="I10" s="666">
        <v>-7.1613114515482996</v>
      </c>
      <c r="J10" s="664">
        <v>0.04</v>
      </c>
    </row>
    <row r="11" spans="1:10">
      <c r="A11" s="660">
        <v>9</v>
      </c>
      <c r="B11" s="514" t="s">
        <v>601</v>
      </c>
      <c r="C11" s="664">
        <v>240.66</v>
      </c>
      <c r="D11" s="665">
        <v>88789.417281000002</v>
      </c>
      <c r="E11" s="664">
        <v>3.7714903841804048</v>
      </c>
      <c r="F11" s="664">
        <v>0.86</v>
      </c>
      <c r="G11" s="664">
        <v>0.14635000000000001</v>
      </c>
      <c r="H11" s="664">
        <v>2.31</v>
      </c>
      <c r="I11" s="666">
        <v>12.221994114829201</v>
      </c>
      <c r="J11" s="664">
        <v>0.05</v>
      </c>
    </row>
    <row r="12" spans="1:10">
      <c r="A12" s="660">
        <v>10</v>
      </c>
      <c r="B12" s="514" t="s">
        <v>623</v>
      </c>
      <c r="C12" s="664">
        <v>475.77</v>
      </c>
      <c r="D12" s="665">
        <v>75904.234049000006</v>
      </c>
      <c r="E12" s="664">
        <v>3.2241690237519056</v>
      </c>
      <c r="F12" s="664">
        <v>1.4</v>
      </c>
      <c r="G12" s="664">
        <v>0.46090900000000001</v>
      </c>
      <c r="H12" s="664">
        <v>2.12</v>
      </c>
      <c r="I12" s="666">
        <v>-4.1271195478297003</v>
      </c>
      <c r="J12" s="664">
        <v>0.06</v>
      </c>
    </row>
    <row r="13" spans="1:10">
      <c r="A13" s="660">
        <v>11</v>
      </c>
      <c r="B13" s="514" t="s">
        <v>603</v>
      </c>
      <c r="C13" s="664">
        <v>574.91</v>
      </c>
      <c r="D13" s="665">
        <v>74554.825289999993</v>
      </c>
      <c r="E13" s="664">
        <v>3.166850456801626</v>
      </c>
      <c r="F13" s="664">
        <v>1.29</v>
      </c>
      <c r="G13" s="664">
        <v>0.34537099999999998</v>
      </c>
      <c r="H13" s="664">
        <v>2.2599999999999998</v>
      </c>
      <c r="I13" s="666">
        <v>-7.5823786465099001</v>
      </c>
      <c r="J13" s="664">
        <v>0.05</v>
      </c>
    </row>
    <row r="14" spans="1:10">
      <c r="A14" s="660">
        <v>12</v>
      </c>
      <c r="B14" s="514" t="s">
        <v>602</v>
      </c>
      <c r="C14" s="664">
        <v>776.28</v>
      </c>
      <c r="D14" s="665">
        <v>71420.653510999997</v>
      </c>
      <c r="E14" s="664">
        <v>3.0337208667125428</v>
      </c>
      <c r="F14" s="664">
        <v>1.33</v>
      </c>
      <c r="G14" s="664">
        <v>0.49957099999999999</v>
      </c>
      <c r="H14" s="664">
        <v>1.94</v>
      </c>
      <c r="I14" s="666">
        <v>-10.401277700139699</v>
      </c>
      <c r="J14" s="664">
        <v>0.04</v>
      </c>
    </row>
    <row r="15" spans="1:10">
      <c r="A15" s="660">
        <v>13</v>
      </c>
      <c r="B15" s="514" t="s">
        <v>604</v>
      </c>
      <c r="C15" s="664">
        <v>216.39</v>
      </c>
      <c r="D15" s="665">
        <v>61576.816637999997</v>
      </c>
      <c r="E15" s="664">
        <v>2.615586169505733</v>
      </c>
      <c r="F15" s="664">
        <v>0.49</v>
      </c>
      <c r="G15" s="664">
        <v>0.106463</v>
      </c>
      <c r="H15" s="664">
        <v>1.56</v>
      </c>
      <c r="I15" s="666">
        <v>6.5353017481005002</v>
      </c>
      <c r="J15" s="664">
        <v>0.06</v>
      </c>
    </row>
    <row r="16" spans="1:10">
      <c r="A16" s="660">
        <v>14</v>
      </c>
      <c r="B16" s="514" t="s">
        <v>606</v>
      </c>
      <c r="C16" s="664">
        <v>151.04</v>
      </c>
      <c r="D16" s="665">
        <v>61345.016832000001</v>
      </c>
      <c r="E16" s="664">
        <v>2.6057400553385786</v>
      </c>
      <c r="F16" s="664">
        <v>0.75</v>
      </c>
      <c r="G16" s="664">
        <v>0.30532999999999999</v>
      </c>
      <c r="H16" s="664">
        <v>1.4</v>
      </c>
      <c r="I16" s="666">
        <v>0.84449494177020001</v>
      </c>
      <c r="J16" s="664">
        <v>0.04</v>
      </c>
    </row>
    <row r="17" spans="1:10">
      <c r="A17" s="660">
        <v>15</v>
      </c>
      <c r="B17" s="514" t="s">
        <v>605</v>
      </c>
      <c r="C17" s="664">
        <v>310.55</v>
      </c>
      <c r="D17" s="665">
        <v>58441.465411999998</v>
      </c>
      <c r="E17" s="664">
        <v>2.4824064802814676</v>
      </c>
      <c r="F17" s="664">
        <v>0.98</v>
      </c>
      <c r="G17" s="664">
        <v>0.32672899999999999</v>
      </c>
      <c r="H17" s="664">
        <v>1.77</v>
      </c>
      <c r="I17" s="666">
        <v>-6.9994514536477999</v>
      </c>
      <c r="J17" s="664">
        <v>0.08</v>
      </c>
    </row>
    <row r="18" spans="1:10">
      <c r="A18" s="660">
        <v>16</v>
      </c>
      <c r="B18" s="514" t="s">
        <v>608</v>
      </c>
      <c r="C18" s="664">
        <v>1998.7</v>
      </c>
      <c r="D18" s="665">
        <v>47555.069100000001</v>
      </c>
      <c r="E18" s="664">
        <v>2.0199871935420894</v>
      </c>
      <c r="F18" s="664">
        <v>0.71</v>
      </c>
      <c r="G18" s="664">
        <v>0.15183099999999999</v>
      </c>
      <c r="H18" s="664">
        <v>1.87</v>
      </c>
      <c r="I18" s="666">
        <v>1.6143497757847001</v>
      </c>
      <c r="J18" s="664">
        <v>7.0000000000000007E-2</v>
      </c>
    </row>
    <row r="19" spans="1:10">
      <c r="A19" s="660">
        <v>17</v>
      </c>
      <c r="B19" s="514" t="s">
        <v>624</v>
      </c>
      <c r="C19" s="664">
        <v>90.1</v>
      </c>
      <c r="D19" s="665">
        <v>43870.19915</v>
      </c>
      <c r="E19" s="664">
        <v>1.8634657069847693</v>
      </c>
      <c r="F19" s="664">
        <v>0.73</v>
      </c>
      <c r="G19" s="664">
        <v>0.15989800000000001</v>
      </c>
      <c r="H19" s="664">
        <v>1.89</v>
      </c>
      <c r="I19" s="666">
        <v>2.6245253517979998</v>
      </c>
      <c r="J19" s="664">
        <v>0.05</v>
      </c>
    </row>
    <row r="20" spans="1:10">
      <c r="A20" s="660">
        <v>18</v>
      </c>
      <c r="B20" s="514" t="s">
        <v>609</v>
      </c>
      <c r="C20" s="664">
        <v>4277.75</v>
      </c>
      <c r="D20" s="665">
        <v>43461.033650999998</v>
      </c>
      <c r="E20" s="664">
        <v>1.8460856656209086</v>
      </c>
      <c r="F20" s="664">
        <v>1.08</v>
      </c>
      <c r="G20" s="664">
        <v>0.32203700000000002</v>
      </c>
      <c r="H20" s="664">
        <v>1.97</v>
      </c>
      <c r="I20" s="666">
        <v>3.2437046521553001</v>
      </c>
      <c r="J20" s="664">
        <v>7.0000000000000007E-2</v>
      </c>
    </row>
    <row r="21" spans="1:10">
      <c r="A21" s="660">
        <v>19</v>
      </c>
      <c r="B21" s="514" t="s">
        <v>625</v>
      </c>
      <c r="C21" s="664">
        <v>6316.36</v>
      </c>
      <c r="D21" s="665">
        <v>41523.776936000002</v>
      </c>
      <c r="E21" s="664">
        <v>1.7637971981880345</v>
      </c>
      <c r="F21" s="664">
        <v>0.71</v>
      </c>
      <c r="G21" s="664">
        <v>0.16464999999999999</v>
      </c>
      <c r="H21" s="664">
        <v>1.81</v>
      </c>
      <c r="I21" s="666">
        <v>-0.60477774417899999</v>
      </c>
      <c r="J21" s="664">
        <v>7.0000000000000007E-2</v>
      </c>
    </row>
    <row r="22" spans="1:10">
      <c r="A22" s="660">
        <v>20</v>
      </c>
      <c r="B22" s="514" t="s">
        <v>808</v>
      </c>
      <c r="C22" s="664">
        <v>95.92</v>
      </c>
      <c r="D22" s="665">
        <v>39845.996158000002</v>
      </c>
      <c r="E22" s="664">
        <v>1.6925304384235937</v>
      </c>
      <c r="F22" s="664">
        <v>0.9</v>
      </c>
      <c r="G22" s="664">
        <v>0.263266</v>
      </c>
      <c r="H22" s="664">
        <v>1.81</v>
      </c>
      <c r="I22" s="666">
        <v>5.1639002915105001</v>
      </c>
      <c r="J22" s="664">
        <v>0.08</v>
      </c>
    </row>
    <row r="23" spans="1:10">
      <c r="A23" s="660">
        <v>21</v>
      </c>
      <c r="B23" s="514" t="s">
        <v>607</v>
      </c>
      <c r="C23" s="664">
        <v>85.3</v>
      </c>
      <c r="D23" s="665">
        <v>39685.254405</v>
      </c>
      <c r="E23" s="664">
        <v>1.6857026430135036</v>
      </c>
      <c r="F23" s="664">
        <v>0.72</v>
      </c>
      <c r="G23" s="664">
        <v>0.13180600000000001</v>
      </c>
      <c r="H23" s="664">
        <v>2.04</v>
      </c>
      <c r="I23" s="666">
        <v>-0.21704877970350001</v>
      </c>
      <c r="J23" s="664">
        <v>7.0000000000000007E-2</v>
      </c>
    </row>
    <row r="24" spans="1:10">
      <c r="A24" s="660">
        <v>22</v>
      </c>
      <c r="B24" s="514" t="s">
        <v>610</v>
      </c>
      <c r="C24" s="664">
        <v>494.07</v>
      </c>
      <c r="D24" s="665">
        <v>35952.961308999998</v>
      </c>
      <c r="E24" s="664">
        <v>1.5271667729338709</v>
      </c>
      <c r="F24" s="664">
        <v>0.61</v>
      </c>
      <c r="G24" s="664">
        <v>0.19408600000000001</v>
      </c>
      <c r="H24" s="664">
        <v>1.43</v>
      </c>
      <c r="I24" s="666">
        <v>-2.2524882137244</v>
      </c>
      <c r="J24" s="664">
        <v>0.11</v>
      </c>
    </row>
    <row r="25" spans="1:10">
      <c r="A25" s="660">
        <v>23</v>
      </c>
      <c r="B25" s="514" t="s">
        <v>612</v>
      </c>
      <c r="C25" s="664">
        <v>289.37</v>
      </c>
      <c r="D25" s="665">
        <v>34456.349915999999</v>
      </c>
      <c r="E25" s="664">
        <v>1.4635955090332327</v>
      </c>
      <c r="F25" s="664">
        <v>0.83</v>
      </c>
      <c r="G25" s="664">
        <v>0.24204200000000001</v>
      </c>
      <c r="H25" s="664">
        <v>1.74</v>
      </c>
      <c r="I25" s="666">
        <v>2.0934496584794999</v>
      </c>
      <c r="J25" s="664">
        <v>0.08</v>
      </c>
    </row>
    <row r="26" spans="1:10">
      <c r="A26" s="660">
        <v>24</v>
      </c>
      <c r="B26" s="514" t="s">
        <v>611</v>
      </c>
      <c r="C26" s="664">
        <v>160.65</v>
      </c>
      <c r="D26" s="665">
        <v>32861.851943000001</v>
      </c>
      <c r="E26" s="664">
        <v>1.3958663363804518</v>
      </c>
      <c r="F26" s="664">
        <v>1.0900000000000001</v>
      </c>
      <c r="G26" s="664">
        <v>0.40211000000000002</v>
      </c>
      <c r="H26" s="664">
        <v>1.78</v>
      </c>
      <c r="I26" s="666">
        <v>0.85403726708070005</v>
      </c>
      <c r="J26" s="664">
        <v>0.08</v>
      </c>
    </row>
    <row r="27" spans="1:10">
      <c r="A27" s="660">
        <v>25</v>
      </c>
      <c r="B27" s="514" t="s">
        <v>613</v>
      </c>
      <c r="C27" s="664">
        <v>39.94</v>
      </c>
      <c r="D27" s="665">
        <v>32830.754002000001</v>
      </c>
      <c r="E27" s="664">
        <v>1.394545395337691</v>
      </c>
      <c r="F27" s="664">
        <v>0.71</v>
      </c>
      <c r="G27" s="664">
        <v>0.249005</v>
      </c>
      <c r="H27" s="664">
        <v>1.46</v>
      </c>
      <c r="I27" s="666">
        <v>-0.2738053392041</v>
      </c>
      <c r="J27" s="664">
        <v>0.08</v>
      </c>
    </row>
    <row r="28" spans="1:10">
      <c r="A28" s="660">
        <v>26</v>
      </c>
      <c r="B28" s="514" t="s">
        <v>614</v>
      </c>
      <c r="C28" s="664">
        <v>8245.4599999999991</v>
      </c>
      <c r="D28" s="665">
        <v>30075.333588000001</v>
      </c>
      <c r="E28" s="664">
        <v>1.2775039515033795</v>
      </c>
      <c r="F28" s="664">
        <v>0.87</v>
      </c>
      <c r="G28" s="664">
        <v>0.28726299999999999</v>
      </c>
      <c r="H28" s="664">
        <v>1.68</v>
      </c>
      <c r="I28" s="666">
        <v>11.3740458015267</v>
      </c>
      <c r="J28" s="664">
        <v>0.12</v>
      </c>
    </row>
    <row r="29" spans="1:10">
      <c r="A29" s="660">
        <v>27</v>
      </c>
      <c r="B29" s="514" t="s">
        <v>809</v>
      </c>
      <c r="C29" s="664">
        <v>414.19</v>
      </c>
      <c r="D29" s="665">
        <v>23746.364012999999</v>
      </c>
      <c r="E29" s="664">
        <v>1.0086695720824583</v>
      </c>
      <c r="F29" s="664">
        <v>1.19</v>
      </c>
      <c r="G29" s="664">
        <v>0.31649300000000002</v>
      </c>
      <c r="H29" s="664">
        <v>2.1800000000000002</v>
      </c>
      <c r="I29" s="666">
        <v>-2.8337061894108002</v>
      </c>
      <c r="J29" s="664">
        <v>0.13</v>
      </c>
    </row>
    <row r="30" spans="1:10">
      <c r="A30" s="660">
        <v>28</v>
      </c>
      <c r="B30" s="514" t="s">
        <v>573</v>
      </c>
      <c r="C30" s="664">
        <v>1268.48</v>
      </c>
      <c r="D30" s="665">
        <v>17618.905724</v>
      </c>
      <c r="E30" s="664">
        <v>0.74839474740044942</v>
      </c>
      <c r="F30" s="664">
        <v>1.05</v>
      </c>
      <c r="G30" s="664">
        <v>0.26556400000000002</v>
      </c>
      <c r="H30" s="664">
        <v>2.11</v>
      </c>
      <c r="I30" s="666">
        <v>2.778918548939</v>
      </c>
      <c r="J30" s="664">
        <v>0.13</v>
      </c>
    </row>
    <row r="31" spans="1:10">
      <c r="A31" s="660">
        <v>29</v>
      </c>
      <c r="B31" s="514" t="s">
        <v>616</v>
      </c>
      <c r="C31" s="664">
        <v>971.22</v>
      </c>
      <c r="D31" s="665">
        <v>17393.440874</v>
      </c>
      <c r="E31" s="664">
        <v>0.73881772189689721</v>
      </c>
      <c r="F31" s="664">
        <v>1.5</v>
      </c>
      <c r="G31" s="664">
        <v>0.38975100000000001</v>
      </c>
      <c r="H31" s="664">
        <v>2.48</v>
      </c>
      <c r="I31" s="666">
        <v>12.8232992827646</v>
      </c>
      <c r="J31" s="664">
        <v>7.0000000000000007E-2</v>
      </c>
    </row>
    <row r="32" spans="1:10">
      <c r="A32" s="660">
        <v>30</v>
      </c>
      <c r="B32" s="514" t="s">
        <v>615</v>
      </c>
      <c r="C32" s="664">
        <v>489.52</v>
      </c>
      <c r="D32" s="665">
        <v>15327.483099999999</v>
      </c>
      <c r="E32" s="664">
        <v>0.65106244522800627</v>
      </c>
      <c r="F32" s="664">
        <v>1.1000000000000001</v>
      </c>
      <c r="G32" s="664">
        <v>0.27376</v>
      </c>
      <c r="H32" s="664">
        <v>2.17</v>
      </c>
      <c r="I32" s="666">
        <v>-3.5337703049300999</v>
      </c>
      <c r="J32" s="664">
        <v>0.08</v>
      </c>
    </row>
    <row r="33" spans="1:10" s="661" customFormat="1" ht="25.5" customHeight="1">
      <c r="A33" s="1141" t="s">
        <v>586</v>
      </c>
      <c r="B33" s="1141"/>
      <c r="C33" s="1141"/>
      <c r="D33" s="1141"/>
      <c r="E33" s="1141"/>
      <c r="F33" s="1141"/>
      <c r="G33" s="1141"/>
      <c r="H33" s="1141"/>
      <c r="I33" s="1141"/>
      <c r="J33" s="1141"/>
    </row>
    <row r="34" spans="1:10" s="661" customFormat="1" ht="23.25" customHeight="1">
      <c r="A34" s="1141" t="s">
        <v>456</v>
      </c>
      <c r="B34" s="1141"/>
      <c r="C34" s="1141"/>
      <c r="D34" s="1141"/>
      <c r="E34" s="1141"/>
      <c r="F34" s="1141"/>
      <c r="G34" s="1141"/>
      <c r="H34" s="1141"/>
      <c r="I34" s="1141"/>
      <c r="J34" s="1141"/>
    </row>
    <row r="35" spans="1:10" s="661" customFormat="1" ht="12">
      <c r="A35" s="1141" t="s">
        <v>587</v>
      </c>
      <c r="B35" s="1141"/>
      <c r="C35" s="1141"/>
      <c r="D35" s="1141"/>
      <c r="E35" s="1141"/>
      <c r="F35" s="1141"/>
      <c r="G35" s="1141"/>
      <c r="H35" s="1141"/>
      <c r="I35" s="1141"/>
      <c r="J35" s="1141"/>
    </row>
    <row r="36" spans="1:10" s="661" customFormat="1" ht="25.5" customHeight="1">
      <c r="A36" s="1141" t="s">
        <v>457</v>
      </c>
      <c r="B36" s="1141"/>
      <c r="C36" s="1141"/>
      <c r="D36" s="1141"/>
      <c r="E36" s="1141"/>
      <c r="F36" s="1141"/>
      <c r="G36" s="1141"/>
      <c r="H36" s="1141"/>
      <c r="I36" s="1141"/>
      <c r="J36" s="1141"/>
    </row>
    <row r="37" spans="1:10" s="661" customFormat="1" ht="12">
      <c r="A37" s="1141" t="s">
        <v>585</v>
      </c>
      <c r="B37" s="1141"/>
      <c r="C37" s="1141"/>
      <c r="D37" s="1141"/>
      <c r="E37" s="1141"/>
      <c r="F37" s="1141"/>
      <c r="G37" s="1141"/>
      <c r="H37" s="1141"/>
      <c r="I37" s="1141"/>
      <c r="J37" s="1141"/>
    </row>
    <row r="38" spans="1:10" s="663" customFormat="1" ht="12">
      <c r="A38" s="1144" t="s">
        <v>251</v>
      </c>
      <c r="B38" s="1144"/>
      <c r="C38" s="662"/>
      <c r="D38" s="662"/>
      <c r="E38" s="662"/>
      <c r="F38" s="662"/>
      <c r="G38" s="662"/>
      <c r="H38" s="662"/>
      <c r="I38" s="662"/>
    </row>
    <row r="39" spans="1:10" s="185" customFormat="1"/>
  </sheetData>
  <sortState ref="B4:J33">
    <sortCondition ref="B4:B33"/>
  </sortState>
  <mergeCells count="7">
    <mergeCell ref="A36:J36"/>
    <mergeCell ref="A1:J1"/>
    <mergeCell ref="A38:B38"/>
    <mergeCell ref="A37:J37"/>
    <mergeCell ref="A33:J33"/>
    <mergeCell ref="A34:J34"/>
    <mergeCell ref="A35:J35"/>
  </mergeCells>
  <pageMargins left="0.2" right="0.2" top="0.25" bottom="0.25" header="0.05" footer="0.05"/>
  <pageSetup scale="90" orientation="portrait" r:id="rId1"/>
  <headerFooter alignWithMargins="0"/>
</worksheet>
</file>

<file path=xl/worksheets/sheet28.xml><?xml version="1.0" encoding="utf-8"?>
<worksheet xmlns="http://schemas.openxmlformats.org/spreadsheetml/2006/main" xmlns:r="http://schemas.openxmlformats.org/officeDocument/2006/relationships">
  <dimension ref="A1:J58"/>
  <sheetViews>
    <sheetView zoomScaleSheetLayoutView="100" workbookViewId="0">
      <selection activeCell="F12" sqref="F12"/>
    </sheetView>
  </sheetViews>
  <sheetFormatPr defaultColWidth="9.140625" defaultRowHeight="12.75"/>
  <cols>
    <col min="1" max="1" width="6.140625" style="408" customWidth="1"/>
    <col min="2" max="2" width="20.42578125" style="408" customWidth="1"/>
    <col min="3" max="3" width="13.5703125" style="408" customWidth="1"/>
    <col min="4" max="4" width="12.28515625" style="408" customWidth="1"/>
    <col min="5" max="5" width="9.28515625" style="408" customWidth="1"/>
    <col min="6" max="6" width="5.28515625" style="408" customWidth="1"/>
    <col min="7" max="7" width="5" style="408" customWidth="1"/>
    <col min="8" max="8" width="8.42578125" style="408" customWidth="1"/>
    <col min="9" max="9" width="8.85546875" style="223" customWidth="1"/>
    <col min="10" max="10" width="8.140625" style="408" customWidth="1"/>
    <col min="11" max="16384" width="9.140625" style="408"/>
  </cols>
  <sheetData>
    <row r="1" spans="1:10" ht="15.75">
      <c r="A1" s="1145" t="str">
        <f>[1]Tables!$A$27</f>
        <v xml:space="preserve">Table 26: Component Stocks: CNX Nifty Index during December 2015 </v>
      </c>
      <c r="B1" s="1145"/>
      <c r="C1" s="1145"/>
      <c r="D1" s="1145"/>
      <c r="E1" s="1145"/>
      <c r="F1" s="1145"/>
      <c r="G1" s="1145"/>
      <c r="H1" s="1145"/>
      <c r="I1" s="1146"/>
      <c r="J1" s="1146"/>
    </row>
    <row r="2" spans="1:10" ht="57.75" customHeight="1">
      <c r="A2" s="241" t="s">
        <v>375</v>
      </c>
      <c r="B2" s="242" t="s">
        <v>97</v>
      </c>
      <c r="C2" s="119" t="s">
        <v>388</v>
      </c>
      <c r="D2" s="119" t="s">
        <v>389</v>
      </c>
      <c r="E2" s="119" t="s">
        <v>232</v>
      </c>
      <c r="F2" s="236" t="s">
        <v>96</v>
      </c>
      <c r="G2" s="243" t="s">
        <v>274</v>
      </c>
      <c r="H2" s="243" t="s">
        <v>233</v>
      </c>
      <c r="I2" s="244" t="s">
        <v>234</v>
      </c>
      <c r="J2" s="242" t="s">
        <v>235</v>
      </c>
    </row>
    <row r="3" spans="1:10" s="16" customFormat="1">
      <c r="A3" s="668">
        <v>1</v>
      </c>
      <c r="B3" s="667" t="s">
        <v>898</v>
      </c>
      <c r="C3" s="664">
        <v>1148.4723320000001</v>
      </c>
      <c r="D3" s="665">
        <v>220694.6</v>
      </c>
      <c r="E3" s="664">
        <v>7.78</v>
      </c>
      <c r="F3" s="664">
        <v>0.74</v>
      </c>
      <c r="G3" s="664">
        <v>0.2</v>
      </c>
      <c r="H3" s="664">
        <v>1.31</v>
      </c>
      <c r="I3" s="666">
        <v>1.61</v>
      </c>
      <c r="J3" s="664">
        <v>0.03</v>
      </c>
    </row>
    <row r="4" spans="1:10" s="16" customFormat="1">
      <c r="A4" s="668">
        <v>2</v>
      </c>
      <c r="B4" s="667" t="s">
        <v>897</v>
      </c>
      <c r="C4" s="664">
        <v>504.59864340000001</v>
      </c>
      <c r="D4" s="665">
        <v>214129.42</v>
      </c>
      <c r="E4" s="664">
        <v>7.55</v>
      </c>
      <c r="F4" s="664">
        <v>0.89</v>
      </c>
      <c r="G4" s="664">
        <v>0.6</v>
      </c>
      <c r="H4" s="664">
        <v>0.78</v>
      </c>
      <c r="I4" s="666">
        <v>0.41</v>
      </c>
      <c r="J4" s="664">
        <v>0.03</v>
      </c>
    </row>
    <row r="5" spans="1:10" s="16" customFormat="1">
      <c r="A5" s="668">
        <v>3</v>
      </c>
      <c r="B5" s="667" t="s">
        <v>896</v>
      </c>
      <c r="C5" s="664">
        <v>315.62720100000001</v>
      </c>
      <c r="D5" s="665">
        <v>199436.94</v>
      </c>
      <c r="E5" s="664">
        <v>7.03</v>
      </c>
      <c r="F5" s="664">
        <v>1.36</v>
      </c>
      <c r="G5" s="664">
        <v>0.51</v>
      </c>
      <c r="H5" s="664">
        <v>1.31</v>
      </c>
      <c r="I5" s="666">
        <v>4.34</v>
      </c>
      <c r="J5" s="664">
        <v>0.02</v>
      </c>
    </row>
    <row r="6" spans="1:10" s="16" customFormat="1">
      <c r="A6" s="668">
        <v>4</v>
      </c>
      <c r="B6" s="667" t="s">
        <v>895</v>
      </c>
      <c r="C6" s="664">
        <v>803.24492310000005</v>
      </c>
      <c r="D6" s="665">
        <v>184144.33</v>
      </c>
      <c r="E6" s="664">
        <v>6.49</v>
      </c>
      <c r="F6" s="664">
        <v>0.75</v>
      </c>
      <c r="G6" s="664">
        <v>0.2</v>
      </c>
      <c r="H6" s="664">
        <v>1.83</v>
      </c>
      <c r="I6" s="666">
        <v>-4.3099999999999996</v>
      </c>
      <c r="J6" s="664">
        <v>0.03</v>
      </c>
    </row>
    <row r="7" spans="1:10" s="16" customFormat="1">
      <c r="A7" s="668">
        <v>5</v>
      </c>
      <c r="B7" s="667" t="s">
        <v>894</v>
      </c>
      <c r="C7" s="664">
        <v>3239.0586109999999</v>
      </c>
      <c r="D7" s="665">
        <v>167546.28</v>
      </c>
      <c r="E7" s="664">
        <v>5.91</v>
      </c>
      <c r="F7" s="664">
        <v>1.1599999999999999</v>
      </c>
      <c r="G7" s="664">
        <v>0.46</v>
      </c>
      <c r="H7" s="664">
        <v>1.52</v>
      </c>
      <c r="I7" s="666">
        <v>5.05</v>
      </c>
      <c r="J7" s="664">
        <v>0.02</v>
      </c>
    </row>
    <row r="8" spans="1:10" s="16" customFormat="1">
      <c r="A8" s="668">
        <v>6</v>
      </c>
      <c r="B8" s="667" t="s">
        <v>893</v>
      </c>
      <c r="C8" s="664">
        <v>1162.4066889999999</v>
      </c>
      <c r="D8" s="665">
        <v>151897.49</v>
      </c>
      <c r="E8" s="664">
        <v>5.36</v>
      </c>
      <c r="F8" s="664">
        <v>1.5</v>
      </c>
      <c r="G8" s="664">
        <v>0.57999999999999996</v>
      </c>
      <c r="H8" s="664">
        <v>1.51</v>
      </c>
      <c r="I8" s="666">
        <v>-4.88</v>
      </c>
      <c r="J8" s="664">
        <v>0.03</v>
      </c>
    </row>
    <row r="9" spans="1:10" s="16" customFormat="1">
      <c r="A9" s="668">
        <v>7</v>
      </c>
      <c r="B9" s="667" t="s">
        <v>892</v>
      </c>
      <c r="C9" s="664">
        <v>197.04279410000001</v>
      </c>
      <c r="D9" s="665">
        <v>125505.2</v>
      </c>
      <c r="E9" s="664">
        <v>4.43</v>
      </c>
      <c r="F9" s="664">
        <v>0.56999999999999995</v>
      </c>
      <c r="G9" s="664">
        <v>0.2</v>
      </c>
      <c r="H9" s="664">
        <v>0.92</v>
      </c>
      <c r="I9" s="666">
        <v>3.05</v>
      </c>
      <c r="J9" s="664">
        <v>0.02</v>
      </c>
    </row>
    <row r="10" spans="1:10" s="16" customFormat="1">
      <c r="A10" s="668">
        <v>8</v>
      </c>
      <c r="B10" s="667" t="s">
        <v>891</v>
      </c>
      <c r="C10" s="664">
        <v>186.20678620000001</v>
      </c>
      <c r="D10" s="665">
        <v>104508.26</v>
      </c>
      <c r="E10" s="664">
        <v>3.68</v>
      </c>
      <c r="F10" s="664">
        <v>1.18</v>
      </c>
      <c r="G10" s="664">
        <v>0.51</v>
      </c>
      <c r="H10" s="664">
        <v>0.79</v>
      </c>
      <c r="I10" s="666">
        <v>-7.21</v>
      </c>
      <c r="J10" s="664">
        <v>0.02</v>
      </c>
    </row>
    <row r="11" spans="1:10" s="16" customFormat="1">
      <c r="A11" s="668">
        <v>9</v>
      </c>
      <c r="B11" s="667" t="s">
        <v>890</v>
      </c>
      <c r="C11" s="664">
        <v>240.6496137</v>
      </c>
      <c r="D11" s="665">
        <v>89396.41</v>
      </c>
      <c r="E11" s="664">
        <v>3.15</v>
      </c>
      <c r="F11" s="664">
        <v>0.88</v>
      </c>
      <c r="G11" s="664">
        <v>0.15</v>
      </c>
      <c r="H11" s="664">
        <v>1.86</v>
      </c>
      <c r="I11" s="666">
        <v>12.4</v>
      </c>
      <c r="J11" s="664">
        <v>0.02</v>
      </c>
    </row>
    <row r="12" spans="1:10" s="16" customFormat="1">
      <c r="A12" s="668">
        <v>10</v>
      </c>
      <c r="B12" s="667" t="s">
        <v>889</v>
      </c>
      <c r="C12" s="664">
        <v>577.44072040000003</v>
      </c>
      <c r="D12" s="665">
        <v>75679.98</v>
      </c>
      <c r="E12" s="664">
        <v>2.67</v>
      </c>
      <c r="F12" s="664">
        <v>1.31</v>
      </c>
      <c r="G12" s="664">
        <v>0.34</v>
      </c>
      <c r="H12" s="664">
        <v>1.38</v>
      </c>
      <c r="I12" s="666">
        <v>-7.55</v>
      </c>
      <c r="J12" s="664">
        <v>0.02</v>
      </c>
    </row>
    <row r="13" spans="1:10" s="16" customFormat="1">
      <c r="A13" s="668">
        <v>11</v>
      </c>
      <c r="B13" s="667" t="s">
        <v>888</v>
      </c>
      <c r="C13" s="664">
        <v>475.67246299999999</v>
      </c>
      <c r="D13" s="665">
        <v>75255</v>
      </c>
      <c r="E13" s="664">
        <v>2.65</v>
      </c>
      <c r="F13" s="664">
        <v>1.44</v>
      </c>
      <c r="G13" s="664">
        <v>0.47</v>
      </c>
      <c r="H13" s="664">
        <v>1.1399999999999999</v>
      </c>
      <c r="I13" s="666">
        <v>-4.2699999999999996</v>
      </c>
      <c r="J13" s="664">
        <v>0.02</v>
      </c>
    </row>
    <row r="14" spans="1:10" s="16" customFormat="1">
      <c r="A14" s="668">
        <v>12</v>
      </c>
      <c r="B14" s="667" t="s">
        <v>887</v>
      </c>
      <c r="C14" s="664">
        <v>915.85847000000001</v>
      </c>
      <c r="D14" s="665">
        <v>74129.02</v>
      </c>
      <c r="E14" s="664">
        <v>2.61</v>
      </c>
      <c r="F14" s="664">
        <v>1.06</v>
      </c>
      <c r="G14" s="664">
        <v>0.4</v>
      </c>
      <c r="H14" s="664">
        <v>1.01</v>
      </c>
      <c r="I14" s="666">
        <v>4</v>
      </c>
      <c r="J14" s="664">
        <v>0.04</v>
      </c>
    </row>
    <row r="15" spans="1:10" s="16" customFormat="1">
      <c r="A15" s="668">
        <v>13</v>
      </c>
      <c r="B15" s="667" t="s">
        <v>886</v>
      </c>
      <c r="C15" s="664">
        <v>776.27770420000002</v>
      </c>
      <c r="D15" s="665">
        <v>69380.759999999995</v>
      </c>
      <c r="E15" s="664">
        <v>2.4500000000000002</v>
      </c>
      <c r="F15" s="664">
        <v>1.37</v>
      </c>
      <c r="G15" s="664">
        <v>0.5</v>
      </c>
      <c r="H15" s="664">
        <v>1.01</v>
      </c>
      <c r="I15" s="666">
        <v>-10.29</v>
      </c>
      <c r="J15" s="664">
        <v>0.02</v>
      </c>
    </row>
    <row r="16" spans="1:10" s="16" customFormat="1">
      <c r="A16" s="668">
        <v>14</v>
      </c>
      <c r="B16" s="667" t="s">
        <v>885</v>
      </c>
      <c r="C16" s="664">
        <v>216.38708220000001</v>
      </c>
      <c r="D16" s="665">
        <v>61208.45</v>
      </c>
      <c r="E16" s="664">
        <v>2.16</v>
      </c>
      <c r="F16" s="664">
        <v>0.53</v>
      </c>
      <c r="G16" s="664">
        <v>0.11</v>
      </c>
      <c r="H16" s="664">
        <v>1.22</v>
      </c>
      <c r="I16" s="666">
        <v>6.72</v>
      </c>
      <c r="J16" s="664">
        <v>0.02</v>
      </c>
    </row>
    <row r="17" spans="1:10" s="16" customFormat="1">
      <c r="A17" s="668">
        <v>15</v>
      </c>
      <c r="B17" s="667" t="s">
        <v>884</v>
      </c>
      <c r="C17" s="664">
        <v>151.04003</v>
      </c>
      <c r="D17" s="665">
        <v>61144.58</v>
      </c>
      <c r="E17" s="664">
        <v>2.16</v>
      </c>
      <c r="F17" s="664">
        <v>0.78</v>
      </c>
      <c r="G17" s="664">
        <v>0.32</v>
      </c>
      <c r="H17" s="664">
        <v>0.9</v>
      </c>
      <c r="I17" s="666">
        <v>0.33</v>
      </c>
      <c r="J17" s="664">
        <v>0.02</v>
      </c>
    </row>
    <row r="18" spans="1:10" s="16" customFormat="1">
      <c r="A18" s="668">
        <v>16</v>
      </c>
      <c r="B18" s="667" t="s">
        <v>883</v>
      </c>
      <c r="C18" s="664">
        <v>310.54619200000002</v>
      </c>
      <c r="D18" s="665">
        <v>58823.85</v>
      </c>
      <c r="E18" s="664">
        <v>2.0699999999999998</v>
      </c>
      <c r="F18" s="664">
        <v>1</v>
      </c>
      <c r="G18" s="664">
        <v>0.33</v>
      </c>
      <c r="H18" s="664">
        <v>1.77</v>
      </c>
      <c r="I18" s="666">
        <v>-6.82</v>
      </c>
      <c r="J18" s="664">
        <v>0.03</v>
      </c>
    </row>
    <row r="19" spans="1:10" s="16" customFormat="1">
      <c r="A19" s="668">
        <v>17</v>
      </c>
      <c r="B19" s="667" t="s">
        <v>882</v>
      </c>
      <c r="C19" s="664">
        <v>281.77591719999998</v>
      </c>
      <c r="D19" s="665">
        <v>47506.47</v>
      </c>
      <c r="E19" s="664">
        <v>1.68</v>
      </c>
      <c r="F19" s="664">
        <v>0.73</v>
      </c>
      <c r="G19" s="664">
        <v>0.14000000000000001</v>
      </c>
      <c r="H19" s="664">
        <v>1.26</v>
      </c>
      <c r="I19" s="666">
        <v>-1.82</v>
      </c>
      <c r="J19" s="664">
        <v>0.03</v>
      </c>
    </row>
    <row r="20" spans="1:10" s="16" customFormat="1">
      <c r="A20" s="668">
        <v>18</v>
      </c>
      <c r="B20" s="667" t="s">
        <v>881</v>
      </c>
      <c r="C20" s="664">
        <v>1998.700051</v>
      </c>
      <c r="D20" s="665">
        <v>47013.11</v>
      </c>
      <c r="E20" s="664">
        <v>1.66</v>
      </c>
      <c r="F20" s="664">
        <v>0.72</v>
      </c>
      <c r="G20" s="664">
        <v>0.15</v>
      </c>
      <c r="H20" s="664">
        <v>1.64</v>
      </c>
      <c r="I20" s="666">
        <v>1.81</v>
      </c>
      <c r="J20" s="664">
        <v>0.03</v>
      </c>
    </row>
    <row r="21" spans="1:10" s="16" customFormat="1">
      <c r="A21" s="668">
        <v>19</v>
      </c>
      <c r="B21" s="667" t="s">
        <v>880</v>
      </c>
      <c r="C21" s="664">
        <v>593.25778000000003</v>
      </c>
      <c r="D21" s="665">
        <v>47203.5</v>
      </c>
      <c r="E21" s="664">
        <v>1.66</v>
      </c>
      <c r="F21" s="664">
        <v>1.1000000000000001</v>
      </c>
      <c r="G21" s="664">
        <v>0.47</v>
      </c>
      <c r="H21" s="664">
        <v>1.06</v>
      </c>
      <c r="I21" s="666">
        <v>3.6</v>
      </c>
      <c r="J21" s="664">
        <v>0.03</v>
      </c>
    </row>
    <row r="22" spans="1:10" s="16" customFormat="1">
      <c r="A22" s="668">
        <v>20</v>
      </c>
      <c r="B22" s="667" t="s">
        <v>879</v>
      </c>
      <c r="C22" s="664">
        <v>90.079320800000005</v>
      </c>
      <c r="D22" s="665">
        <v>44221.04</v>
      </c>
      <c r="E22" s="664">
        <v>1.56</v>
      </c>
      <c r="F22" s="664">
        <v>0.75</v>
      </c>
      <c r="G22" s="664">
        <v>0.16</v>
      </c>
      <c r="H22" s="664">
        <v>1.59</v>
      </c>
      <c r="I22" s="666">
        <v>2.81</v>
      </c>
      <c r="J22" s="664">
        <v>0.02</v>
      </c>
    </row>
    <row r="23" spans="1:10" s="16" customFormat="1">
      <c r="A23" s="668">
        <v>21</v>
      </c>
      <c r="B23" s="667" t="s">
        <v>878</v>
      </c>
      <c r="C23" s="664">
        <v>4277.7450600000002</v>
      </c>
      <c r="D23" s="665">
        <v>43377</v>
      </c>
      <c r="E23" s="664">
        <v>1.53</v>
      </c>
      <c r="F23" s="664">
        <v>1.06</v>
      </c>
      <c r="G23" s="664">
        <v>0.3</v>
      </c>
      <c r="H23" s="664">
        <v>1.85</v>
      </c>
      <c r="I23" s="666">
        <v>3.25</v>
      </c>
      <c r="J23" s="664">
        <v>0.03</v>
      </c>
    </row>
    <row r="24" spans="1:10" s="16" customFormat="1">
      <c r="A24" s="668">
        <v>22</v>
      </c>
      <c r="B24" s="667" t="s">
        <v>877</v>
      </c>
      <c r="C24" s="664">
        <v>6316.3644000000004</v>
      </c>
      <c r="D24" s="665">
        <v>42392.25</v>
      </c>
      <c r="E24" s="664">
        <v>1.49</v>
      </c>
      <c r="F24" s="664">
        <v>0.74</v>
      </c>
      <c r="G24" s="664">
        <v>0.17</v>
      </c>
      <c r="H24" s="664">
        <v>1.63</v>
      </c>
      <c r="I24" s="666">
        <v>-0.23</v>
      </c>
      <c r="J24" s="664">
        <v>0.03</v>
      </c>
    </row>
    <row r="25" spans="1:10" s="16" customFormat="1">
      <c r="A25" s="668">
        <v>23</v>
      </c>
      <c r="B25" s="667" t="s">
        <v>876</v>
      </c>
      <c r="C25" s="664">
        <v>95.919779000000005</v>
      </c>
      <c r="D25" s="665">
        <v>40008.32</v>
      </c>
      <c r="E25" s="664">
        <v>1.41</v>
      </c>
      <c r="F25" s="664">
        <v>0.97</v>
      </c>
      <c r="G25" s="664">
        <v>0.28999999999999998</v>
      </c>
      <c r="H25" s="664">
        <v>1.38</v>
      </c>
      <c r="I25" s="666">
        <v>5.37</v>
      </c>
      <c r="J25" s="664">
        <v>0.02</v>
      </c>
    </row>
    <row r="26" spans="1:10" s="16" customFormat="1">
      <c r="A26" s="668">
        <v>24</v>
      </c>
      <c r="B26" s="667" t="s">
        <v>875</v>
      </c>
      <c r="C26" s="664">
        <v>85.294257500000001</v>
      </c>
      <c r="D26" s="665">
        <v>39501.25</v>
      </c>
      <c r="E26" s="664">
        <v>1.39</v>
      </c>
      <c r="F26" s="664">
        <v>0.73</v>
      </c>
      <c r="G26" s="664">
        <v>0.14000000000000001</v>
      </c>
      <c r="H26" s="664">
        <v>1.58</v>
      </c>
      <c r="I26" s="666">
        <v>0.03</v>
      </c>
      <c r="J26" s="664">
        <v>0.02</v>
      </c>
    </row>
    <row r="27" spans="1:10" s="16" customFormat="1">
      <c r="A27" s="668">
        <v>25</v>
      </c>
      <c r="B27" s="667" t="s">
        <v>874</v>
      </c>
      <c r="C27" s="664">
        <v>494.03575519999998</v>
      </c>
      <c r="D27" s="665">
        <v>36008.06</v>
      </c>
      <c r="E27" s="664">
        <v>1.27</v>
      </c>
      <c r="F27" s="664">
        <v>0.64</v>
      </c>
      <c r="G27" s="664">
        <v>0.2</v>
      </c>
      <c r="H27" s="664">
        <v>0.76</v>
      </c>
      <c r="I27" s="666">
        <v>-2.34</v>
      </c>
      <c r="J27" s="664">
        <v>0.03</v>
      </c>
    </row>
    <row r="28" spans="1:10" s="16" customFormat="1">
      <c r="A28" s="668">
        <v>26</v>
      </c>
      <c r="B28" s="667" t="s">
        <v>873</v>
      </c>
      <c r="C28" s="664">
        <v>289.36702000000002</v>
      </c>
      <c r="D28" s="665">
        <v>34515.33</v>
      </c>
      <c r="E28" s="664">
        <v>1.22</v>
      </c>
      <c r="F28" s="664">
        <v>0.82</v>
      </c>
      <c r="G28" s="664">
        <v>0.23</v>
      </c>
      <c r="H28" s="664">
        <v>1.38</v>
      </c>
      <c r="I28" s="666">
        <v>2.13</v>
      </c>
      <c r="J28" s="664">
        <v>0.03</v>
      </c>
    </row>
    <row r="29" spans="1:10" s="16" customFormat="1">
      <c r="A29" s="668">
        <v>27</v>
      </c>
      <c r="B29" s="667" t="s">
        <v>872</v>
      </c>
      <c r="C29" s="664">
        <v>160.62096120000001</v>
      </c>
      <c r="D29" s="665">
        <v>32982.51</v>
      </c>
      <c r="E29" s="664">
        <v>1.1599999999999999</v>
      </c>
      <c r="F29" s="664">
        <v>1.0900000000000001</v>
      </c>
      <c r="G29" s="664">
        <v>0.39</v>
      </c>
      <c r="H29" s="664">
        <v>0.99</v>
      </c>
      <c r="I29" s="666">
        <v>0.95</v>
      </c>
      <c r="J29" s="664">
        <v>0.03</v>
      </c>
    </row>
    <row r="30" spans="1:10" s="16" customFormat="1">
      <c r="A30" s="668">
        <v>28</v>
      </c>
      <c r="B30" s="667" t="s">
        <v>871</v>
      </c>
      <c r="C30" s="664">
        <v>39.9375</v>
      </c>
      <c r="D30" s="665">
        <v>32864.379999999997</v>
      </c>
      <c r="E30" s="664">
        <v>1.1599999999999999</v>
      </c>
      <c r="F30" s="664">
        <v>0.71</v>
      </c>
      <c r="G30" s="664">
        <v>0.24</v>
      </c>
      <c r="H30" s="664">
        <v>1.1200000000000001</v>
      </c>
      <c r="I30" s="666">
        <v>-0.19</v>
      </c>
      <c r="J30" s="664">
        <v>0.02</v>
      </c>
    </row>
    <row r="31" spans="1:10" s="16" customFormat="1">
      <c r="A31" s="668">
        <v>29</v>
      </c>
      <c r="B31" s="667" t="s">
        <v>870</v>
      </c>
      <c r="C31" s="664">
        <v>483.301109</v>
      </c>
      <c r="D31" s="665">
        <v>31943</v>
      </c>
      <c r="E31" s="664">
        <v>1.1299999999999999</v>
      </c>
      <c r="F31" s="664">
        <v>0.55000000000000004</v>
      </c>
      <c r="G31" s="664">
        <v>0.09</v>
      </c>
      <c r="H31" s="664">
        <v>1.43</v>
      </c>
      <c r="I31" s="666">
        <v>-2.21</v>
      </c>
      <c r="J31" s="664">
        <v>0.03</v>
      </c>
    </row>
    <row r="32" spans="1:10" s="16" customFormat="1">
      <c r="A32" s="668">
        <v>30</v>
      </c>
      <c r="B32" s="667" t="s">
        <v>869</v>
      </c>
      <c r="C32" s="664">
        <v>5231.5896480000001</v>
      </c>
      <c r="D32" s="665">
        <v>31091.9</v>
      </c>
      <c r="E32" s="664">
        <v>1.1000000000000001</v>
      </c>
      <c r="F32" s="664">
        <v>0.67</v>
      </c>
      <c r="G32" s="664">
        <v>0.28000000000000003</v>
      </c>
      <c r="H32" s="664">
        <v>1.28</v>
      </c>
      <c r="I32" s="666">
        <v>3.71</v>
      </c>
      <c r="J32" s="664">
        <v>0.04</v>
      </c>
    </row>
    <row r="33" spans="1:10" s="16" customFormat="1">
      <c r="A33" s="668">
        <v>31</v>
      </c>
      <c r="B33" s="667" t="s">
        <v>868</v>
      </c>
      <c r="C33" s="664">
        <v>8245.4644000000008</v>
      </c>
      <c r="D33" s="665">
        <v>30198.37</v>
      </c>
      <c r="E33" s="664">
        <v>1.06</v>
      </c>
      <c r="F33" s="664">
        <v>0.89</v>
      </c>
      <c r="G33" s="664">
        <v>0.28999999999999998</v>
      </c>
      <c r="H33" s="664">
        <v>1.1000000000000001</v>
      </c>
      <c r="I33" s="666">
        <v>11.73</v>
      </c>
      <c r="J33" s="664">
        <v>0.03</v>
      </c>
    </row>
    <row r="34" spans="1:10" s="16" customFormat="1">
      <c r="A34" s="668">
        <v>32</v>
      </c>
      <c r="B34" s="667" t="s">
        <v>867</v>
      </c>
      <c r="C34" s="664">
        <v>274.41745400000002</v>
      </c>
      <c r="D34" s="665">
        <v>28470.38</v>
      </c>
      <c r="E34" s="664">
        <v>1</v>
      </c>
      <c r="F34" s="664">
        <v>1.1200000000000001</v>
      </c>
      <c r="G34" s="664">
        <v>0.39</v>
      </c>
      <c r="H34" s="664">
        <v>1.23</v>
      </c>
      <c r="I34" s="666">
        <v>-0.73</v>
      </c>
      <c r="J34" s="664">
        <v>0.03</v>
      </c>
    </row>
    <row r="35" spans="1:10" s="16" customFormat="1">
      <c r="A35" s="668">
        <v>33</v>
      </c>
      <c r="B35" s="667" t="s">
        <v>866</v>
      </c>
      <c r="C35" s="664">
        <v>91.867921999999993</v>
      </c>
      <c r="D35" s="665">
        <v>23894.26</v>
      </c>
      <c r="E35" s="664">
        <v>0.84</v>
      </c>
      <c r="F35" s="664">
        <v>0.82</v>
      </c>
      <c r="G35" s="664">
        <v>0.38</v>
      </c>
      <c r="H35" s="664">
        <v>0.88</v>
      </c>
      <c r="I35" s="666">
        <v>0.35</v>
      </c>
      <c r="J35" s="664">
        <v>0.04</v>
      </c>
    </row>
    <row r="36" spans="1:10" s="16" customFormat="1">
      <c r="A36" s="668">
        <v>34</v>
      </c>
      <c r="B36" s="667" t="s">
        <v>865</v>
      </c>
      <c r="C36" s="664">
        <v>419.21836500000001</v>
      </c>
      <c r="D36" s="665">
        <v>23732.01</v>
      </c>
      <c r="E36" s="664">
        <v>0.84</v>
      </c>
      <c r="F36" s="664">
        <v>1.5</v>
      </c>
      <c r="G36" s="664">
        <v>0.5</v>
      </c>
      <c r="H36" s="664">
        <v>1.38</v>
      </c>
      <c r="I36" s="666">
        <v>-5.52</v>
      </c>
      <c r="J36" s="664">
        <v>0.02</v>
      </c>
    </row>
    <row r="37" spans="1:10" s="16" customFormat="1">
      <c r="A37" s="668">
        <v>35</v>
      </c>
      <c r="B37" s="667" t="s">
        <v>864</v>
      </c>
      <c r="C37" s="664">
        <v>96.044871999999998</v>
      </c>
      <c r="D37" s="665">
        <v>23907.9</v>
      </c>
      <c r="E37" s="664">
        <v>0.84</v>
      </c>
      <c r="F37" s="664">
        <v>1.05</v>
      </c>
      <c r="G37" s="664">
        <v>0.32</v>
      </c>
      <c r="H37" s="664">
        <v>1.44</v>
      </c>
      <c r="I37" s="666">
        <v>7.13</v>
      </c>
      <c r="J37" s="664">
        <v>0.02</v>
      </c>
    </row>
    <row r="38" spans="1:10" s="16" customFormat="1">
      <c r="A38" s="668">
        <v>36</v>
      </c>
      <c r="B38" s="667" t="s">
        <v>863</v>
      </c>
      <c r="C38" s="664">
        <v>414.19035220000001</v>
      </c>
      <c r="D38" s="665">
        <v>23631.65</v>
      </c>
      <c r="E38" s="664">
        <v>0.83</v>
      </c>
      <c r="F38" s="664">
        <v>1.24</v>
      </c>
      <c r="G38" s="664">
        <v>0.33</v>
      </c>
      <c r="H38" s="664">
        <v>1.72</v>
      </c>
      <c r="I38" s="666">
        <v>-2.54</v>
      </c>
      <c r="J38" s="664">
        <v>0.03</v>
      </c>
    </row>
    <row r="39" spans="1:10" s="16" customFormat="1">
      <c r="A39" s="668">
        <v>37</v>
      </c>
      <c r="B39" s="667" t="s">
        <v>862</v>
      </c>
      <c r="C39" s="664">
        <v>723.084248</v>
      </c>
      <c r="D39" s="665">
        <v>23059.41</v>
      </c>
      <c r="E39" s="664">
        <v>0.81</v>
      </c>
      <c r="F39" s="664">
        <v>0.88</v>
      </c>
      <c r="G39" s="664">
        <v>0.2</v>
      </c>
      <c r="H39" s="664">
        <v>1.33</v>
      </c>
      <c r="I39" s="666">
        <v>-1.05</v>
      </c>
      <c r="J39" s="664">
        <v>0.02</v>
      </c>
    </row>
    <row r="40" spans="1:10" s="16" customFormat="1">
      <c r="A40" s="668">
        <v>38</v>
      </c>
      <c r="B40" s="667" t="s">
        <v>861</v>
      </c>
      <c r="C40" s="664">
        <v>1268.4774</v>
      </c>
      <c r="D40" s="665">
        <v>17438.14</v>
      </c>
      <c r="E40" s="664">
        <v>0.61</v>
      </c>
      <c r="F40" s="664">
        <v>1.05</v>
      </c>
      <c r="G40" s="664">
        <v>0.26</v>
      </c>
      <c r="H40" s="664">
        <v>1.93</v>
      </c>
      <c r="I40" s="666">
        <v>2.74</v>
      </c>
      <c r="J40" s="664">
        <v>0.03</v>
      </c>
    </row>
    <row r="41" spans="1:10" s="16" customFormat="1">
      <c r="A41" s="668">
        <v>39</v>
      </c>
      <c r="B41" s="667" t="s">
        <v>860</v>
      </c>
      <c r="C41" s="664">
        <v>971.21543899999995</v>
      </c>
      <c r="D41" s="665">
        <v>17320.91</v>
      </c>
      <c r="E41" s="664">
        <v>0.61</v>
      </c>
      <c r="F41" s="664">
        <v>1.5</v>
      </c>
      <c r="G41" s="664">
        <v>0.38</v>
      </c>
      <c r="H41" s="664">
        <v>2.25</v>
      </c>
      <c r="I41" s="666">
        <v>13.15</v>
      </c>
      <c r="J41" s="664">
        <v>0.03</v>
      </c>
    </row>
    <row r="42" spans="1:10" s="16" customFormat="1">
      <c r="A42" s="668">
        <v>40</v>
      </c>
      <c r="B42" s="667" t="s">
        <v>859</v>
      </c>
      <c r="C42" s="664">
        <v>31.398900000000001</v>
      </c>
      <c r="D42" s="665">
        <v>16875.419999999998</v>
      </c>
      <c r="E42" s="664">
        <v>0.6</v>
      </c>
      <c r="F42" s="664">
        <v>1.1399999999999999</v>
      </c>
      <c r="G42" s="664">
        <v>0.32</v>
      </c>
      <c r="H42" s="664">
        <v>1.17</v>
      </c>
      <c r="I42" s="666">
        <v>-0.02</v>
      </c>
      <c r="J42" s="664">
        <v>0.03</v>
      </c>
    </row>
    <row r="43" spans="1:10" s="16" customFormat="1">
      <c r="A43" s="668">
        <v>41</v>
      </c>
      <c r="B43" s="667" t="s">
        <v>858</v>
      </c>
      <c r="C43" s="664">
        <v>3600.019577</v>
      </c>
      <c r="D43" s="665">
        <v>16118.36</v>
      </c>
      <c r="E43" s="664">
        <v>0.56999999999999995</v>
      </c>
      <c r="F43" s="664">
        <v>0.66</v>
      </c>
      <c r="G43" s="664">
        <v>0.1</v>
      </c>
      <c r="H43" s="664">
        <v>1.37</v>
      </c>
      <c r="I43" s="666">
        <v>1.59</v>
      </c>
      <c r="J43" s="664">
        <v>0.04</v>
      </c>
    </row>
    <row r="44" spans="1:10" s="16" customFormat="1">
      <c r="A44" s="668">
        <v>42</v>
      </c>
      <c r="B44" s="667" t="s">
        <v>857</v>
      </c>
      <c r="C44" s="664">
        <v>310.37948419999998</v>
      </c>
      <c r="D44" s="665">
        <v>15667.12</v>
      </c>
      <c r="E44" s="664">
        <v>0.55000000000000004</v>
      </c>
      <c r="F44" s="664">
        <v>1.1499999999999999</v>
      </c>
      <c r="G44" s="664">
        <v>0.43</v>
      </c>
      <c r="H44" s="664">
        <v>1.1000000000000001</v>
      </c>
      <c r="I44" s="666">
        <v>2.09</v>
      </c>
      <c r="J44" s="664">
        <v>0.03</v>
      </c>
    </row>
    <row r="45" spans="1:10" s="16" customFormat="1">
      <c r="A45" s="668">
        <v>43</v>
      </c>
      <c r="B45" s="667" t="s">
        <v>856</v>
      </c>
      <c r="C45" s="664">
        <v>489.52</v>
      </c>
      <c r="D45" s="665">
        <v>15293.67</v>
      </c>
      <c r="E45" s="664">
        <v>0.54</v>
      </c>
      <c r="F45" s="664">
        <v>1.1299999999999999</v>
      </c>
      <c r="G45" s="664">
        <v>0.27</v>
      </c>
      <c r="H45" s="664">
        <v>1.46</v>
      </c>
      <c r="I45" s="666">
        <v>-3.37</v>
      </c>
      <c r="J45" s="664">
        <v>0.03</v>
      </c>
    </row>
    <row r="46" spans="1:10" s="16" customFormat="1">
      <c r="A46" s="668">
        <v>44</v>
      </c>
      <c r="B46" s="667" t="s">
        <v>855</v>
      </c>
      <c r="C46" s="664">
        <v>460.83191959999999</v>
      </c>
      <c r="D46" s="665">
        <v>14712.87</v>
      </c>
      <c r="E46" s="664">
        <v>0.52</v>
      </c>
      <c r="F46" s="664">
        <v>1.37</v>
      </c>
      <c r="G46" s="664">
        <v>0.26</v>
      </c>
      <c r="H46" s="664">
        <v>1.1399999999999999</v>
      </c>
      <c r="I46" s="666">
        <v>-12.92</v>
      </c>
      <c r="J46" s="664">
        <v>0.04</v>
      </c>
    </row>
    <row r="47" spans="1:10" s="16" customFormat="1">
      <c r="A47" s="668">
        <v>45</v>
      </c>
      <c r="B47" s="667" t="s">
        <v>854</v>
      </c>
      <c r="C47" s="664">
        <v>188.191576</v>
      </c>
      <c r="D47" s="665">
        <v>12727.25</v>
      </c>
      <c r="E47" s="664">
        <v>0.45</v>
      </c>
      <c r="F47" s="664">
        <v>0.82</v>
      </c>
      <c r="G47" s="664">
        <v>0.31</v>
      </c>
      <c r="H47" s="664">
        <v>0.92</v>
      </c>
      <c r="I47" s="666">
        <v>1.22</v>
      </c>
      <c r="J47" s="664">
        <v>0.03</v>
      </c>
    </row>
    <row r="48" spans="1:10" s="16" customFormat="1">
      <c r="A48" s="668">
        <v>46</v>
      </c>
      <c r="B48" s="667" t="s">
        <v>853</v>
      </c>
      <c r="C48" s="664">
        <v>270.46293980000002</v>
      </c>
      <c r="D48" s="665">
        <v>12299.6</v>
      </c>
      <c r="E48" s="664">
        <v>0.43</v>
      </c>
      <c r="F48" s="664">
        <v>1.1000000000000001</v>
      </c>
      <c r="G48" s="664">
        <v>0.33</v>
      </c>
      <c r="H48" s="664">
        <v>1.38</v>
      </c>
      <c r="I48" s="666">
        <v>1.65</v>
      </c>
      <c r="J48" s="664">
        <v>0.05</v>
      </c>
    </row>
    <row r="49" spans="1:10" s="16" customFormat="1">
      <c r="A49" s="668">
        <v>47</v>
      </c>
      <c r="B49" s="667" t="s">
        <v>852</v>
      </c>
      <c r="C49" s="664">
        <v>206.49857600000001</v>
      </c>
      <c r="D49" s="665">
        <v>10904.33</v>
      </c>
      <c r="E49" s="664">
        <v>0.38</v>
      </c>
      <c r="F49" s="664">
        <v>1.36</v>
      </c>
      <c r="G49" s="664">
        <v>0.3</v>
      </c>
      <c r="H49" s="664">
        <v>2.23</v>
      </c>
      <c r="I49" s="666">
        <v>9.99</v>
      </c>
      <c r="J49" s="664">
        <v>0.04</v>
      </c>
    </row>
    <row r="50" spans="1:10" s="16" customFormat="1">
      <c r="A50" s="668">
        <v>48</v>
      </c>
      <c r="B50" s="667" t="s">
        <v>851</v>
      </c>
      <c r="C50" s="664">
        <v>296.46942389999998</v>
      </c>
      <c r="D50" s="665">
        <v>9950.19</v>
      </c>
      <c r="E50" s="664">
        <v>0.35</v>
      </c>
      <c r="F50" s="664">
        <v>1.68</v>
      </c>
      <c r="G50" s="664">
        <v>0.28999999999999998</v>
      </c>
      <c r="H50" s="664">
        <v>2.52</v>
      </c>
      <c r="I50" s="666">
        <v>0.5</v>
      </c>
      <c r="J50" s="664">
        <v>0.03</v>
      </c>
    </row>
    <row r="51" spans="1:10" s="16" customFormat="1">
      <c r="A51" s="668">
        <v>49</v>
      </c>
      <c r="B51" s="667" t="s">
        <v>850</v>
      </c>
      <c r="C51" s="664">
        <v>392.71949799999999</v>
      </c>
      <c r="D51" s="665">
        <v>8613.98</v>
      </c>
      <c r="E51" s="664">
        <v>0.3</v>
      </c>
      <c r="F51" s="664">
        <v>1.26</v>
      </c>
      <c r="G51" s="664">
        <v>0.31</v>
      </c>
      <c r="H51" s="664">
        <v>1.38</v>
      </c>
      <c r="I51" s="666">
        <v>-20.07</v>
      </c>
      <c r="J51" s="664">
        <v>0.04</v>
      </c>
    </row>
    <row r="52" spans="1:10" s="16" customFormat="1">
      <c r="A52" s="668">
        <v>50</v>
      </c>
      <c r="B52" s="667" t="s">
        <v>849</v>
      </c>
      <c r="C52" s="664">
        <v>1874.8624809999999</v>
      </c>
      <c r="D52" s="665">
        <v>7844.3</v>
      </c>
      <c r="E52" s="664">
        <v>0.28000000000000003</v>
      </c>
      <c r="F52" s="664">
        <v>1.33</v>
      </c>
      <c r="G52" s="664">
        <v>0.3</v>
      </c>
      <c r="H52" s="664">
        <v>2</v>
      </c>
      <c r="I52" s="666">
        <v>2.68</v>
      </c>
      <c r="J52" s="664">
        <v>0.04</v>
      </c>
    </row>
    <row r="53" spans="1:10" s="661" customFormat="1" ht="25.5" customHeight="1">
      <c r="A53" s="1141" t="s">
        <v>588</v>
      </c>
      <c r="B53" s="1141"/>
      <c r="C53" s="1141"/>
      <c r="D53" s="1141"/>
      <c r="E53" s="1141"/>
      <c r="F53" s="1141"/>
      <c r="G53" s="1141"/>
      <c r="H53" s="1141"/>
      <c r="I53" s="1141"/>
      <c r="J53" s="1141"/>
    </row>
    <row r="54" spans="1:10" s="661" customFormat="1" ht="28.5" customHeight="1">
      <c r="A54" s="1141" t="s">
        <v>456</v>
      </c>
      <c r="B54" s="1141"/>
      <c r="C54" s="1141"/>
      <c r="D54" s="1141"/>
      <c r="E54" s="1141"/>
      <c r="F54" s="1141"/>
      <c r="G54" s="1141"/>
      <c r="H54" s="1141"/>
      <c r="I54" s="1141"/>
      <c r="J54" s="1141"/>
    </row>
    <row r="55" spans="1:10" s="661" customFormat="1" ht="12">
      <c r="A55" s="1141" t="s">
        <v>589</v>
      </c>
      <c r="B55" s="1141"/>
      <c r="C55" s="1141"/>
      <c r="D55" s="1141"/>
      <c r="E55" s="1141"/>
      <c r="F55" s="1141"/>
      <c r="G55" s="1141"/>
      <c r="H55" s="1141"/>
      <c r="I55" s="1141"/>
      <c r="J55" s="1141"/>
    </row>
    <row r="56" spans="1:10" s="661" customFormat="1" ht="25.5" customHeight="1">
      <c r="A56" s="1141" t="s">
        <v>457</v>
      </c>
      <c r="B56" s="1141"/>
      <c r="C56" s="1141"/>
      <c r="D56" s="1141"/>
      <c r="E56" s="1141"/>
      <c r="F56" s="1141"/>
      <c r="G56" s="1141"/>
      <c r="H56" s="1141"/>
      <c r="I56" s="1141"/>
      <c r="J56" s="1141"/>
    </row>
    <row r="57" spans="1:10" s="661" customFormat="1" ht="12">
      <c r="A57" s="1141" t="s">
        <v>542</v>
      </c>
      <c r="B57" s="1141"/>
      <c r="C57" s="1141"/>
      <c r="D57" s="1141"/>
      <c r="E57" s="1141"/>
      <c r="F57" s="1141"/>
      <c r="G57" s="1141"/>
      <c r="H57" s="1141"/>
      <c r="I57" s="1141"/>
      <c r="J57" s="1141"/>
    </row>
    <row r="58" spans="1:10" s="663" customFormat="1" ht="12">
      <c r="A58" s="1144" t="s">
        <v>244</v>
      </c>
      <c r="B58" s="1144"/>
      <c r="C58" s="662"/>
      <c r="D58" s="662"/>
      <c r="E58" s="662"/>
      <c r="F58" s="662"/>
      <c r="G58" s="662"/>
      <c r="H58" s="662"/>
      <c r="I58" s="662"/>
    </row>
  </sheetData>
  <mergeCells count="7">
    <mergeCell ref="A58:B58"/>
    <mergeCell ref="A1:J1"/>
    <mergeCell ref="A53:J53"/>
    <mergeCell ref="A54:J54"/>
    <mergeCell ref="A55:J55"/>
    <mergeCell ref="A56:J56"/>
    <mergeCell ref="A57:J57"/>
  </mergeCells>
  <pageMargins left="0.2" right="0.2" top="0.25" bottom="0.25" header="0.05" footer="0.05"/>
  <pageSetup scale="90" orientation="portrait" r:id="rId1"/>
  <headerFooter alignWithMargins="0"/>
</worksheet>
</file>

<file path=xl/worksheets/sheet29.xml><?xml version="1.0" encoding="utf-8"?>
<worksheet xmlns="http://schemas.openxmlformats.org/spreadsheetml/2006/main" xmlns:r="http://schemas.openxmlformats.org/officeDocument/2006/relationships">
  <dimension ref="A1:L18"/>
  <sheetViews>
    <sheetView zoomScaleSheetLayoutView="100" workbookViewId="0">
      <selection activeCell="F12" sqref="F12"/>
    </sheetView>
  </sheetViews>
  <sheetFormatPr defaultColWidth="9.140625" defaultRowHeight="12.75"/>
  <cols>
    <col min="1" max="1" width="8.7109375" style="408" customWidth="1"/>
    <col min="2" max="2" width="9.7109375" style="408" customWidth="1"/>
    <col min="3" max="3" width="9.140625" style="408" customWidth="1"/>
    <col min="4" max="4" width="9.28515625" style="408" customWidth="1"/>
    <col min="5" max="6" width="8.42578125" style="408" customWidth="1"/>
    <col min="7" max="7" width="8.7109375" style="408" customWidth="1"/>
    <col min="8" max="16384" width="9.140625" style="408"/>
  </cols>
  <sheetData>
    <row r="1" spans="1:10" ht="19.5" customHeight="1">
      <c r="A1" s="1153" t="str">
        <f>[1]Tables!$A$28</f>
        <v>Table 27: Advances/Declines in Cash Segment of BSE and NSE</v>
      </c>
      <c r="B1" s="1153"/>
      <c r="C1" s="1153"/>
      <c r="D1" s="1153"/>
      <c r="E1" s="1153"/>
      <c r="F1" s="1153"/>
      <c r="G1" s="1153"/>
      <c r="H1" s="1153"/>
      <c r="I1" s="976"/>
      <c r="J1" s="976"/>
    </row>
    <row r="2" spans="1:10">
      <c r="A2" s="1148" t="s">
        <v>278</v>
      </c>
      <c r="B2" s="1150" t="s">
        <v>41</v>
      </c>
      <c r="C2" s="1151"/>
      <c r="D2" s="1152"/>
      <c r="E2" s="1150" t="s">
        <v>40</v>
      </c>
      <c r="F2" s="1151"/>
      <c r="G2" s="1152"/>
    </row>
    <row r="3" spans="1:10" ht="42" customHeight="1">
      <c r="A3" s="1149"/>
      <c r="B3" s="975" t="s">
        <v>111</v>
      </c>
      <c r="C3" s="975" t="s">
        <v>110</v>
      </c>
      <c r="D3" s="975" t="s">
        <v>109</v>
      </c>
      <c r="E3" s="975" t="s">
        <v>111</v>
      </c>
      <c r="F3" s="975" t="s">
        <v>110</v>
      </c>
      <c r="G3" s="975" t="s">
        <v>109</v>
      </c>
    </row>
    <row r="4" spans="1:10" ht="13.5" customHeight="1">
      <c r="A4" s="573">
        <v>42005</v>
      </c>
      <c r="B4" s="973">
        <v>1733</v>
      </c>
      <c r="C4" s="973">
        <v>1728</v>
      </c>
      <c r="D4" s="974">
        <v>1</v>
      </c>
      <c r="E4" s="973">
        <v>977</v>
      </c>
      <c r="F4" s="973">
        <v>576</v>
      </c>
      <c r="G4" s="974">
        <v>1.6961805555555556</v>
      </c>
    </row>
    <row r="5" spans="1:10" ht="13.5" customHeight="1">
      <c r="A5" s="573">
        <v>42036</v>
      </c>
      <c r="B5" s="973">
        <v>1433</v>
      </c>
      <c r="C5" s="973">
        <v>2159</v>
      </c>
      <c r="D5" s="974">
        <v>0.66</v>
      </c>
      <c r="E5" s="973">
        <v>593</v>
      </c>
      <c r="F5" s="973">
        <v>913</v>
      </c>
      <c r="G5" s="974">
        <v>0.64950711938663741</v>
      </c>
    </row>
    <row r="6" spans="1:10" ht="13.5" customHeight="1">
      <c r="A6" s="573">
        <v>42064</v>
      </c>
      <c r="B6" s="973">
        <v>1112</v>
      </c>
      <c r="C6" s="973">
        <v>2487</v>
      </c>
      <c r="D6" s="974">
        <v>0.45</v>
      </c>
      <c r="E6" s="973">
        <v>593</v>
      </c>
      <c r="F6" s="973">
        <v>1042</v>
      </c>
      <c r="G6" s="974">
        <v>0.56909788867562383</v>
      </c>
    </row>
    <row r="7" spans="1:10" ht="13.5" customHeight="1">
      <c r="A7" s="573">
        <v>42095</v>
      </c>
      <c r="B7" s="973">
        <v>1926</v>
      </c>
      <c r="C7" s="973">
        <v>1600</v>
      </c>
      <c r="D7" s="974">
        <v>1.2</v>
      </c>
      <c r="E7" s="973">
        <v>898</v>
      </c>
      <c r="F7" s="973">
        <v>625</v>
      </c>
      <c r="G7" s="974">
        <v>1.4368000000000001</v>
      </c>
    </row>
    <row r="8" spans="1:10" ht="13.5" customHeight="1">
      <c r="A8" s="573">
        <v>42125</v>
      </c>
      <c r="B8" s="973">
        <v>1226</v>
      </c>
      <c r="C8" s="973">
        <v>2267</v>
      </c>
      <c r="D8" s="974">
        <v>0.54080282311424788</v>
      </c>
      <c r="E8" s="973">
        <v>402</v>
      </c>
      <c r="F8" s="973">
        <v>1114</v>
      </c>
      <c r="G8" s="974">
        <v>0.3608617594254937</v>
      </c>
    </row>
    <row r="9" spans="1:10" ht="13.5" customHeight="1">
      <c r="A9" s="573">
        <v>42156</v>
      </c>
      <c r="B9" s="973">
        <v>1102</v>
      </c>
      <c r="C9" s="973">
        <v>2387</v>
      </c>
      <c r="D9" s="717">
        <v>0.46</v>
      </c>
      <c r="E9" s="973">
        <v>404</v>
      </c>
      <c r="F9" s="973">
        <v>1113</v>
      </c>
      <c r="G9" s="717">
        <v>0.36298292902066487</v>
      </c>
    </row>
    <row r="10" spans="1:10" ht="13.5" customHeight="1">
      <c r="A10" s="573">
        <v>42186</v>
      </c>
      <c r="B10" s="973">
        <v>2425</v>
      </c>
      <c r="C10" s="973">
        <v>1105</v>
      </c>
      <c r="D10" s="717">
        <v>2.19</v>
      </c>
      <c r="E10" s="973">
        <v>1210</v>
      </c>
      <c r="F10" s="973">
        <v>310</v>
      </c>
      <c r="G10" s="717">
        <v>3.903225806451613</v>
      </c>
    </row>
    <row r="11" spans="1:10" ht="13.5" customHeight="1">
      <c r="A11" s="573">
        <v>42217</v>
      </c>
      <c r="B11" s="973">
        <v>1867</v>
      </c>
      <c r="C11" s="973">
        <v>1738</v>
      </c>
      <c r="D11" s="717">
        <v>1.07</v>
      </c>
      <c r="E11" s="973">
        <v>773</v>
      </c>
      <c r="F11" s="973">
        <v>751</v>
      </c>
      <c r="G11" s="717">
        <v>1.0292942743009321</v>
      </c>
    </row>
    <row r="12" spans="1:10" ht="13.5" customHeight="1">
      <c r="A12" s="573">
        <v>42248</v>
      </c>
      <c r="B12" s="973">
        <v>730</v>
      </c>
      <c r="C12" s="973">
        <v>2755</v>
      </c>
      <c r="D12" s="717">
        <v>0.26</v>
      </c>
      <c r="E12" s="973">
        <v>201</v>
      </c>
      <c r="F12" s="973">
        <v>1335</v>
      </c>
      <c r="G12" s="717">
        <v>0.15056179775280898</v>
      </c>
    </row>
    <row r="13" spans="1:10" ht="13.5" customHeight="1">
      <c r="A13" s="573">
        <v>42278</v>
      </c>
      <c r="B13" s="973">
        <v>2473</v>
      </c>
      <c r="C13" s="973">
        <v>1020</v>
      </c>
      <c r="D13" s="717">
        <v>2.4245098039215685</v>
      </c>
      <c r="E13" s="973">
        <v>1278</v>
      </c>
      <c r="F13" s="973">
        <v>258</v>
      </c>
      <c r="G13" s="717">
        <v>4.9534883720930232</v>
      </c>
    </row>
    <row r="14" spans="1:10" ht="13.5" customHeight="1">
      <c r="A14" s="573">
        <v>42309</v>
      </c>
      <c r="B14" s="973">
        <v>1674</v>
      </c>
      <c r="C14" s="973">
        <v>1808</v>
      </c>
      <c r="D14" s="717">
        <v>0.93</v>
      </c>
      <c r="E14" s="973">
        <v>662</v>
      </c>
      <c r="F14" s="973">
        <v>882</v>
      </c>
      <c r="G14" s="717">
        <v>0.75056689342403626</v>
      </c>
    </row>
    <row r="15" spans="1:10" ht="13.5" customHeight="1">
      <c r="A15" s="573">
        <v>42339</v>
      </c>
      <c r="B15" s="973">
        <v>2313</v>
      </c>
      <c r="C15" s="973">
        <v>1147</v>
      </c>
      <c r="D15" s="717">
        <v>2.02</v>
      </c>
      <c r="E15" s="973">
        <v>1068</v>
      </c>
      <c r="F15" s="973">
        <v>476</v>
      </c>
      <c r="G15" s="717">
        <v>2.2436974789915967</v>
      </c>
    </row>
    <row r="16" spans="1:10" s="972" customFormat="1" ht="12.75" customHeight="1">
      <c r="A16" s="1147" t="s">
        <v>528</v>
      </c>
      <c r="B16" s="1147"/>
      <c r="C16" s="1147"/>
      <c r="D16" s="1147"/>
      <c r="E16" s="1147"/>
      <c r="F16" s="1147"/>
      <c r="G16" s="1147"/>
      <c r="I16" s="408"/>
    </row>
    <row r="17" spans="1:12">
      <c r="A17" s="891" t="s">
        <v>507</v>
      </c>
      <c r="B17" s="891"/>
      <c r="C17" s="971"/>
      <c r="D17" s="971"/>
      <c r="E17" s="892"/>
      <c r="F17" s="892"/>
      <c r="G17" s="892"/>
    </row>
    <row r="18" spans="1:12">
      <c r="B18" s="64"/>
      <c r="C18" s="64"/>
      <c r="D18" s="71"/>
      <c r="L18" s="408" t="s">
        <v>317</v>
      </c>
    </row>
  </sheetData>
  <mergeCells count="5">
    <mergeCell ref="A16:G16"/>
    <mergeCell ref="A2:A3"/>
    <mergeCell ref="B2:D2"/>
    <mergeCell ref="E2:G2"/>
    <mergeCell ref="A1:H1"/>
  </mergeCells>
  <pageMargins left="0.75" right="0.75" top="1" bottom="1" header="0.5" footer="0.5"/>
  <pageSetup scale="88" orientation="portrait" r:id="rId1"/>
  <headerFooter alignWithMargins="0"/>
</worksheet>
</file>

<file path=xl/worksheets/sheet3.xml><?xml version="1.0" encoding="utf-8"?>
<worksheet xmlns="http://schemas.openxmlformats.org/spreadsheetml/2006/main" xmlns:r="http://schemas.openxmlformats.org/officeDocument/2006/relationships">
  <sheetPr codeName="Sheet2"/>
  <dimension ref="A1:J13"/>
  <sheetViews>
    <sheetView zoomScaleSheetLayoutView="100" workbookViewId="0">
      <selection activeCell="F11" sqref="F11"/>
    </sheetView>
  </sheetViews>
  <sheetFormatPr defaultColWidth="9.140625" defaultRowHeight="12.75"/>
  <cols>
    <col min="1" max="1" width="6" style="26" customWidth="1"/>
    <col min="2" max="2" width="17" style="26" customWidth="1"/>
    <col min="3" max="3" width="15.5703125" style="445" customWidth="1"/>
    <col min="4" max="4" width="15.42578125" style="445" customWidth="1"/>
    <col min="5" max="5" width="14" style="445" customWidth="1"/>
    <col min="6" max="6" width="11.42578125" style="26" customWidth="1"/>
    <col min="7" max="7" width="8.42578125" style="445" customWidth="1"/>
    <col min="8" max="8" width="9.140625" style="26" customWidth="1"/>
    <col min="9" max="9" width="8.28515625" style="26" customWidth="1"/>
    <col min="10" max="10" width="8.140625" style="26" customWidth="1"/>
    <col min="11" max="11" width="10.42578125" style="26" bestFit="1" customWidth="1"/>
    <col min="12" max="16384" width="9.140625" style="26"/>
  </cols>
  <sheetData>
    <row r="1" spans="1:10" s="443" customFormat="1" ht="18" customHeight="1">
      <c r="A1" s="443" t="str">
        <f>Tables!$A$3</f>
        <v xml:space="preserve">Table 2: Company-Wise Capital Raised through Public and Rights Issues (Equity) during December 2015 </v>
      </c>
      <c r="C1" s="444"/>
      <c r="D1" s="444"/>
      <c r="E1" s="444"/>
      <c r="G1" s="444"/>
    </row>
    <row r="2" spans="1:10" s="33" customFormat="1" ht="50.25" customHeight="1">
      <c r="A2" s="688" t="s">
        <v>375</v>
      </c>
      <c r="B2" s="806" t="s">
        <v>0</v>
      </c>
      <c r="C2" s="806" t="s">
        <v>1</v>
      </c>
      <c r="D2" s="806" t="s">
        <v>2</v>
      </c>
      <c r="E2" s="806" t="s">
        <v>3</v>
      </c>
      <c r="F2" s="806" t="s">
        <v>335</v>
      </c>
      <c r="G2" s="806" t="s">
        <v>568</v>
      </c>
      <c r="H2" s="806" t="s">
        <v>569</v>
      </c>
      <c r="I2" s="806" t="s">
        <v>570</v>
      </c>
      <c r="J2" s="806" t="s">
        <v>571</v>
      </c>
    </row>
    <row r="3" spans="1:10" s="33" customFormat="1" ht="25.5">
      <c r="A3" s="812">
        <v>1</v>
      </c>
      <c r="B3" s="926" t="s">
        <v>783</v>
      </c>
      <c r="C3" s="925">
        <v>42366</v>
      </c>
      <c r="D3" s="925" t="s">
        <v>784</v>
      </c>
      <c r="E3" s="925" t="s">
        <v>4</v>
      </c>
      <c r="F3" s="742">
        <v>1704000</v>
      </c>
      <c r="G3" s="742">
        <v>10</v>
      </c>
      <c r="H3" s="742">
        <v>15</v>
      </c>
      <c r="I3" s="742">
        <v>25</v>
      </c>
      <c r="J3" s="742">
        <v>4.26</v>
      </c>
    </row>
    <row r="4" spans="1:10" s="33" customFormat="1" ht="25.5">
      <c r="A4" s="812">
        <v>2</v>
      </c>
      <c r="B4" s="926" t="s">
        <v>785</v>
      </c>
      <c r="C4" s="925">
        <v>42353</v>
      </c>
      <c r="D4" s="925" t="s">
        <v>784</v>
      </c>
      <c r="E4" s="925" t="s">
        <v>4</v>
      </c>
      <c r="F4" s="742">
        <v>3784000</v>
      </c>
      <c r="G4" s="742">
        <v>10</v>
      </c>
      <c r="H4" s="742">
        <v>54</v>
      </c>
      <c r="I4" s="742">
        <v>64</v>
      </c>
      <c r="J4" s="742">
        <v>24.21</v>
      </c>
    </row>
    <row r="5" spans="1:10" s="33" customFormat="1" ht="25.5">
      <c r="A5" s="812">
        <v>3</v>
      </c>
      <c r="B5" s="926" t="s">
        <v>786</v>
      </c>
      <c r="C5" s="925">
        <v>42346</v>
      </c>
      <c r="D5" s="925" t="s">
        <v>787</v>
      </c>
      <c r="E5" s="925" t="s">
        <v>4</v>
      </c>
      <c r="F5" s="742">
        <v>12853442</v>
      </c>
      <c r="G5" s="742">
        <v>2</v>
      </c>
      <c r="H5" s="742">
        <v>1048</v>
      </c>
      <c r="I5" s="742">
        <v>1050</v>
      </c>
      <c r="J5" s="742">
        <v>1347.76</v>
      </c>
    </row>
    <row r="6" spans="1:10" s="33" customFormat="1" ht="25.5">
      <c r="A6" s="812">
        <v>4</v>
      </c>
      <c r="B6" s="926" t="s">
        <v>788</v>
      </c>
      <c r="C6" s="925">
        <v>42368</v>
      </c>
      <c r="D6" s="925" t="s">
        <v>784</v>
      </c>
      <c r="E6" s="925" t="s">
        <v>4</v>
      </c>
      <c r="F6" s="742">
        <v>2892000</v>
      </c>
      <c r="G6" s="742">
        <v>10</v>
      </c>
      <c r="H6" s="742">
        <v>20</v>
      </c>
      <c r="I6" s="742">
        <v>30</v>
      </c>
      <c r="J6" s="742">
        <v>8.67</v>
      </c>
    </row>
    <row r="7" spans="1:10" s="33" customFormat="1" ht="25.5">
      <c r="A7" s="812">
        <v>5</v>
      </c>
      <c r="B7" s="813" t="s">
        <v>789</v>
      </c>
      <c r="C7" s="693">
        <v>42346</v>
      </c>
      <c r="D7" s="692" t="s">
        <v>787</v>
      </c>
      <c r="E7" s="692" t="s">
        <v>4</v>
      </c>
      <c r="F7" s="742">
        <v>11600000</v>
      </c>
      <c r="G7" s="742">
        <v>10</v>
      </c>
      <c r="H7" s="742">
        <v>540</v>
      </c>
      <c r="I7" s="742">
        <v>550</v>
      </c>
      <c r="J7" s="742">
        <v>631.91</v>
      </c>
    </row>
    <row r="8" spans="1:10" s="33" customFormat="1" ht="25.5">
      <c r="A8" s="812">
        <v>6</v>
      </c>
      <c r="B8" s="813" t="s">
        <v>790</v>
      </c>
      <c r="C8" s="693">
        <v>42355</v>
      </c>
      <c r="D8" s="692" t="s">
        <v>787</v>
      </c>
      <c r="E8" s="692" t="s">
        <v>4</v>
      </c>
      <c r="F8" s="742">
        <v>24523297</v>
      </c>
      <c r="G8" s="742">
        <v>10</v>
      </c>
      <c r="H8" s="742">
        <v>240</v>
      </c>
      <c r="I8" s="742">
        <v>250</v>
      </c>
      <c r="J8" s="742">
        <v>613.08000000000004</v>
      </c>
    </row>
    <row r="9" spans="1:10" ht="18" customHeight="1">
      <c r="A9" s="382" t="s">
        <v>578</v>
      </c>
    </row>
    <row r="10" spans="1:10">
      <c r="A10" s="33" t="s">
        <v>276</v>
      </c>
      <c r="B10" s="437"/>
      <c r="C10" s="438"/>
      <c r="D10" s="439"/>
      <c r="E10" s="440"/>
      <c r="F10" s="441"/>
      <c r="G10" s="442"/>
      <c r="H10" s="442"/>
      <c r="I10" s="442"/>
      <c r="J10" s="442"/>
    </row>
    <row r="11" spans="1:10">
      <c r="B11" s="437"/>
      <c r="C11" s="438"/>
      <c r="D11" s="439"/>
      <c r="E11" s="440"/>
      <c r="F11" s="441"/>
      <c r="G11" s="442"/>
      <c r="H11" s="442"/>
      <c r="I11" s="442"/>
      <c r="J11" s="442"/>
    </row>
    <row r="12" spans="1:10">
      <c r="B12" s="437"/>
      <c r="C12" s="438"/>
      <c r="D12" s="439"/>
      <c r="E12" s="440"/>
      <c r="F12" s="441"/>
      <c r="G12" s="442"/>
      <c r="H12" s="442"/>
      <c r="I12" s="442"/>
      <c r="J12" s="442"/>
    </row>
    <row r="13" spans="1:10">
      <c r="B13" s="437"/>
      <c r="C13" s="438"/>
      <c r="D13" s="439"/>
      <c r="E13" s="440"/>
      <c r="F13" s="441"/>
      <c r="G13" s="442"/>
      <c r="H13" s="442"/>
      <c r="I13" s="442"/>
      <c r="J13" s="442"/>
    </row>
  </sheetData>
  <pageMargins left="0.25" right="0.25" top="1" bottom="1" header="0.5" footer="0.5"/>
  <pageSetup scale="85" orientation="portrait" r:id="rId1"/>
  <headerFooter alignWithMargins="0"/>
</worksheet>
</file>

<file path=xl/worksheets/sheet30.xml><?xml version="1.0" encoding="utf-8"?>
<worksheet xmlns="http://schemas.openxmlformats.org/spreadsheetml/2006/main" xmlns:r="http://schemas.openxmlformats.org/officeDocument/2006/relationships">
  <dimension ref="A1:M31"/>
  <sheetViews>
    <sheetView zoomScaleSheetLayoutView="100" workbookViewId="0">
      <selection activeCell="F12" sqref="F12"/>
    </sheetView>
  </sheetViews>
  <sheetFormatPr defaultColWidth="9.140625" defaultRowHeight="12.75"/>
  <cols>
    <col min="1" max="1" width="7.140625" style="408" customWidth="1"/>
    <col min="2" max="7" width="10.140625" style="408" customWidth="1"/>
    <col min="8" max="16384" width="9.140625" style="408"/>
  </cols>
  <sheetData>
    <row r="1" spans="1:13" ht="15.75">
      <c r="A1" s="1155" t="str">
        <f>[2]Tables!$A$29</f>
        <v>Table 28: Trading Frequency in Cash Segment of BSE and NSE</v>
      </c>
      <c r="B1" s="1155"/>
      <c r="C1" s="1155"/>
      <c r="D1" s="1155"/>
      <c r="E1" s="1155"/>
      <c r="F1" s="1155"/>
      <c r="G1" s="1155"/>
    </row>
    <row r="2" spans="1:13">
      <c r="A2" s="1156" t="s">
        <v>278</v>
      </c>
      <c r="B2" s="1159" t="s">
        <v>112</v>
      </c>
      <c r="C2" s="1159"/>
      <c r="D2" s="1159"/>
      <c r="E2" s="1159" t="s">
        <v>40</v>
      </c>
      <c r="F2" s="1159"/>
      <c r="G2" s="1159"/>
    </row>
    <row r="3" spans="1:13" ht="21.6" customHeight="1">
      <c r="A3" s="1157"/>
      <c r="B3" s="1051" t="s">
        <v>263</v>
      </c>
      <c r="C3" s="1160" t="s">
        <v>574</v>
      </c>
      <c r="D3" s="1162" t="s">
        <v>575</v>
      </c>
      <c r="E3" s="1051" t="s">
        <v>263</v>
      </c>
      <c r="F3" s="1160" t="s">
        <v>574</v>
      </c>
      <c r="G3" s="1162" t="s">
        <v>575</v>
      </c>
    </row>
    <row r="4" spans="1:13" ht="27.75" customHeight="1">
      <c r="A4" s="1158"/>
      <c r="B4" s="1052"/>
      <c r="C4" s="1161"/>
      <c r="D4" s="1163"/>
      <c r="E4" s="1052"/>
      <c r="F4" s="1161"/>
      <c r="G4" s="1163"/>
      <c r="I4" s="407"/>
      <c r="J4" s="407"/>
      <c r="K4" s="407"/>
      <c r="L4" s="407"/>
      <c r="M4" s="407"/>
    </row>
    <row r="5" spans="1:13" ht="13.5" customHeight="1">
      <c r="A5" s="573">
        <v>42005</v>
      </c>
      <c r="B5" s="883">
        <v>5575</v>
      </c>
      <c r="C5" s="883">
        <v>2960</v>
      </c>
      <c r="D5" s="576">
        <f t="shared" ref="D5:D15" si="0">C5/B5*100</f>
        <v>53.094170403587448</v>
      </c>
      <c r="E5" s="883">
        <v>1718</v>
      </c>
      <c r="F5" s="883">
        <v>1549</v>
      </c>
      <c r="G5" s="576">
        <f t="shared" ref="G5:G16" si="1">F5/E5*100</f>
        <v>90.162980209545978</v>
      </c>
      <c r="I5" s="407"/>
      <c r="J5" s="407"/>
      <c r="K5" s="407"/>
      <c r="L5" s="407"/>
      <c r="M5" s="407"/>
    </row>
    <row r="6" spans="1:13" ht="13.5" customHeight="1">
      <c r="A6" s="573">
        <v>42036</v>
      </c>
      <c r="B6" s="883">
        <v>5596</v>
      </c>
      <c r="C6" s="883">
        <v>2854</v>
      </c>
      <c r="D6" s="576">
        <f t="shared" si="0"/>
        <v>51.000714796283063</v>
      </c>
      <c r="E6" s="883">
        <v>1719</v>
      </c>
      <c r="F6" s="883">
        <v>1503</v>
      </c>
      <c r="G6" s="576">
        <f t="shared" si="1"/>
        <v>87.434554973821989</v>
      </c>
      <c r="J6" s="407"/>
    </row>
    <row r="7" spans="1:13" ht="13.5" customHeight="1">
      <c r="A7" s="573">
        <v>42064</v>
      </c>
      <c r="B7" s="883">
        <v>5624</v>
      </c>
      <c r="C7" s="883">
        <v>2818</v>
      </c>
      <c r="D7" s="576">
        <f t="shared" si="0"/>
        <v>50.106685633001426</v>
      </c>
      <c r="E7" s="883">
        <v>1733</v>
      </c>
      <c r="F7" s="883">
        <v>1514</v>
      </c>
      <c r="G7" s="576">
        <f t="shared" si="1"/>
        <v>87.362954414310451</v>
      </c>
      <c r="J7" s="407"/>
    </row>
    <row r="8" spans="1:13" ht="13.5" customHeight="1">
      <c r="A8" s="573">
        <v>42095</v>
      </c>
      <c r="B8" s="883">
        <v>5650</v>
      </c>
      <c r="C8" s="883">
        <v>2808</v>
      </c>
      <c r="D8" s="576">
        <f t="shared" si="0"/>
        <v>49.69911504424779</v>
      </c>
      <c r="E8" s="883">
        <v>1740</v>
      </c>
      <c r="F8" s="883">
        <v>1518</v>
      </c>
      <c r="G8" s="576">
        <f t="shared" si="1"/>
        <v>87.241379310344826</v>
      </c>
      <c r="H8" s="758"/>
      <c r="J8" s="407"/>
    </row>
    <row r="9" spans="1:13" ht="13.5" customHeight="1">
      <c r="A9" s="573">
        <v>42125</v>
      </c>
      <c r="B9" s="883">
        <v>5672</v>
      </c>
      <c r="C9" s="883">
        <v>2785</v>
      </c>
      <c r="D9" s="576">
        <f t="shared" si="0"/>
        <v>49.100846262341321</v>
      </c>
      <c r="E9" s="883">
        <v>1749</v>
      </c>
      <c r="F9" s="883">
        <v>1519</v>
      </c>
      <c r="G9" s="576">
        <f t="shared" si="1"/>
        <v>86.849628359062322</v>
      </c>
      <c r="H9" s="758"/>
      <c r="J9" s="407"/>
    </row>
    <row r="10" spans="1:13" ht="13.5" customHeight="1">
      <c r="A10" s="573">
        <v>42156</v>
      </c>
      <c r="B10" s="883">
        <v>5688</v>
      </c>
      <c r="C10" s="883">
        <v>2801</v>
      </c>
      <c r="D10" s="576">
        <f t="shared" si="0"/>
        <v>49.244022503516177</v>
      </c>
      <c r="E10" s="883">
        <v>1750</v>
      </c>
      <c r="F10" s="883">
        <v>1517</v>
      </c>
      <c r="G10" s="576">
        <f t="shared" si="1"/>
        <v>86.685714285714283</v>
      </c>
      <c r="H10" s="758"/>
      <c r="J10" s="407"/>
    </row>
    <row r="11" spans="1:13" ht="13.5" customHeight="1">
      <c r="A11" s="573">
        <v>42186</v>
      </c>
      <c r="B11" s="883">
        <v>5725</v>
      </c>
      <c r="C11" s="883">
        <v>2984</v>
      </c>
      <c r="D11" s="576">
        <f t="shared" si="0"/>
        <v>52.122270742358076</v>
      </c>
      <c r="E11" s="883">
        <v>1756</v>
      </c>
      <c r="F11" s="883">
        <v>1521</v>
      </c>
      <c r="G11" s="576">
        <f t="shared" si="1"/>
        <v>86.617312072892943</v>
      </c>
      <c r="H11" s="758"/>
      <c r="J11" s="407"/>
    </row>
    <row r="12" spans="1:13" ht="13.5" customHeight="1">
      <c r="A12" s="573">
        <v>42217</v>
      </c>
      <c r="B12" s="883">
        <v>5752</v>
      </c>
      <c r="C12" s="883">
        <v>2755</v>
      </c>
      <c r="D12" s="576">
        <f t="shared" si="0"/>
        <v>47.896383866481223</v>
      </c>
      <c r="E12" s="883">
        <v>1772</v>
      </c>
      <c r="F12" s="883">
        <v>1574</v>
      </c>
      <c r="G12" s="576">
        <f t="shared" si="1"/>
        <v>88.826185101580137</v>
      </c>
      <c r="H12" s="758"/>
      <c r="J12" s="407"/>
    </row>
    <row r="13" spans="1:13" ht="13.5" customHeight="1">
      <c r="A13" s="573">
        <v>42248</v>
      </c>
      <c r="B13" s="883">
        <v>5763</v>
      </c>
      <c r="C13" s="883">
        <v>2758</v>
      </c>
      <c r="D13" s="576">
        <f t="shared" si="0"/>
        <v>47.8570189137602</v>
      </c>
      <c r="E13" s="883">
        <v>1779</v>
      </c>
      <c r="F13" s="883">
        <v>1535</v>
      </c>
      <c r="G13" s="576">
        <f t="shared" si="1"/>
        <v>86.284429454749855</v>
      </c>
      <c r="H13" s="758"/>
      <c r="J13" s="407"/>
    </row>
    <row r="14" spans="1:13" ht="13.5" customHeight="1">
      <c r="A14" s="573">
        <v>42278</v>
      </c>
      <c r="B14" s="883">
        <v>5788</v>
      </c>
      <c r="C14" s="883">
        <v>2791</v>
      </c>
      <c r="D14" s="576">
        <f t="shared" si="0"/>
        <v>48.220456116102277</v>
      </c>
      <c r="E14" s="883">
        <v>1781</v>
      </c>
      <c r="F14" s="883">
        <v>1534</v>
      </c>
      <c r="G14" s="576">
        <f t="shared" si="1"/>
        <v>86.131386861313857</v>
      </c>
      <c r="H14" s="758"/>
      <c r="J14" s="407"/>
    </row>
    <row r="15" spans="1:13" ht="13.5" customHeight="1">
      <c r="A15" s="573">
        <v>42309</v>
      </c>
      <c r="B15" s="883">
        <v>5806</v>
      </c>
      <c r="C15" s="883">
        <v>2898</v>
      </c>
      <c r="D15" s="576">
        <f t="shared" si="0"/>
        <v>49.913882190837064</v>
      </c>
      <c r="E15" s="883">
        <v>1786</v>
      </c>
      <c r="F15" s="883">
        <v>1541</v>
      </c>
      <c r="G15" s="576">
        <f t="shared" si="1"/>
        <v>86.28219484882419</v>
      </c>
      <c r="H15" s="758"/>
      <c r="J15" s="407"/>
    </row>
    <row r="16" spans="1:13" ht="13.5" customHeight="1">
      <c r="A16" s="573">
        <v>42339</v>
      </c>
      <c r="B16" s="883">
        <v>5835</v>
      </c>
      <c r="C16" s="883">
        <v>2891</v>
      </c>
      <c r="D16" s="576">
        <v>49.545844044558699</v>
      </c>
      <c r="E16" s="883">
        <v>1794</v>
      </c>
      <c r="F16" s="883">
        <v>1549</v>
      </c>
      <c r="G16" s="576">
        <f t="shared" si="1"/>
        <v>86.343366778149388</v>
      </c>
      <c r="H16" s="758"/>
      <c r="J16" s="407"/>
    </row>
    <row r="17" spans="1:10" s="120" customFormat="1" ht="15.75" customHeight="1">
      <c r="A17" s="1154" t="s">
        <v>579</v>
      </c>
      <c r="B17" s="1154"/>
      <c r="C17" s="1154"/>
      <c r="D17" s="1154"/>
      <c r="E17" s="1154"/>
      <c r="F17" s="1154"/>
      <c r="G17" s="1154"/>
      <c r="J17" s="121"/>
    </row>
    <row r="18" spans="1:10" s="120" customFormat="1" ht="10.5" customHeight="1">
      <c r="A18" s="1154"/>
      <c r="B18" s="1154"/>
      <c r="C18" s="1154"/>
      <c r="D18" s="1154"/>
      <c r="E18" s="1154"/>
      <c r="F18" s="1154"/>
      <c r="G18" s="1154"/>
    </row>
    <row r="19" spans="1:10" s="274" customFormat="1" ht="13.5" customHeight="1">
      <c r="A19" s="884" t="s">
        <v>507</v>
      </c>
      <c r="B19" s="884"/>
      <c r="C19" s="885"/>
      <c r="D19" s="886"/>
      <c r="E19" s="886"/>
      <c r="F19" s="375"/>
      <c r="G19" s="886"/>
      <c r="J19" s="395"/>
    </row>
    <row r="20" spans="1:10" ht="13.5" customHeight="1"/>
    <row r="21" spans="1:10" ht="15.75" customHeight="1"/>
    <row r="22" spans="1:10" ht="10.5" customHeight="1"/>
    <row r="23" spans="1:10" ht="15" customHeight="1"/>
    <row r="24" spans="1:10" ht="12" customHeight="1"/>
    <row r="25" spans="1:10" ht="12" customHeight="1"/>
    <row r="26" spans="1:10" ht="12" customHeight="1"/>
    <row r="27" spans="1:10" ht="12" customHeight="1"/>
    <row r="28" spans="1:10" ht="12" customHeight="1"/>
    <row r="29" spans="1:10" ht="12" customHeight="1"/>
    <row r="30" spans="1:10" ht="12" customHeight="1"/>
    <row r="31" spans="1:10" ht="12" customHeight="1"/>
  </sheetData>
  <mergeCells count="11">
    <mergeCell ref="E3:E4"/>
    <mergeCell ref="A17:G18"/>
    <mergeCell ref="A1:G1"/>
    <mergeCell ref="A2:A4"/>
    <mergeCell ref="B2:D2"/>
    <mergeCell ref="E2:G2"/>
    <mergeCell ref="F3:F4"/>
    <mergeCell ref="G3:G4"/>
    <mergeCell ref="B3:B4"/>
    <mergeCell ref="C3:C4"/>
    <mergeCell ref="D3:D4"/>
  </mergeCells>
  <pageMargins left="0.75" right="0.75" top="1" bottom="1" header="0.5" footer="0.5"/>
  <pageSetup scale="75" orientation="portrait" r:id="rId1"/>
  <headerFooter alignWithMargins="0"/>
</worksheet>
</file>

<file path=xl/worksheets/sheet31.xml><?xml version="1.0" encoding="utf-8"?>
<worksheet xmlns="http://schemas.openxmlformats.org/spreadsheetml/2006/main" xmlns:r="http://schemas.openxmlformats.org/officeDocument/2006/relationships">
  <dimension ref="A1:G23"/>
  <sheetViews>
    <sheetView zoomScaleSheetLayoutView="100" workbookViewId="0">
      <selection activeCell="F12" sqref="F12"/>
    </sheetView>
  </sheetViews>
  <sheetFormatPr defaultColWidth="9.140625" defaultRowHeight="12.75"/>
  <cols>
    <col min="1" max="1" width="9.85546875" style="17" customWidth="1"/>
    <col min="2" max="7" width="9.5703125" style="17" customWidth="1"/>
    <col min="8" max="8" width="9.140625" style="17" bestFit="1" customWidth="1"/>
    <col min="9" max="16384" width="9.140625" style="17"/>
  </cols>
  <sheetData>
    <row r="1" spans="1:7" ht="15.75">
      <c r="A1" s="1164" t="str">
        <f>[2]Tables!$A$30</f>
        <v>Table 29: Daily Volatility of Major Indices  (percent)</v>
      </c>
      <c r="B1" s="1164"/>
      <c r="C1" s="1164"/>
      <c r="D1" s="1164"/>
      <c r="E1" s="1164"/>
      <c r="F1" s="1164"/>
      <c r="G1" s="1164"/>
    </row>
    <row r="2" spans="1:7" ht="15.75">
      <c r="A2" s="928"/>
      <c r="B2" s="928"/>
      <c r="C2" s="928"/>
      <c r="D2" s="928"/>
      <c r="E2" s="928"/>
      <c r="F2" s="928"/>
      <c r="G2" s="887" t="s">
        <v>295</v>
      </c>
    </row>
    <row r="3" spans="1:7" ht="38.25" customHeight="1">
      <c r="A3" s="888" t="s">
        <v>393</v>
      </c>
      <c r="B3" s="889" t="s">
        <v>519</v>
      </c>
      <c r="C3" s="889" t="s">
        <v>523</v>
      </c>
      <c r="D3" s="889" t="s">
        <v>524</v>
      </c>
      <c r="E3" s="977" t="s">
        <v>901</v>
      </c>
      <c r="F3" s="977" t="s">
        <v>900</v>
      </c>
      <c r="G3" s="977" t="s">
        <v>899</v>
      </c>
    </row>
    <row r="4" spans="1:7" ht="13.5" customHeight="1">
      <c r="A4" s="316" t="s">
        <v>464</v>
      </c>
      <c r="B4" s="890">
        <v>0.87</v>
      </c>
      <c r="C4" s="890">
        <v>0.89</v>
      </c>
      <c r="D4" s="890">
        <v>0.88</v>
      </c>
      <c r="E4" s="890">
        <v>0.86185988509336364</v>
      </c>
      <c r="F4" s="890">
        <v>1.1355607041246565</v>
      </c>
      <c r="G4" s="890">
        <v>0.88767023977831683</v>
      </c>
    </row>
    <row r="5" spans="1:7">
      <c r="A5" s="316" t="s">
        <v>557</v>
      </c>
      <c r="B5" s="578">
        <v>1.1489920309902872</v>
      </c>
      <c r="C5" s="578">
        <v>1.1805997482222119</v>
      </c>
      <c r="D5" s="578">
        <v>1.1834078189411581</v>
      </c>
      <c r="E5" s="578">
        <v>1.0536270981673095</v>
      </c>
      <c r="F5" s="578">
        <v>1.2340911196839568</v>
      </c>
      <c r="G5" s="578">
        <v>1.0696053821528295</v>
      </c>
    </row>
    <row r="6" spans="1:7">
      <c r="A6" s="312">
        <v>42108</v>
      </c>
      <c r="B6" s="577">
        <v>0.86406976193419049</v>
      </c>
      <c r="C6" s="577">
        <v>0.90144554161525037</v>
      </c>
      <c r="D6" s="577">
        <v>0.94514745517447696</v>
      </c>
      <c r="E6" s="744">
        <v>0.79211911444447158</v>
      </c>
      <c r="F6" s="744">
        <v>1.0210069896717637</v>
      </c>
      <c r="G6" s="744">
        <v>0.84629491815676872</v>
      </c>
    </row>
    <row r="7" spans="1:7">
      <c r="A7" s="312">
        <v>42138</v>
      </c>
      <c r="B7" s="577">
        <v>1.0606228382650027</v>
      </c>
      <c r="C7" s="577">
        <v>1.0867201450314374</v>
      </c>
      <c r="D7" s="577">
        <v>1.0858547340617852</v>
      </c>
      <c r="E7" s="577">
        <v>1.1499987072982829</v>
      </c>
      <c r="F7" s="577">
        <v>1.4503290685965349</v>
      </c>
      <c r="G7" s="577">
        <v>1.1393954640729707</v>
      </c>
    </row>
    <row r="8" spans="1:7">
      <c r="A8" s="312">
        <v>42169</v>
      </c>
      <c r="B8" s="577">
        <v>1.0164998245556678</v>
      </c>
      <c r="C8" s="577">
        <v>1.0361468244051777</v>
      </c>
      <c r="D8" s="577">
        <v>1.0337387691978033</v>
      </c>
      <c r="E8" s="577">
        <v>0.93</v>
      </c>
      <c r="F8" s="577">
        <v>0.96160419492162208</v>
      </c>
      <c r="G8" s="577">
        <v>0.94411892014001397</v>
      </c>
    </row>
    <row r="9" spans="1:7">
      <c r="A9" s="312">
        <v>42199</v>
      </c>
      <c r="B9" s="577">
        <v>0.87961384650772734</v>
      </c>
      <c r="C9" s="577">
        <v>0.98661562787917445</v>
      </c>
      <c r="D9" s="577">
        <v>0.97799972044650074</v>
      </c>
      <c r="E9" s="577">
        <v>0.82905396603750137</v>
      </c>
      <c r="F9" s="577">
        <v>0.7760606624138886</v>
      </c>
      <c r="G9" s="577">
        <v>0.78302470536792657</v>
      </c>
    </row>
    <row r="10" spans="1:7">
      <c r="A10" s="312">
        <v>42230</v>
      </c>
      <c r="B10" s="577">
        <v>1.6125509241436842</v>
      </c>
      <c r="C10" s="577">
        <v>1.7185039897378063</v>
      </c>
      <c r="D10" s="577">
        <v>1.7931802571587181</v>
      </c>
      <c r="E10" s="577">
        <v>1.5394430854395764</v>
      </c>
      <c r="F10" s="577">
        <v>2.1564039951731457</v>
      </c>
      <c r="G10" s="577">
        <v>1.7106403039535805</v>
      </c>
    </row>
    <row r="11" spans="1:7">
      <c r="A11" s="312">
        <v>42261</v>
      </c>
      <c r="B11" s="577">
        <v>1.2730433818637878</v>
      </c>
      <c r="C11" s="577">
        <v>1.2847183302619869</v>
      </c>
      <c r="D11" s="577">
        <v>1.2177169808015011</v>
      </c>
      <c r="E11" s="577">
        <v>1.1293562942117668</v>
      </c>
      <c r="F11" s="577">
        <v>1.1538036038683757</v>
      </c>
      <c r="G11" s="577">
        <v>1.0693153465584573</v>
      </c>
    </row>
    <row r="12" spans="1:7">
      <c r="A12" s="312">
        <v>42291</v>
      </c>
      <c r="B12" s="577">
        <v>0.5394975750481027</v>
      </c>
      <c r="C12" s="577">
        <v>0.5774079345001939</v>
      </c>
      <c r="D12" s="577">
        <v>0.61953247655318289</v>
      </c>
      <c r="E12" s="577">
        <v>0.68830290347419798</v>
      </c>
      <c r="F12" s="577">
        <v>0.60348810592492041</v>
      </c>
      <c r="G12" s="577">
        <v>0.61240044270375027</v>
      </c>
    </row>
    <row r="13" spans="1:7">
      <c r="A13" s="312">
        <v>42322</v>
      </c>
      <c r="B13" s="577">
        <v>0.48559089046418413</v>
      </c>
      <c r="C13" s="577">
        <v>0.77702391838790252</v>
      </c>
      <c r="D13" s="577">
        <v>0.71664033990492382</v>
      </c>
      <c r="E13" s="577">
        <v>0.74337913476038753</v>
      </c>
      <c r="F13" s="577">
        <v>0.77921594042389997</v>
      </c>
      <c r="G13" s="577">
        <v>0.70762879048725302</v>
      </c>
    </row>
    <row r="14" spans="1:7">
      <c r="A14" s="312">
        <v>42352</v>
      </c>
      <c r="B14" s="577">
        <v>0.76597252303695829</v>
      </c>
      <c r="C14" s="577">
        <v>0.75825966430677127</v>
      </c>
      <c r="D14" s="577">
        <v>0.73710604948802505</v>
      </c>
      <c r="E14" s="577">
        <v>1.02</v>
      </c>
      <c r="F14" s="577">
        <v>0.72</v>
      </c>
      <c r="G14" s="577">
        <v>1.04</v>
      </c>
    </row>
    <row r="15" spans="1:7" ht="14.25" customHeight="1">
      <c r="A15" s="1165" t="s">
        <v>529</v>
      </c>
      <c r="B15" s="1165"/>
      <c r="C15" s="1165"/>
      <c r="D15" s="1165"/>
      <c r="E15" s="1165"/>
      <c r="F15" s="1165"/>
      <c r="G15" s="1165"/>
    </row>
    <row r="16" spans="1:7" ht="11.25" customHeight="1">
      <c r="A16" s="1165"/>
      <c r="B16" s="1165"/>
      <c r="C16" s="1165"/>
      <c r="D16" s="1165"/>
      <c r="E16" s="1165"/>
      <c r="F16" s="1165"/>
      <c r="G16" s="1165"/>
    </row>
    <row r="17" spans="1:7" ht="12.75" customHeight="1">
      <c r="A17" s="1058" t="str">
        <f>'[1]15'!A14:F14</f>
        <v>$ indicates as on December 31, 2015.</v>
      </c>
      <c r="B17" s="1058"/>
      <c r="C17" s="1058"/>
      <c r="D17" s="1058"/>
      <c r="E17" s="1058"/>
      <c r="F17" s="1058"/>
      <c r="G17" s="235"/>
    </row>
    <row r="18" spans="1:7" s="408" customFormat="1">
      <c r="A18" s="891" t="s">
        <v>242</v>
      </c>
      <c r="B18" s="891"/>
      <c r="C18" s="892"/>
      <c r="D18" s="892"/>
      <c r="E18" s="892"/>
      <c r="F18" s="892"/>
      <c r="G18" s="892"/>
    </row>
    <row r="19" spans="1:7">
      <c r="A19" s="893"/>
      <c r="B19" s="894"/>
      <c r="C19" s="894"/>
      <c r="D19" s="894"/>
      <c r="E19" s="895"/>
      <c r="F19" s="895"/>
      <c r="G19" s="895"/>
    </row>
    <row r="23" spans="1:7">
      <c r="E23" s="336"/>
    </row>
  </sheetData>
  <mergeCells count="3">
    <mergeCell ref="A1:G1"/>
    <mergeCell ref="A15:G16"/>
    <mergeCell ref="A17:F17"/>
  </mergeCells>
  <pageMargins left="0.75" right="0.75" top="1" bottom="1" header="0.5" footer="0.5"/>
  <pageSetup orientation="portrait" r:id="rId1"/>
  <headerFooter alignWithMargins="0"/>
</worksheet>
</file>

<file path=xl/worksheets/sheet32.xml><?xml version="1.0" encoding="utf-8"?>
<worksheet xmlns="http://schemas.openxmlformats.org/spreadsheetml/2006/main" xmlns:r="http://schemas.openxmlformats.org/officeDocument/2006/relationships">
  <dimension ref="A1:L30"/>
  <sheetViews>
    <sheetView zoomScaleSheetLayoutView="100" workbookViewId="0">
      <selection activeCell="F12" sqref="F12"/>
    </sheetView>
  </sheetViews>
  <sheetFormatPr defaultColWidth="9.140625" defaultRowHeight="12.75"/>
  <cols>
    <col min="1" max="1" width="10.85546875" style="16" customWidth="1"/>
    <col min="2" max="11" width="6.42578125" style="16" customWidth="1"/>
    <col min="12" max="12" width="7.5703125" style="16" customWidth="1"/>
    <col min="13" max="16384" width="9.140625" style="16"/>
  </cols>
  <sheetData>
    <row r="1" spans="1:12" ht="31.5" customHeight="1">
      <c r="A1" s="1170" t="str">
        <f>[2]Tables!$A$31</f>
        <v>Table 30: Percentage Share of Top ‘N’ Securities/Members in Turnover of Cash Segment  (percent)</v>
      </c>
      <c r="B1" s="1170"/>
      <c r="C1" s="1170"/>
      <c r="D1" s="1170"/>
      <c r="E1" s="1170"/>
      <c r="F1" s="1170"/>
      <c r="G1" s="1170"/>
      <c r="H1" s="1170"/>
      <c r="I1" s="1170"/>
      <c r="J1" s="1170"/>
      <c r="K1" s="1170"/>
      <c r="L1" s="1170"/>
    </row>
    <row r="2" spans="1:12" ht="19.5" customHeight="1">
      <c r="A2" s="435" t="s">
        <v>30</v>
      </c>
      <c r="B2" s="1167" t="s">
        <v>41</v>
      </c>
      <c r="C2" s="1168"/>
      <c r="D2" s="1168"/>
      <c r="E2" s="1168"/>
      <c r="F2" s="1169"/>
      <c r="G2" s="1167" t="s">
        <v>40</v>
      </c>
      <c r="H2" s="1168"/>
      <c r="I2" s="1168"/>
      <c r="J2" s="1168"/>
      <c r="K2" s="1169"/>
    </row>
    <row r="3" spans="1:12">
      <c r="A3" s="86" t="s">
        <v>115</v>
      </c>
      <c r="B3" s="86">
        <v>5</v>
      </c>
      <c r="C3" s="86">
        <v>10</v>
      </c>
      <c r="D3" s="86">
        <v>25</v>
      </c>
      <c r="E3" s="86">
        <v>50</v>
      </c>
      <c r="F3" s="86">
        <v>100</v>
      </c>
      <c r="G3" s="86">
        <v>5</v>
      </c>
      <c r="H3" s="86">
        <v>10</v>
      </c>
      <c r="I3" s="86">
        <v>25</v>
      </c>
      <c r="J3" s="86">
        <v>50</v>
      </c>
      <c r="K3" s="86">
        <v>100</v>
      </c>
    </row>
    <row r="4" spans="1:12" ht="17.25" customHeight="1">
      <c r="A4" s="1171" t="s">
        <v>114</v>
      </c>
      <c r="B4" s="1171"/>
      <c r="C4" s="1171"/>
      <c r="D4" s="1171"/>
      <c r="E4" s="1171"/>
      <c r="F4" s="1171"/>
      <c r="G4" s="1171"/>
      <c r="H4" s="1171"/>
      <c r="I4" s="1171"/>
      <c r="J4" s="1171"/>
      <c r="K4" s="1171"/>
    </row>
    <row r="5" spans="1:12" ht="12.75" customHeight="1">
      <c r="A5" s="316" t="s">
        <v>464</v>
      </c>
      <c r="B5" s="580">
        <v>13.3544</v>
      </c>
      <c r="C5" s="580">
        <v>18.557600000000001</v>
      </c>
      <c r="D5" s="580">
        <v>30.345700000000001</v>
      </c>
      <c r="E5" s="580">
        <v>42.303100000000001</v>
      </c>
      <c r="F5" s="580">
        <v>57.484200000000001</v>
      </c>
      <c r="G5" s="579">
        <v>12.5461988037298</v>
      </c>
      <c r="H5" s="579">
        <v>21.881642644608199</v>
      </c>
      <c r="I5" s="579">
        <v>40.55406129793738</v>
      </c>
      <c r="J5" s="579">
        <v>59.276529455143525</v>
      </c>
      <c r="K5" s="579">
        <v>77.387886521075316</v>
      </c>
      <c r="L5" s="185"/>
    </row>
    <row r="6" spans="1:12" ht="12.75" customHeight="1">
      <c r="A6" s="316" t="s">
        <v>557</v>
      </c>
      <c r="B6" s="982">
        <v>10.5716</v>
      </c>
      <c r="C6" s="982">
        <v>16.671800000000001</v>
      </c>
      <c r="D6" s="982">
        <v>30.2148</v>
      </c>
      <c r="E6" s="982">
        <v>42.568399999999997</v>
      </c>
      <c r="F6" s="982">
        <v>57.752099999999999</v>
      </c>
      <c r="G6" s="583">
        <v>11.87</v>
      </c>
      <c r="H6" s="583">
        <v>20.92</v>
      </c>
      <c r="I6" s="583">
        <v>36.6</v>
      </c>
      <c r="J6" s="583">
        <v>52.56</v>
      </c>
      <c r="K6" s="583">
        <v>71.03</v>
      </c>
      <c r="L6" s="185"/>
    </row>
    <row r="7" spans="1:12" ht="12.75" customHeight="1">
      <c r="A7" s="312">
        <v>42108</v>
      </c>
      <c r="B7" s="581">
        <v>16.658799999999999</v>
      </c>
      <c r="C7" s="581">
        <v>23.011299999999999</v>
      </c>
      <c r="D7" s="581">
        <v>36.578000000000003</v>
      </c>
      <c r="E7" s="581">
        <v>49.986899999999999</v>
      </c>
      <c r="F7" s="581">
        <v>64.362300000000005</v>
      </c>
      <c r="G7" s="582">
        <v>18.50141562464826</v>
      </c>
      <c r="H7" s="582">
        <v>27.655129779497823</v>
      </c>
      <c r="I7" s="582">
        <v>44.241060316429618</v>
      </c>
      <c r="J7" s="582">
        <v>58.592238636936067</v>
      </c>
      <c r="K7" s="582">
        <v>75.128576667897846</v>
      </c>
      <c r="L7" s="185"/>
    </row>
    <row r="8" spans="1:12" ht="12.75" customHeight="1">
      <c r="A8" s="312">
        <v>42138</v>
      </c>
      <c r="B8" s="581">
        <v>16.4084</v>
      </c>
      <c r="C8" s="581">
        <v>23.209</v>
      </c>
      <c r="D8" s="581">
        <v>37.364100000000001</v>
      </c>
      <c r="E8" s="581">
        <v>51.46</v>
      </c>
      <c r="F8" s="581">
        <v>66.931200000000004</v>
      </c>
      <c r="G8" s="582">
        <v>12.47870121737161</v>
      </c>
      <c r="H8" s="582">
        <v>21.908845789198381</v>
      </c>
      <c r="I8" s="582">
        <v>41.457276785752775</v>
      </c>
      <c r="J8" s="582">
        <v>58.646327243577346</v>
      </c>
      <c r="K8" s="582">
        <v>77.500433999958489</v>
      </c>
      <c r="L8" s="185"/>
    </row>
    <row r="9" spans="1:12" ht="12.75" customHeight="1">
      <c r="A9" s="312">
        <v>42169</v>
      </c>
      <c r="B9" s="581">
        <v>14.666700000000001</v>
      </c>
      <c r="C9" s="581">
        <v>22.775700000000001</v>
      </c>
      <c r="D9" s="581">
        <v>37.948</v>
      </c>
      <c r="E9" s="581">
        <v>51.4574</v>
      </c>
      <c r="F9" s="581">
        <v>67.573099999999997</v>
      </c>
      <c r="G9" s="582">
        <v>13.188203653534854</v>
      </c>
      <c r="H9" s="582">
        <v>23.047731402153541</v>
      </c>
      <c r="I9" s="582">
        <v>39.854952760733553</v>
      </c>
      <c r="J9" s="582">
        <v>56.386030208854841</v>
      </c>
      <c r="K9" s="582">
        <v>75.485319619676858</v>
      </c>
      <c r="L9" s="185"/>
    </row>
    <row r="10" spans="1:12" ht="12.75" customHeight="1">
      <c r="A10" s="312">
        <v>42199</v>
      </c>
      <c r="B10" s="581">
        <v>11.7334</v>
      </c>
      <c r="C10" s="581">
        <v>17.503900000000002</v>
      </c>
      <c r="D10" s="581">
        <v>29.167200000000001</v>
      </c>
      <c r="E10" s="581">
        <v>41.223700000000001</v>
      </c>
      <c r="F10" s="581">
        <v>55.386099999999999</v>
      </c>
      <c r="G10" s="582">
        <v>10.947445885451666</v>
      </c>
      <c r="H10" s="582">
        <v>19.439914135247037</v>
      </c>
      <c r="I10" s="582">
        <v>34.529828363993062</v>
      </c>
      <c r="J10" s="582">
        <v>49.251416507842102</v>
      </c>
      <c r="K10" s="582">
        <v>67.888085720186353</v>
      </c>
      <c r="L10" s="185"/>
    </row>
    <row r="11" spans="1:12" ht="12.75" customHeight="1">
      <c r="A11" s="312">
        <v>42230</v>
      </c>
      <c r="B11" s="581">
        <v>9.8633000000000006</v>
      </c>
      <c r="C11" s="581">
        <v>16.057099999999998</v>
      </c>
      <c r="D11" s="581">
        <v>28.691199999999998</v>
      </c>
      <c r="E11" s="581">
        <v>41.771299999999997</v>
      </c>
      <c r="F11" s="581">
        <v>58.3977</v>
      </c>
      <c r="G11" s="582">
        <v>10.974121035185512</v>
      </c>
      <c r="H11" s="582">
        <v>19.414877881262129</v>
      </c>
      <c r="I11" s="582">
        <v>36.23056994449972</v>
      </c>
      <c r="J11" s="582">
        <v>53.195996961101123</v>
      </c>
      <c r="K11" s="582">
        <v>71.753717010580047</v>
      </c>
      <c r="L11" s="185"/>
    </row>
    <row r="12" spans="1:12" ht="12.75" customHeight="1">
      <c r="A12" s="312">
        <v>42261</v>
      </c>
      <c r="B12" s="581">
        <v>13.5192</v>
      </c>
      <c r="C12" s="581">
        <v>21.071300000000001</v>
      </c>
      <c r="D12" s="581">
        <v>37.367199999999997</v>
      </c>
      <c r="E12" s="581">
        <v>51.790999999999997</v>
      </c>
      <c r="F12" s="581">
        <v>68.251199999999997</v>
      </c>
      <c r="G12" s="582">
        <v>12.49088438571547</v>
      </c>
      <c r="H12" s="582">
        <v>21.890840113191196</v>
      </c>
      <c r="I12" s="582">
        <v>39.803756878483611</v>
      </c>
      <c r="J12" s="582">
        <v>57.635705079855896</v>
      </c>
      <c r="K12" s="582">
        <v>76.981946458704613</v>
      </c>
      <c r="L12" s="185"/>
    </row>
    <row r="13" spans="1:12" ht="12.75" customHeight="1">
      <c r="A13" s="312">
        <v>42291</v>
      </c>
      <c r="B13" s="581">
        <v>12.867699999999999</v>
      </c>
      <c r="C13" s="581">
        <v>18.7637</v>
      </c>
      <c r="D13" s="581">
        <v>31.4694</v>
      </c>
      <c r="E13" s="581">
        <v>44.212800000000001</v>
      </c>
      <c r="F13" s="581">
        <v>59.113199999999999</v>
      </c>
      <c r="G13" s="582">
        <v>13.144647853268504</v>
      </c>
      <c r="H13" s="582">
        <v>21.821217771857068</v>
      </c>
      <c r="I13" s="582">
        <v>38.224515794322095</v>
      </c>
      <c r="J13" s="582">
        <v>53.769198228981409</v>
      </c>
      <c r="K13" s="582">
        <v>72.113487824090882</v>
      </c>
      <c r="L13" s="185"/>
    </row>
    <row r="14" spans="1:12" ht="12.75" customHeight="1">
      <c r="A14" s="312">
        <v>42322</v>
      </c>
      <c r="B14" s="581">
        <v>12.6</v>
      </c>
      <c r="C14" s="581">
        <v>18.933800000000002</v>
      </c>
      <c r="D14" s="581">
        <v>31.939499999999999</v>
      </c>
      <c r="E14" s="581">
        <v>44.849600000000002</v>
      </c>
      <c r="F14" s="581">
        <v>58.676200000000001</v>
      </c>
      <c r="G14" s="582">
        <v>13.605158237441534</v>
      </c>
      <c r="H14" s="582">
        <v>23.068727038503404</v>
      </c>
      <c r="I14" s="582">
        <v>40.65092018987685</v>
      </c>
      <c r="J14" s="582">
        <v>55.197850588687118</v>
      </c>
      <c r="K14" s="582">
        <v>73.309110708237668</v>
      </c>
      <c r="L14" s="185"/>
    </row>
    <row r="15" spans="1:12" ht="12.75" customHeight="1">
      <c r="A15" s="312">
        <v>42352</v>
      </c>
      <c r="B15" s="581">
        <v>11.2118</v>
      </c>
      <c r="C15" s="581">
        <v>17.7761</v>
      </c>
      <c r="D15" s="581">
        <v>30.929300000000001</v>
      </c>
      <c r="E15" s="978">
        <v>42.585999999999999</v>
      </c>
      <c r="F15" s="978">
        <v>56.350700000000003</v>
      </c>
      <c r="G15" s="582">
        <v>11.158194304206324</v>
      </c>
      <c r="H15" s="582">
        <v>19.471149894532228</v>
      </c>
      <c r="I15" s="582">
        <v>35.832542800536459</v>
      </c>
      <c r="J15" s="582">
        <v>50.50707779225305</v>
      </c>
      <c r="K15" s="582">
        <v>68.696820768889282</v>
      </c>
      <c r="L15" s="185"/>
    </row>
    <row r="16" spans="1:12" ht="15.75" customHeight="1">
      <c r="A16" s="1172" t="s">
        <v>113</v>
      </c>
      <c r="B16" s="1172"/>
      <c r="C16" s="1172"/>
      <c r="D16" s="1172"/>
      <c r="E16" s="1172"/>
      <c r="F16" s="1172"/>
      <c r="G16" s="1172"/>
      <c r="H16" s="1172"/>
      <c r="I16" s="1172"/>
      <c r="J16" s="1172"/>
      <c r="K16" s="1172"/>
    </row>
    <row r="17" spans="1:12" ht="13.5" customHeight="1">
      <c r="A17" s="316" t="s">
        <v>464</v>
      </c>
      <c r="B17" s="580">
        <v>17.739999999999998</v>
      </c>
      <c r="C17" s="580">
        <v>28.38</v>
      </c>
      <c r="D17" s="580">
        <v>47.35</v>
      </c>
      <c r="E17" s="580">
        <v>64.14</v>
      </c>
      <c r="F17" s="580">
        <v>77.88</v>
      </c>
      <c r="G17" s="579">
        <v>14.65257801945622</v>
      </c>
      <c r="H17" s="579">
        <v>25.407996684401894</v>
      </c>
      <c r="I17" s="579">
        <v>45.371489743302888</v>
      </c>
      <c r="J17" s="579">
        <v>63.548844203047068</v>
      </c>
      <c r="K17" s="579">
        <v>79.420127861229574</v>
      </c>
    </row>
    <row r="18" spans="1:12" ht="13.5" customHeight="1">
      <c r="A18" s="316" t="s">
        <v>557</v>
      </c>
      <c r="B18" s="981">
        <v>20.96</v>
      </c>
      <c r="C18" s="980">
        <v>30.51</v>
      </c>
      <c r="D18" s="980">
        <v>48.57</v>
      </c>
      <c r="E18" s="979">
        <v>63.12</v>
      </c>
      <c r="F18" s="979">
        <v>78.05</v>
      </c>
      <c r="G18" s="583">
        <v>17.23</v>
      </c>
      <c r="H18" s="583">
        <v>28.9</v>
      </c>
      <c r="I18" s="583">
        <v>50.66</v>
      </c>
      <c r="J18" s="583">
        <v>67.59</v>
      </c>
      <c r="K18" s="583">
        <v>81.349999999999994</v>
      </c>
    </row>
    <row r="19" spans="1:12" ht="13.5" customHeight="1">
      <c r="A19" s="312">
        <v>42108</v>
      </c>
      <c r="B19" s="581">
        <v>19.52</v>
      </c>
      <c r="C19" s="581">
        <v>32.01</v>
      </c>
      <c r="D19" s="581">
        <v>52.19</v>
      </c>
      <c r="E19" s="581">
        <v>67.709999999999994</v>
      </c>
      <c r="F19" s="581">
        <v>80.41</v>
      </c>
      <c r="G19" s="582">
        <v>20.625889665265408</v>
      </c>
      <c r="H19" s="582">
        <v>32.287640895288696</v>
      </c>
      <c r="I19" s="582">
        <v>53.703142982137166</v>
      </c>
      <c r="J19" s="582">
        <v>69.415972048095682</v>
      </c>
      <c r="K19" s="582">
        <v>82.526869158106848</v>
      </c>
    </row>
    <row r="20" spans="1:12" ht="13.5" customHeight="1">
      <c r="A20" s="312">
        <v>42138</v>
      </c>
      <c r="B20" s="581">
        <v>22.099424984695268</v>
      </c>
      <c r="C20" s="581">
        <v>34.169979668348006</v>
      </c>
      <c r="D20" s="581">
        <v>55.005127213992473</v>
      </c>
      <c r="E20" s="581">
        <v>69.747474603744635</v>
      </c>
      <c r="F20" s="581">
        <v>81.279241218884792</v>
      </c>
      <c r="G20" s="582">
        <v>18.682630267916938</v>
      </c>
      <c r="H20" s="582">
        <v>31.164755839440527</v>
      </c>
      <c r="I20" s="582">
        <v>54.606071920194417</v>
      </c>
      <c r="J20" s="582">
        <v>70.723886022079668</v>
      </c>
      <c r="K20" s="582">
        <v>83.367316017964896</v>
      </c>
    </row>
    <row r="21" spans="1:12" ht="13.5" customHeight="1">
      <c r="A21" s="312">
        <v>42169</v>
      </c>
      <c r="B21" s="581">
        <v>26.43</v>
      </c>
      <c r="C21" s="581">
        <v>36.19</v>
      </c>
      <c r="D21" s="581">
        <v>54.98</v>
      </c>
      <c r="E21" s="581">
        <v>68.569999999999993</v>
      </c>
      <c r="F21" s="581">
        <v>80.53</v>
      </c>
      <c r="G21" s="582">
        <v>17.835988069042752</v>
      </c>
      <c r="H21" s="582">
        <v>29.197479144909217</v>
      </c>
      <c r="I21" s="582">
        <v>51.957298242190596</v>
      </c>
      <c r="J21" s="582">
        <v>68.717341825653406</v>
      </c>
      <c r="K21" s="582">
        <v>81.807272313118943</v>
      </c>
    </row>
    <row r="22" spans="1:12" ht="13.5" customHeight="1">
      <c r="A22" s="312">
        <v>42199</v>
      </c>
      <c r="B22" s="581">
        <v>20.18</v>
      </c>
      <c r="C22" s="581">
        <v>30.5</v>
      </c>
      <c r="D22" s="581">
        <v>48.92</v>
      </c>
      <c r="E22" s="581">
        <v>63.95</v>
      </c>
      <c r="F22" s="581">
        <v>78</v>
      </c>
      <c r="G22" s="582">
        <v>16.843224031591021</v>
      </c>
      <c r="H22" s="582">
        <v>27.185706660054521</v>
      </c>
      <c r="I22" s="582">
        <v>48.787258178652152</v>
      </c>
      <c r="J22" s="582">
        <v>65.977936090468035</v>
      </c>
      <c r="K22" s="582">
        <v>80.051130306106572</v>
      </c>
    </row>
    <row r="23" spans="1:12" ht="13.5" customHeight="1">
      <c r="A23" s="312">
        <v>42230</v>
      </c>
      <c r="B23" s="581">
        <v>26.59</v>
      </c>
      <c r="C23" s="581">
        <v>36.770000000000003</v>
      </c>
      <c r="D23" s="581">
        <v>54.05</v>
      </c>
      <c r="E23" s="581">
        <v>67.86</v>
      </c>
      <c r="F23" s="581">
        <v>80.260000000000005</v>
      </c>
      <c r="G23" s="582">
        <v>18.375453610064643</v>
      </c>
      <c r="H23" s="582">
        <v>30.055684765778373</v>
      </c>
      <c r="I23" s="582">
        <v>52.086740911974672</v>
      </c>
      <c r="J23" s="582">
        <v>68.974985186220039</v>
      </c>
      <c r="K23" s="582">
        <v>82.187465682149934</v>
      </c>
    </row>
    <row r="24" spans="1:12" ht="13.5" customHeight="1">
      <c r="A24" s="312">
        <v>42261</v>
      </c>
      <c r="B24" s="581">
        <v>24.03</v>
      </c>
      <c r="C24" s="581">
        <v>34.590000000000003</v>
      </c>
      <c r="D24" s="581">
        <v>54.22</v>
      </c>
      <c r="E24" s="581">
        <v>69.11</v>
      </c>
      <c r="F24" s="581">
        <v>81.89</v>
      </c>
      <c r="G24" s="582">
        <v>19.919776528335511</v>
      </c>
      <c r="H24" s="582">
        <v>32.292341582359668</v>
      </c>
      <c r="I24" s="582">
        <v>52.652693319670554</v>
      </c>
      <c r="J24" s="582">
        <v>69.483030194935139</v>
      </c>
      <c r="K24" s="582">
        <v>82.720036591155448</v>
      </c>
    </row>
    <row r="25" spans="1:12" ht="13.5" customHeight="1">
      <c r="A25" s="312">
        <v>42291</v>
      </c>
      <c r="B25" s="581">
        <v>21.63</v>
      </c>
      <c r="C25" s="581">
        <v>31.65</v>
      </c>
      <c r="D25" s="581">
        <v>49.46</v>
      </c>
      <c r="E25" s="581">
        <v>64.5</v>
      </c>
      <c r="F25" s="581">
        <v>79</v>
      </c>
      <c r="G25" s="582">
        <v>17.018321394236928</v>
      </c>
      <c r="H25" s="582">
        <v>27.646969578330232</v>
      </c>
      <c r="I25" s="582">
        <v>48.824038173715934</v>
      </c>
      <c r="J25" s="582">
        <v>66.60245680511126</v>
      </c>
      <c r="K25" s="582">
        <v>81.062642133244225</v>
      </c>
    </row>
    <row r="26" spans="1:12" ht="13.5" customHeight="1">
      <c r="A26" s="312">
        <v>42322</v>
      </c>
      <c r="B26" s="581">
        <v>22.158418534305195</v>
      </c>
      <c r="C26" s="581">
        <v>31.582601312130816</v>
      </c>
      <c r="D26" s="581">
        <v>50.299729693773152</v>
      </c>
      <c r="E26" s="581">
        <v>64.800877450115649</v>
      </c>
      <c r="F26" s="581">
        <v>78.748775122524108</v>
      </c>
      <c r="G26" s="582">
        <v>16.136682600186095</v>
      </c>
      <c r="H26" s="582">
        <v>27.424816170834532</v>
      </c>
      <c r="I26" s="582">
        <v>50.381430628556465</v>
      </c>
      <c r="J26" s="582">
        <v>67.444119126121237</v>
      </c>
      <c r="K26" s="582">
        <v>81.561142167313648</v>
      </c>
    </row>
    <row r="27" spans="1:12" ht="13.5" customHeight="1">
      <c r="A27" s="573">
        <v>42342</v>
      </c>
      <c r="B27" s="581">
        <v>20.28</v>
      </c>
      <c r="C27" s="581">
        <v>30.03</v>
      </c>
      <c r="D27" s="581">
        <v>47.99</v>
      </c>
      <c r="E27" s="978">
        <v>63.04</v>
      </c>
      <c r="F27" s="978">
        <v>77.59</v>
      </c>
      <c r="G27" s="582">
        <v>16.79347844026244</v>
      </c>
      <c r="H27" s="582">
        <v>27.539340211520503</v>
      </c>
      <c r="I27" s="582">
        <v>47.704359938247478</v>
      </c>
      <c r="J27" s="582">
        <v>64.986028550220865</v>
      </c>
      <c r="K27" s="582">
        <v>79.731880273858422</v>
      </c>
    </row>
    <row r="28" spans="1:12" s="718" customFormat="1" ht="27" customHeight="1">
      <c r="A28" s="1166" t="s">
        <v>617</v>
      </c>
      <c r="B28" s="1166"/>
      <c r="C28" s="1166"/>
      <c r="D28" s="1166"/>
      <c r="E28" s="1166"/>
      <c r="F28" s="1166"/>
      <c r="G28" s="1166"/>
      <c r="H28" s="1166"/>
      <c r="I28" s="1166"/>
      <c r="J28" s="1166"/>
      <c r="K28" s="1166"/>
      <c r="L28" s="1166"/>
    </row>
    <row r="29" spans="1:12" s="720" customFormat="1" ht="14.25" customHeight="1">
      <c r="A29" s="1032" t="str">
        <f>'29'!A17:F17</f>
        <v>$ indicates as on December 31, 2015.</v>
      </c>
      <c r="B29" s="1032"/>
      <c r="C29" s="1032"/>
      <c r="D29" s="1032"/>
      <c r="E29" s="1032"/>
      <c r="F29" s="1032"/>
      <c r="G29" s="719"/>
      <c r="H29" s="719"/>
      <c r="I29" s="719"/>
      <c r="J29" s="719"/>
      <c r="K29" s="719"/>
      <c r="L29" s="719"/>
    </row>
    <row r="30" spans="1:12" s="720" customFormat="1" ht="14.25" customHeight="1">
      <c r="A30" s="721" t="s">
        <v>507</v>
      </c>
      <c r="B30" s="719"/>
      <c r="C30" s="719"/>
      <c r="D30" s="719"/>
      <c r="E30" s="719"/>
      <c r="F30" s="719"/>
      <c r="G30" s="719"/>
      <c r="H30" s="719"/>
      <c r="I30" s="719"/>
      <c r="J30" s="719"/>
      <c r="K30" s="719"/>
      <c r="L30" s="719"/>
    </row>
  </sheetData>
  <mergeCells count="7">
    <mergeCell ref="A28:L28"/>
    <mergeCell ref="A29:F29"/>
    <mergeCell ref="B2:F2"/>
    <mergeCell ref="G2:K2"/>
    <mergeCell ref="A1:L1"/>
    <mergeCell ref="A4:K4"/>
    <mergeCell ref="A16:K16"/>
  </mergeCells>
  <pageMargins left="0.75" right="0.75" top="1" bottom="1" header="0.5" footer="0.5"/>
  <pageSetup scale="75" orientation="landscape" r:id="rId1"/>
  <headerFooter alignWithMargins="0"/>
</worksheet>
</file>

<file path=xl/worksheets/sheet33.xml><?xml version="1.0" encoding="utf-8"?>
<worksheet xmlns="http://schemas.openxmlformats.org/spreadsheetml/2006/main" xmlns:r="http://schemas.openxmlformats.org/officeDocument/2006/relationships">
  <dimension ref="A1:Q15"/>
  <sheetViews>
    <sheetView topLeftCell="D1" zoomScaleSheetLayoutView="100" workbookViewId="0">
      <selection activeCell="F12" sqref="F12"/>
    </sheetView>
  </sheetViews>
  <sheetFormatPr defaultColWidth="10.5703125" defaultRowHeight="12.75"/>
  <cols>
    <col min="1" max="1" width="8.140625" style="412" customWidth="1"/>
    <col min="2" max="2" width="6.42578125" style="412" customWidth="1"/>
    <col min="3" max="3" width="8.85546875" style="412" customWidth="1"/>
    <col min="4" max="4" width="8.42578125" style="412" bestFit="1" customWidth="1"/>
    <col min="5" max="5" width="9" style="412" customWidth="1"/>
    <col min="6" max="6" width="8" style="412" customWidth="1"/>
    <col min="7" max="7" width="9" style="412" customWidth="1"/>
    <col min="8" max="8" width="8.7109375" style="412" bestFit="1" customWidth="1"/>
    <col min="9" max="9" width="8.85546875" style="412" customWidth="1"/>
    <col min="10" max="10" width="9.5703125" style="412" customWidth="1"/>
    <col min="11" max="11" width="8.5703125" style="412" customWidth="1"/>
    <col min="12" max="12" width="9.5703125" style="412" customWidth="1"/>
    <col min="13" max="13" width="9.7109375" style="412" customWidth="1"/>
    <col min="14" max="14" width="7.85546875" style="412" bestFit="1" customWidth="1"/>
    <col min="15" max="15" width="8.42578125" style="412" customWidth="1"/>
    <col min="16" max="16" width="8.7109375" style="412" customWidth="1"/>
    <col min="17" max="17" width="9.28515625" style="412" customWidth="1"/>
    <col min="18" max="16384" width="10.5703125" style="412"/>
  </cols>
  <sheetData>
    <row r="1" spans="1:17" ht="15.75">
      <c r="A1" s="1173" t="str">
        <f>[2]Tables!$A$32</f>
        <v xml:space="preserve">Table 31: Settlement Statistics for Cash Segment of BSE </v>
      </c>
      <c r="B1" s="1174"/>
      <c r="C1" s="1174"/>
      <c r="D1" s="1174"/>
      <c r="E1" s="1174"/>
      <c r="F1" s="1174"/>
      <c r="G1" s="1174"/>
      <c r="H1" s="1174"/>
      <c r="I1" s="1174"/>
      <c r="J1" s="1174"/>
      <c r="K1" s="1174"/>
      <c r="L1" s="1174"/>
      <c r="M1" s="1174"/>
      <c r="N1" s="1174"/>
      <c r="O1" s="1174"/>
      <c r="P1" s="1174"/>
      <c r="Q1" s="1174"/>
    </row>
    <row r="2" spans="1:17" ht="90.75" customHeight="1">
      <c r="A2" s="938" t="s">
        <v>394</v>
      </c>
      <c r="B2" s="929" t="s">
        <v>533</v>
      </c>
      <c r="C2" s="938" t="s">
        <v>461</v>
      </c>
      <c r="D2" s="938" t="s">
        <v>118</v>
      </c>
      <c r="E2" s="938" t="s">
        <v>228</v>
      </c>
      <c r="F2" s="938" t="s">
        <v>460</v>
      </c>
      <c r="G2" s="938" t="s">
        <v>351</v>
      </c>
      <c r="H2" s="938" t="s">
        <v>229</v>
      </c>
      <c r="I2" s="938" t="s">
        <v>117</v>
      </c>
      <c r="J2" s="938" t="s">
        <v>230</v>
      </c>
      <c r="K2" s="938" t="s">
        <v>352</v>
      </c>
      <c r="L2" s="938" t="s">
        <v>231</v>
      </c>
      <c r="M2" s="938" t="s">
        <v>116</v>
      </c>
      <c r="N2" s="938" t="s">
        <v>277</v>
      </c>
      <c r="O2" s="938" t="s">
        <v>530</v>
      </c>
      <c r="P2" s="938" t="s">
        <v>531</v>
      </c>
      <c r="Q2" s="938" t="s">
        <v>532</v>
      </c>
    </row>
    <row r="3" spans="1:17" s="72" customFormat="1">
      <c r="A3" s="511" t="s">
        <v>464</v>
      </c>
      <c r="B3" s="584">
        <v>7145.8744900000002</v>
      </c>
      <c r="C3" s="584">
        <v>860695</v>
      </c>
      <c r="D3" s="584">
        <v>432112.31530000002</v>
      </c>
      <c r="E3" s="585">
        <v>50.205045376120459</v>
      </c>
      <c r="F3" s="584">
        <v>858895.29</v>
      </c>
      <c r="G3" s="584">
        <v>299834.95550287899</v>
      </c>
      <c r="H3" s="585">
        <v>34.909372422205152</v>
      </c>
      <c r="I3" s="584">
        <v>432016.71574999997</v>
      </c>
      <c r="J3" s="586">
        <v>99.977876226477449</v>
      </c>
      <c r="K3" s="584">
        <v>299817.84227304399</v>
      </c>
      <c r="L3" s="586">
        <v>99.994292450055966</v>
      </c>
      <c r="M3" s="584">
        <v>878.2891199999998</v>
      </c>
      <c r="N3" s="586">
        <v>0.20325482262412153</v>
      </c>
      <c r="O3" s="584">
        <v>111528.283489963</v>
      </c>
      <c r="P3" s="584">
        <v>299834.95550287899</v>
      </c>
      <c r="Q3" s="587">
        <v>3264.07</v>
      </c>
    </row>
    <row r="4" spans="1:17" s="72" customFormat="1">
      <c r="A4" s="511" t="s">
        <v>557</v>
      </c>
      <c r="B4" s="584">
        <f>SUM(B5:B13)</f>
        <v>3146.8770800000002</v>
      </c>
      <c r="C4" s="584">
        <f>SUM(C5:C13)</f>
        <v>573107</v>
      </c>
      <c r="D4" s="584">
        <f>SUM(D5:D13)</f>
        <v>274034.88598999998</v>
      </c>
      <c r="E4" s="746">
        <f>(D4/C4)*100</f>
        <v>47.815658505305286</v>
      </c>
      <c r="F4" s="584">
        <f>SUM(F5:F13)</f>
        <v>557581.28</v>
      </c>
      <c r="G4" s="584">
        <f>SUM(G5:G13)</f>
        <v>186264.91756255805</v>
      </c>
      <c r="H4" s="746">
        <f>(G4/F4)*100</f>
        <v>33.405877177683948</v>
      </c>
      <c r="I4" s="584">
        <f>SUM(I5:I13)</f>
        <v>273863.34034</v>
      </c>
      <c r="J4" s="595">
        <f>I4/D4*100</f>
        <v>99.937400068834208</v>
      </c>
      <c r="K4" s="584">
        <f>SUM(K5:K13)</f>
        <v>186227.412287727</v>
      </c>
      <c r="L4" s="595">
        <f>K4/G4*100</f>
        <v>99.979864552422512</v>
      </c>
      <c r="M4" s="584">
        <f>SUM(M5:M13)</f>
        <v>584.02157999999997</v>
      </c>
      <c r="N4" s="586">
        <f>M4/I4%</f>
        <v>0.2132529236205693</v>
      </c>
      <c r="O4" s="584">
        <f>SUM(O5:O13)</f>
        <v>72881.184601400004</v>
      </c>
      <c r="P4" s="584">
        <f>SUM(P5:P13)</f>
        <v>186264.91756255805</v>
      </c>
      <c r="Q4" s="587">
        <f>Q13</f>
        <v>108.98</v>
      </c>
    </row>
    <row r="5" spans="1:17">
      <c r="A5" s="512">
        <v>42108</v>
      </c>
      <c r="B5" s="589">
        <v>538.68518000000006</v>
      </c>
      <c r="C5" s="589">
        <v>65252</v>
      </c>
      <c r="D5" s="589">
        <v>36551.523939999999</v>
      </c>
      <c r="E5" s="590">
        <v>56.015944246919638</v>
      </c>
      <c r="F5" s="589">
        <v>67421.279999999999</v>
      </c>
      <c r="G5" s="589">
        <v>23902.627252746999</v>
      </c>
      <c r="H5" s="590">
        <v>35.452645296480576</v>
      </c>
      <c r="I5" s="589">
        <v>36496.997309999999</v>
      </c>
      <c r="J5" s="590">
        <v>99.85082255369295</v>
      </c>
      <c r="K5" s="589">
        <v>23873.582541916996</v>
      </c>
      <c r="L5" s="590">
        <v>99.878487370769392</v>
      </c>
      <c r="M5" s="589">
        <v>61.676949999999998</v>
      </c>
      <c r="N5" s="590">
        <v>0.16899184740082937</v>
      </c>
      <c r="O5" s="589">
        <v>9458.3499125000017</v>
      </c>
      <c r="P5" s="589">
        <v>23902.627252746999</v>
      </c>
      <c r="Q5" s="589">
        <v>104.47</v>
      </c>
    </row>
    <row r="6" spans="1:17">
      <c r="A6" s="512">
        <v>42138</v>
      </c>
      <c r="B6" s="589">
        <v>326.07067999999998</v>
      </c>
      <c r="C6" s="589">
        <v>48330</v>
      </c>
      <c r="D6" s="589">
        <v>23547.742590000002</v>
      </c>
      <c r="E6" s="590">
        <v>48.722827622594664</v>
      </c>
      <c r="F6" s="589">
        <v>60604.609999999993</v>
      </c>
      <c r="G6" s="589">
        <v>21877.320807074004</v>
      </c>
      <c r="H6" s="590">
        <v>36.098443347913644</v>
      </c>
      <c r="I6" s="589">
        <v>23547.737539999998</v>
      </c>
      <c r="J6" s="590">
        <v>99.99</v>
      </c>
      <c r="K6" s="589">
        <v>21877.318022574003</v>
      </c>
      <c r="L6" s="590">
        <v>99.99</v>
      </c>
      <c r="M6" s="589">
        <v>55.681989999999999</v>
      </c>
      <c r="N6" s="590">
        <v>0.23646428836491951</v>
      </c>
      <c r="O6" s="589">
        <v>9587.0916566999986</v>
      </c>
      <c r="P6" s="589">
        <v>21877.320807074004</v>
      </c>
      <c r="Q6" s="589">
        <v>104.91</v>
      </c>
    </row>
    <row r="7" spans="1:17">
      <c r="A7" s="512">
        <v>42159</v>
      </c>
      <c r="B7" s="589">
        <v>291.7</v>
      </c>
      <c r="C7" s="589">
        <v>55679</v>
      </c>
      <c r="D7" s="589">
        <v>25677.599999999999</v>
      </c>
      <c r="E7" s="590">
        <v>46.11720756479103</v>
      </c>
      <c r="F7" s="589">
        <v>60370.22</v>
      </c>
      <c r="G7" s="589">
        <v>21683.49</v>
      </c>
      <c r="H7" s="590">
        <v>35.917526886600712</v>
      </c>
      <c r="I7" s="589">
        <v>25677.35</v>
      </c>
      <c r="J7" s="590">
        <v>99.99</v>
      </c>
      <c r="K7" s="589">
        <v>21683.23</v>
      </c>
      <c r="L7" s="590">
        <v>99.99</v>
      </c>
      <c r="M7" s="589">
        <v>52.96</v>
      </c>
      <c r="N7" s="590">
        <v>0.20625181336859141</v>
      </c>
      <c r="O7" s="589">
        <v>10312.7394473</v>
      </c>
      <c r="P7" s="589">
        <v>21683.49</v>
      </c>
      <c r="Q7" s="589">
        <v>105.47</v>
      </c>
    </row>
    <row r="8" spans="1:17">
      <c r="A8" s="512">
        <v>42189</v>
      </c>
      <c r="B8" s="589">
        <v>374.48</v>
      </c>
      <c r="C8" s="589">
        <v>70989</v>
      </c>
      <c r="D8" s="589">
        <v>33678.699999999997</v>
      </c>
      <c r="E8" s="590">
        <v>47.4</v>
      </c>
      <c r="F8" s="589">
        <v>70253.67</v>
      </c>
      <c r="G8" s="589">
        <v>23913.41</v>
      </c>
      <c r="H8" s="590">
        <v>34.04</v>
      </c>
      <c r="I8" s="589">
        <v>33669.370000000003</v>
      </c>
      <c r="J8" s="590">
        <v>99.97</v>
      </c>
      <c r="K8" s="589">
        <v>23906.93</v>
      </c>
      <c r="L8" s="590">
        <v>99.97</v>
      </c>
      <c r="M8" s="589">
        <v>93.19</v>
      </c>
      <c r="N8" s="590">
        <v>0.28000000000000003</v>
      </c>
      <c r="O8" s="589">
        <v>8631.19</v>
      </c>
      <c r="P8" s="589">
        <v>23913.41</v>
      </c>
      <c r="Q8" s="589">
        <v>106.15</v>
      </c>
    </row>
    <row r="9" spans="1:17">
      <c r="A9" s="512">
        <v>42220</v>
      </c>
      <c r="B9" s="589">
        <v>392.68</v>
      </c>
      <c r="C9" s="589">
        <v>73701</v>
      </c>
      <c r="D9" s="589">
        <v>33725.79279</v>
      </c>
      <c r="E9" s="590">
        <v>45.760291977042371</v>
      </c>
      <c r="F9" s="589">
        <v>73821.73000000001</v>
      </c>
      <c r="G9" s="589">
        <v>24242.592500348001</v>
      </c>
      <c r="H9" s="590">
        <v>32.839371957752817</v>
      </c>
      <c r="I9" s="589">
        <v>33724.916100000002</v>
      </c>
      <c r="J9" s="590">
        <v>99.99</v>
      </c>
      <c r="K9" s="589">
        <v>24241.517284747002</v>
      </c>
      <c r="L9" s="590">
        <v>99.99</v>
      </c>
      <c r="M9" s="589">
        <v>72.05</v>
      </c>
      <c r="N9" s="590">
        <v>2.1000000000000001E-2</v>
      </c>
      <c r="O9" s="589">
        <v>7986.6133550000013</v>
      </c>
      <c r="P9" s="589">
        <v>24242.592500348001</v>
      </c>
      <c r="Q9" s="589">
        <v>106.76</v>
      </c>
    </row>
    <row r="10" spans="1:17">
      <c r="A10" s="512">
        <v>42251</v>
      </c>
      <c r="B10" s="589">
        <v>274.94238000000001</v>
      </c>
      <c r="C10" s="589">
        <v>48261</v>
      </c>
      <c r="D10" s="589">
        <v>22264.131799999999</v>
      </c>
      <c r="E10" s="590">
        <v>46.132761028573796</v>
      </c>
      <c r="F10" s="589">
        <v>54426.38</v>
      </c>
      <c r="G10" s="589">
        <v>18916.642756826001</v>
      </c>
      <c r="H10" s="590">
        <v>34.756386070185087</v>
      </c>
      <c r="I10" s="589">
        <v>22264.123800000001</v>
      </c>
      <c r="J10" s="590">
        <v>99.99</v>
      </c>
      <c r="K10" s="589">
        <v>18916.636892326002</v>
      </c>
      <c r="L10" s="590">
        <v>99.99</v>
      </c>
      <c r="M10" s="589">
        <v>71.470939999999999</v>
      </c>
      <c r="N10" s="590">
        <v>0.32101393543275214</v>
      </c>
      <c r="O10" s="589">
        <v>8669.1133915999999</v>
      </c>
      <c r="P10" s="589">
        <v>18916.642756826001</v>
      </c>
      <c r="Q10" s="589">
        <v>107.49</v>
      </c>
    </row>
    <row r="11" spans="1:17">
      <c r="A11" s="512">
        <v>42281</v>
      </c>
      <c r="B11" s="589">
        <v>311.45999999999998</v>
      </c>
      <c r="C11" s="589">
        <v>61304</v>
      </c>
      <c r="D11" s="589">
        <v>27383.319169999999</v>
      </c>
      <c r="E11" s="590">
        <v>44.668079032363302</v>
      </c>
      <c r="F11" s="589">
        <v>58142.83</v>
      </c>
      <c r="G11" s="589">
        <v>17508.759351593002</v>
      </c>
      <c r="H11" s="590">
        <v>30.113359379983745</v>
      </c>
      <c r="I11" s="589">
        <v>27276.796719999998</v>
      </c>
      <c r="J11" s="590">
        <v>99.610995112248119</v>
      </c>
      <c r="K11" s="589">
        <v>17508.234656593002</v>
      </c>
      <c r="L11" s="590">
        <v>99.99</v>
      </c>
      <c r="M11" s="589">
        <v>50.014449999999997</v>
      </c>
      <c r="N11" s="590">
        <v>0.18335895711437483</v>
      </c>
      <c r="O11" s="589">
        <v>6125.4055767</v>
      </c>
      <c r="P11" s="589">
        <v>17508.759351593002</v>
      </c>
      <c r="Q11" s="589">
        <v>107.49</v>
      </c>
    </row>
    <row r="12" spans="1:17">
      <c r="A12" s="512">
        <v>42312</v>
      </c>
      <c r="B12" s="589">
        <v>286.33494999999999</v>
      </c>
      <c r="C12" s="589">
        <v>64993</v>
      </c>
      <c r="D12" s="589">
        <v>32815.081870000002</v>
      </c>
      <c r="E12" s="590">
        <v>50.490178742326094</v>
      </c>
      <c r="F12" s="589">
        <v>50799.19</v>
      </c>
      <c r="G12" s="589">
        <v>14931.012051494001</v>
      </c>
      <c r="H12" s="590">
        <v>29.392224662428674</v>
      </c>
      <c r="I12" s="589">
        <v>32815.080569999998</v>
      </c>
      <c r="J12" s="590">
        <v>99.99</v>
      </c>
      <c r="K12" s="589">
        <v>14930.941843994</v>
      </c>
      <c r="L12" s="590">
        <v>99.99</v>
      </c>
      <c r="M12" s="589">
        <v>45.733739999999997</v>
      </c>
      <c r="N12" s="590">
        <v>0.13936805641065655</v>
      </c>
      <c r="O12" s="589">
        <v>4905.6598813999999</v>
      </c>
      <c r="P12" s="589">
        <v>14931.012051494001</v>
      </c>
      <c r="Q12" s="589">
        <v>108.23</v>
      </c>
    </row>
    <row r="13" spans="1:17">
      <c r="A13" s="512">
        <v>42342</v>
      </c>
      <c r="B13" s="589">
        <v>350.52389000000005</v>
      </c>
      <c r="C13" s="589">
        <v>84598</v>
      </c>
      <c r="D13" s="589">
        <v>38390.993829999999</v>
      </c>
      <c r="E13" s="590">
        <v>45.380498155984775</v>
      </c>
      <c r="F13" s="589">
        <v>61741.37</v>
      </c>
      <c r="G13" s="589">
        <v>19289.062842475996</v>
      </c>
      <c r="H13" s="590">
        <v>31.241714983771811</v>
      </c>
      <c r="I13" s="589">
        <v>38390.9683</v>
      </c>
      <c r="J13" s="590">
        <v>99.99</v>
      </c>
      <c r="K13" s="589">
        <v>19289.021045575995</v>
      </c>
      <c r="L13" s="590">
        <v>99.99</v>
      </c>
      <c r="M13" s="589">
        <v>81.243510000000001</v>
      </c>
      <c r="N13" s="590">
        <v>0.21162141409181387</v>
      </c>
      <c r="O13" s="589">
        <v>7205.0213802000017</v>
      </c>
      <c r="P13" s="589">
        <v>19289.062842475996</v>
      </c>
      <c r="Q13" s="589">
        <v>108.98</v>
      </c>
    </row>
    <row r="14" spans="1:17" ht="12.75" customHeight="1">
      <c r="A14" s="1058" t="str">
        <f>'30'!A29:F29</f>
        <v>$ indicates as on December 31, 2015.</v>
      </c>
      <c r="B14" s="1058"/>
      <c r="C14" s="1058"/>
      <c r="D14" s="1058"/>
      <c r="E14" s="1058"/>
      <c r="F14" s="1058"/>
      <c r="Q14" s="105"/>
    </row>
    <row r="15" spans="1:17" ht="12.75" customHeight="1">
      <c r="A15" s="72" t="s">
        <v>251</v>
      </c>
      <c r="B15" s="72"/>
      <c r="C15" s="72"/>
      <c r="D15" s="72"/>
      <c r="E15" s="72"/>
    </row>
  </sheetData>
  <mergeCells count="2">
    <mergeCell ref="A1:Q1"/>
    <mergeCell ref="A14:F14"/>
  </mergeCells>
  <pageMargins left="0.75" right="0.75" top="1" bottom="1" header="0.5" footer="0.5"/>
  <pageSetup scale="68" orientation="landscape" r:id="rId1"/>
  <headerFooter alignWithMargins="0"/>
</worksheet>
</file>

<file path=xl/worksheets/sheet34.xml><?xml version="1.0" encoding="utf-8"?>
<worksheet xmlns="http://schemas.openxmlformats.org/spreadsheetml/2006/main" xmlns:r="http://schemas.openxmlformats.org/officeDocument/2006/relationships">
  <dimension ref="A1:AW15"/>
  <sheetViews>
    <sheetView topLeftCell="G1" zoomScaleSheetLayoutView="100" workbookViewId="0">
      <selection activeCell="F12" sqref="F12"/>
    </sheetView>
  </sheetViews>
  <sheetFormatPr defaultColWidth="9.140625" defaultRowHeight="12.75"/>
  <cols>
    <col min="1" max="1" width="7.85546875" style="16" customWidth="1"/>
    <col min="2" max="2" width="6.42578125" style="16" bestFit="1" customWidth="1"/>
    <col min="3" max="3" width="9" style="16" bestFit="1" customWidth="1"/>
    <col min="4" max="4" width="8.42578125" style="16" bestFit="1" customWidth="1"/>
    <col min="5" max="5" width="9.140625" style="16" customWidth="1"/>
    <col min="6" max="7" width="8.7109375" style="16" customWidth="1"/>
    <col min="8" max="8" width="8.7109375" style="16" bestFit="1" customWidth="1"/>
    <col min="9" max="9" width="10" style="16" customWidth="1"/>
    <col min="10" max="10" width="9.7109375" style="16" bestFit="1" customWidth="1"/>
    <col min="11" max="11" width="8.5703125" style="16" customWidth="1"/>
    <col min="12" max="12" width="9.42578125" style="16" bestFit="1" customWidth="1"/>
    <col min="13" max="13" width="9.7109375" style="16" bestFit="1" customWidth="1"/>
    <col min="14" max="14" width="8" style="16" bestFit="1" customWidth="1"/>
    <col min="15" max="15" width="8.7109375" style="16" customWidth="1"/>
    <col min="16" max="16" width="9" style="16" customWidth="1"/>
    <col min="17" max="16384" width="9.140625" style="16"/>
  </cols>
  <sheetData>
    <row r="1" spans="1:49" ht="15.75">
      <c r="A1" s="1175" t="str">
        <f>[2]Tables!$A$33</f>
        <v xml:space="preserve">Table 32: Settlement Statistics for Cash Segment of NSE </v>
      </c>
      <c r="B1" s="1176"/>
      <c r="C1" s="1176"/>
      <c r="D1" s="1176"/>
      <c r="E1" s="1176"/>
      <c r="F1" s="1176"/>
      <c r="G1" s="1176"/>
      <c r="H1" s="1176"/>
      <c r="I1" s="1176"/>
      <c r="J1" s="1176"/>
      <c r="K1" s="1176"/>
      <c r="L1" s="1176"/>
      <c r="M1" s="1176"/>
      <c r="N1" s="1176"/>
      <c r="O1" s="1176"/>
      <c r="P1" s="1176"/>
      <c r="Q1" s="1176"/>
    </row>
    <row r="2" spans="1:49" ht="90.75" customHeight="1">
      <c r="A2" s="938" t="s">
        <v>394</v>
      </c>
      <c r="B2" s="929" t="s">
        <v>119</v>
      </c>
      <c r="C2" s="938" t="s">
        <v>461</v>
      </c>
      <c r="D2" s="938" t="s">
        <v>118</v>
      </c>
      <c r="E2" s="938" t="s">
        <v>228</v>
      </c>
      <c r="F2" s="938" t="s">
        <v>460</v>
      </c>
      <c r="G2" s="938" t="s">
        <v>351</v>
      </c>
      <c r="H2" s="938" t="s">
        <v>229</v>
      </c>
      <c r="I2" s="938" t="s">
        <v>117</v>
      </c>
      <c r="J2" s="938" t="s">
        <v>230</v>
      </c>
      <c r="K2" s="938" t="s">
        <v>352</v>
      </c>
      <c r="L2" s="938" t="s">
        <v>231</v>
      </c>
      <c r="M2" s="938" t="s">
        <v>116</v>
      </c>
      <c r="N2" s="938" t="s">
        <v>277</v>
      </c>
      <c r="O2" s="938" t="s">
        <v>350</v>
      </c>
      <c r="P2" s="938" t="s">
        <v>353</v>
      </c>
      <c r="Q2" s="938" t="s">
        <v>354</v>
      </c>
    </row>
    <row r="3" spans="1:49" s="726" customFormat="1">
      <c r="A3" s="722" t="s">
        <v>464</v>
      </c>
      <c r="B3" s="724">
        <v>34961.131839999995</v>
      </c>
      <c r="C3" s="724">
        <v>4444676.2488499992</v>
      </c>
      <c r="D3" s="724">
        <v>1219593.9997299998</v>
      </c>
      <c r="E3" s="745">
        <v>27.439433863052535</v>
      </c>
      <c r="F3" s="724">
        <v>8214628.8856787765</v>
      </c>
      <c r="G3" s="724">
        <v>2422736.8513770001</v>
      </c>
      <c r="H3" s="745">
        <v>29.492955617273864</v>
      </c>
      <c r="I3" s="724">
        <v>1218107.3129100001</v>
      </c>
      <c r="J3" s="587">
        <v>99.878099857794581</v>
      </c>
      <c r="K3" s="724">
        <v>2417160.879065</v>
      </c>
      <c r="L3" s="586">
        <v>99.769848206633299</v>
      </c>
      <c r="M3" s="724">
        <v>1678.0691499999998</v>
      </c>
      <c r="N3" s="586">
        <v>0.13759244062954554</v>
      </c>
      <c r="O3" s="724">
        <v>694577.35</v>
      </c>
      <c r="P3" s="724">
        <v>2422736.8513770001</v>
      </c>
      <c r="Q3" s="587">
        <v>125</v>
      </c>
    </row>
    <row r="4" spans="1:49" s="747" customFormat="1">
      <c r="A4" s="703" t="s">
        <v>557</v>
      </c>
      <c r="B4" s="584">
        <f>SUM(B5:B13)</f>
        <v>13866.570899999999</v>
      </c>
      <c r="C4" s="584">
        <f>SUM(C5:C13)</f>
        <v>1593811.3971599999</v>
      </c>
      <c r="D4" s="584">
        <f>SUM(D5:D13)</f>
        <v>458451.50273999997</v>
      </c>
      <c r="E4" s="746">
        <f>(D4/C4)*100</f>
        <v>28.764476371351787</v>
      </c>
      <c r="F4" s="584">
        <f>SUM(F5:F13)</f>
        <v>3163813.8690300002</v>
      </c>
      <c r="G4" s="584">
        <f>SUM(G5:G13)</f>
        <v>958821.14638499997</v>
      </c>
      <c r="H4" s="746">
        <f>(G4/F4)*100</f>
        <v>30.30586456968048</v>
      </c>
      <c r="I4" s="584">
        <f>SUM(I5:I13)</f>
        <v>457526.19571</v>
      </c>
      <c r="J4" s="595">
        <f>I4/D4*100</f>
        <v>99.798166867276095</v>
      </c>
      <c r="K4" s="584">
        <f>SUM(K5:K13)</f>
        <v>958080.63014700031</v>
      </c>
      <c r="L4" s="595">
        <f>K4/G4*100</f>
        <v>99.922768053167005</v>
      </c>
      <c r="M4" s="584">
        <f>SUM(M5:M13)</f>
        <v>923.08983999999998</v>
      </c>
      <c r="N4" s="586">
        <f t="shared" ref="N4:N13" si="0">M4/I4%</f>
        <v>0.20175671877487306</v>
      </c>
      <c r="O4" s="724">
        <f>SUM(O5:O13)</f>
        <v>295060.61</v>
      </c>
      <c r="P4" s="724">
        <f>SUM(P5:P13)</f>
        <v>958821.14638499997</v>
      </c>
      <c r="Q4" s="587">
        <f>Q13</f>
        <v>159</v>
      </c>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row>
    <row r="5" spans="1:49" s="294" customFormat="1">
      <c r="A5" s="512">
        <v>42108</v>
      </c>
      <c r="B5" s="591">
        <v>1489.0079699999999</v>
      </c>
      <c r="C5" s="591">
        <v>160312.21255</v>
      </c>
      <c r="D5" s="591">
        <v>49683.391220000005</v>
      </c>
      <c r="E5" s="596">
        <f>D5/C5*100</f>
        <v>30.991644634998838</v>
      </c>
      <c r="F5" s="591">
        <v>367381.99150000006</v>
      </c>
      <c r="G5" s="591">
        <v>123382.94589999999</v>
      </c>
      <c r="H5" s="592">
        <f>G5/F5*100</f>
        <v>33.584375052308459</v>
      </c>
      <c r="I5" s="591">
        <v>49573.522100000002</v>
      </c>
      <c r="J5" s="597">
        <v>100</v>
      </c>
      <c r="K5" s="591">
        <v>123311.982504</v>
      </c>
      <c r="L5" s="593">
        <v>100</v>
      </c>
      <c r="M5" s="591">
        <v>109.86912</v>
      </c>
      <c r="N5" s="593">
        <f t="shared" si="0"/>
        <v>0.22162863429064281</v>
      </c>
      <c r="O5" s="594">
        <v>47298.479999999996</v>
      </c>
      <c r="P5" s="488">
        <v>123382.94589999999</v>
      </c>
      <c r="Q5" s="515">
        <v>125</v>
      </c>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row>
    <row r="6" spans="1:49" s="294" customFormat="1">
      <c r="A6" s="512">
        <v>42138</v>
      </c>
      <c r="B6" s="591">
        <v>1429.86896</v>
      </c>
      <c r="C6" s="591">
        <v>147969.10350000003</v>
      </c>
      <c r="D6" s="591">
        <v>45493.993220000004</v>
      </c>
      <c r="E6" s="596">
        <v>30.745603064358633</v>
      </c>
      <c r="F6" s="591">
        <v>333998.67590000003</v>
      </c>
      <c r="G6" s="591">
        <v>102358.77772000001</v>
      </c>
      <c r="H6" s="592">
        <v>30.646462128684149</v>
      </c>
      <c r="I6" s="591">
        <v>45267.534939999998</v>
      </c>
      <c r="J6" s="597">
        <v>100</v>
      </c>
      <c r="K6" s="591">
        <v>102256.52464899998</v>
      </c>
      <c r="L6" s="593">
        <v>100</v>
      </c>
      <c r="M6" s="591">
        <v>226.45828</v>
      </c>
      <c r="N6" s="593">
        <f t="shared" si="0"/>
        <v>0.50026642780562247</v>
      </c>
      <c r="O6" s="594">
        <v>35190.230000000003</v>
      </c>
      <c r="P6" s="488">
        <v>102358.77772000001</v>
      </c>
      <c r="Q6" s="515">
        <v>129</v>
      </c>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row>
    <row r="7" spans="1:49" s="294" customFormat="1">
      <c r="A7" s="512">
        <v>42157</v>
      </c>
      <c r="B7" s="591">
        <v>1569.65633</v>
      </c>
      <c r="C7" s="591">
        <v>181626.73409000001</v>
      </c>
      <c r="D7" s="591">
        <v>52800.419170000001</v>
      </c>
      <c r="E7" s="596">
        <v>29.070841049113533</v>
      </c>
      <c r="F7" s="591">
        <v>367299.29739999992</v>
      </c>
      <c r="G7" s="591">
        <v>115500.51899</v>
      </c>
      <c r="H7" s="592">
        <v>31.445886177183858</v>
      </c>
      <c r="I7" s="591">
        <v>52711.529399999992</v>
      </c>
      <c r="J7" s="597">
        <v>100</v>
      </c>
      <c r="K7" s="591">
        <v>115393.86973100001</v>
      </c>
      <c r="L7" s="593">
        <v>100</v>
      </c>
      <c r="M7" s="591">
        <v>86.672579999999996</v>
      </c>
      <c r="N7" s="593">
        <f t="shared" si="0"/>
        <v>0.16442812604105547</v>
      </c>
      <c r="O7" s="594">
        <v>35510</v>
      </c>
      <c r="P7" s="488">
        <v>115500.51899</v>
      </c>
      <c r="Q7" s="515">
        <v>149</v>
      </c>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row>
    <row r="8" spans="1:49" s="294" customFormat="1">
      <c r="A8" s="512">
        <v>42200</v>
      </c>
      <c r="B8" s="591">
        <v>1711.22964</v>
      </c>
      <c r="C8" s="591">
        <v>189232.37449999998</v>
      </c>
      <c r="D8" s="591">
        <v>55199.605560000004</v>
      </c>
      <c r="E8" s="596">
        <v>29.2</v>
      </c>
      <c r="F8" s="591">
        <v>367726.69229999994</v>
      </c>
      <c r="G8" s="591">
        <v>108896.05812999999</v>
      </c>
      <c r="H8" s="592">
        <v>29.613313477162563</v>
      </c>
      <c r="I8" s="591">
        <v>55112.759810000003</v>
      </c>
      <c r="J8" s="597">
        <v>100</v>
      </c>
      <c r="K8" s="591">
        <v>108814.84237900002</v>
      </c>
      <c r="L8" s="593">
        <v>100</v>
      </c>
      <c r="M8" s="591">
        <v>86.845749999999995</v>
      </c>
      <c r="N8" s="593">
        <f t="shared" si="0"/>
        <v>0.15757830001509407</v>
      </c>
      <c r="O8" s="515">
        <v>32063.680000000004</v>
      </c>
      <c r="P8" s="488">
        <v>108896.05812999999</v>
      </c>
      <c r="Q8" s="515">
        <v>149</v>
      </c>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row>
    <row r="9" spans="1:49" s="294" customFormat="1">
      <c r="A9" s="512">
        <v>42231</v>
      </c>
      <c r="B9" s="591">
        <v>1863.9708800000001</v>
      </c>
      <c r="C9" s="591">
        <v>219787.55654000002</v>
      </c>
      <c r="D9" s="591">
        <v>63304.438229999992</v>
      </c>
      <c r="E9" s="596">
        <v>28.802557900259913</v>
      </c>
      <c r="F9" s="591">
        <v>421684.56580000004</v>
      </c>
      <c r="G9" s="591">
        <v>124856.52440000002</v>
      </c>
      <c r="H9" s="592">
        <v>29.60898608255394</v>
      </c>
      <c r="I9" s="591">
        <v>63221.93718999999</v>
      </c>
      <c r="J9" s="597">
        <v>100</v>
      </c>
      <c r="K9" s="591">
        <v>124757.05812000002</v>
      </c>
      <c r="L9" s="593">
        <v>100</v>
      </c>
      <c r="M9" s="591">
        <v>82.501040000000003</v>
      </c>
      <c r="N9" s="593">
        <f t="shared" si="0"/>
        <v>0.13049432470261199</v>
      </c>
      <c r="O9" s="515">
        <v>36937.760000000002</v>
      </c>
      <c r="P9" s="488">
        <v>124856.52440000002</v>
      </c>
      <c r="Q9" s="515">
        <v>153</v>
      </c>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row>
    <row r="10" spans="1:49" s="294" customFormat="1">
      <c r="A10" s="512">
        <v>42262</v>
      </c>
      <c r="B10" s="591">
        <v>1497</v>
      </c>
      <c r="C10" s="591">
        <v>158419.56492</v>
      </c>
      <c r="D10" s="591">
        <v>43795.380319999997</v>
      </c>
      <c r="E10" s="596">
        <v>27.645184066826683</v>
      </c>
      <c r="F10" s="591">
        <v>327141.37959999999</v>
      </c>
      <c r="G10" s="591">
        <v>96541.840190000003</v>
      </c>
      <c r="H10" s="592">
        <v>29.510739457063785</v>
      </c>
      <c r="I10" s="591">
        <v>43703.809570000012</v>
      </c>
      <c r="J10" s="597">
        <v>100</v>
      </c>
      <c r="K10" s="591">
        <v>96467.069510000001</v>
      </c>
      <c r="L10" s="593">
        <v>100</v>
      </c>
      <c r="M10" s="591">
        <v>91.570750000000004</v>
      </c>
      <c r="N10" s="593">
        <f t="shared" si="0"/>
        <v>0.20952578482507786</v>
      </c>
      <c r="O10" s="515">
        <v>31316.760000000002</v>
      </c>
      <c r="P10" s="488">
        <v>96541.840190000003</v>
      </c>
      <c r="Q10" s="515">
        <v>153</v>
      </c>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row>
    <row r="11" spans="1:49" s="294" customFormat="1">
      <c r="A11" s="512">
        <v>42292</v>
      </c>
      <c r="B11" s="591">
        <v>1474.9706699999999</v>
      </c>
      <c r="C11" s="591">
        <v>176934.49768999999</v>
      </c>
      <c r="D11" s="591">
        <v>46569.364159999997</v>
      </c>
      <c r="E11" s="596">
        <v>26.320115504887216</v>
      </c>
      <c r="F11" s="591">
        <v>332080.26679999998</v>
      </c>
      <c r="G11" s="591">
        <v>94445.327839999998</v>
      </c>
      <c r="H11" s="592">
        <v>28.440511913007171</v>
      </c>
      <c r="I11" s="591">
        <v>46506.198739999993</v>
      </c>
      <c r="J11" s="597">
        <v>100</v>
      </c>
      <c r="K11" s="591">
        <v>94387.854469999991</v>
      </c>
      <c r="L11" s="593">
        <v>100</v>
      </c>
      <c r="M11" s="591">
        <v>63.165419999999997</v>
      </c>
      <c r="N11" s="593">
        <f t="shared" si="0"/>
        <v>0.13582150704927728</v>
      </c>
      <c r="O11" s="515">
        <v>25525.809999999998</v>
      </c>
      <c r="P11" s="488">
        <v>94445.327839999998</v>
      </c>
      <c r="Q11" s="515">
        <v>154</v>
      </c>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row>
    <row r="12" spans="1:49" s="294" customFormat="1">
      <c r="A12" s="512">
        <v>42324</v>
      </c>
      <c r="B12" s="591">
        <v>1312.72504</v>
      </c>
      <c r="C12" s="591">
        <v>156629.41273000001</v>
      </c>
      <c r="D12" s="591">
        <v>44239.193880000006</v>
      </c>
      <c r="E12" s="596">
        <v>28.244499617871998</v>
      </c>
      <c r="F12" s="591">
        <v>300308.28713000001</v>
      </c>
      <c r="G12" s="591">
        <v>89423.524704999989</v>
      </c>
      <c r="H12" s="592">
        <v>29.777241766987792</v>
      </c>
      <c r="I12" s="591">
        <v>44156.623540000001</v>
      </c>
      <c r="J12" s="597">
        <v>100</v>
      </c>
      <c r="K12" s="591">
        <v>89351.755374</v>
      </c>
      <c r="L12" s="593">
        <v>100</v>
      </c>
      <c r="M12" s="591">
        <v>82.570340000000002</v>
      </c>
      <c r="N12" s="593">
        <f t="shared" si="0"/>
        <v>0.18699423411575461</v>
      </c>
      <c r="O12" s="515">
        <v>24536.48</v>
      </c>
      <c r="P12" s="488">
        <v>89423.524704999989</v>
      </c>
      <c r="Q12" s="515">
        <v>159</v>
      </c>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row>
    <row r="13" spans="1:49" s="294" customFormat="1">
      <c r="A13" s="512">
        <v>42356</v>
      </c>
      <c r="B13" s="591">
        <v>1518.14141</v>
      </c>
      <c r="C13" s="591">
        <v>202899.94064000002</v>
      </c>
      <c r="D13" s="591">
        <v>57365.71697999999</v>
      </c>
      <c r="E13" s="596">
        <v>28.272909690881804</v>
      </c>
      <c r="F13" s="591">
        <v>346192.71260000003</v>
      </c>
      <c r="G13" s="591">
        <v>103415.62851</v>
      </c>
      <c r="H13" s="592">
        <v>29.87227193008221</v>
      </c>
      <c r="I13" s="591">
        <v>57272.280420000003</v>
      </c>
      <c r="J13" s="597">
        <v>100</v>
      </c>
      <c r="K13" s="591">
        <v>103339.67341</v>
      </c>
      <c r="L13" s="593">
        <v>100</v>
      </c>
      <c r="M13" s="591">
        <v>93.43656</v>
      </c>
      <c r="N13" s="593">
        <f t="shared" si="0"/>
        <v>0.16314447288425257</v>
      </c>
      <c r="O13" s="488">
        <v>26681.410000000003</v>
      </c>
      <c r="P13" s="488">
        <v>103415.62851</v>
      </c>
      <c r="Q13" s="515">
        <v>159</v>
      </c>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row>
    <row r="14" spans="1:49" s="599" customFormat="1" ht="12.75" customHeight="1">
      <c r="A14" s="1177" t="str">
        <f>'31'!A14:F14</f>
        <v>$ indicates as on December 31, 2015.</v>
      </c>
      <c r="B14" s="1177"/>
      <c r="C14" s="1177"/>
      <c r="D14" s="1177"/>
      <c r="E14" s="1177"/>
      <c r="F14" s="1177"/>
      <c r="Q14" s="600"/>
      <c r="R14" s="16"/>
      <c r="S14" s="16"/>
      <c r="T14" s="598"/>
      <c r="U14" s="598"/>
      <c r="V14" s="598"/>
      <c r="W14" s="598"/>
      <c r="X14" s="598"/>
      <c r="Y14" s="598"/>
      <c r="Z14" s="598"/>
      <c r="AA14" s="598"/>
      <c r="AB14" s="598"/>
      <c r="AC14" s="598"/>
      <c r="AD14" s="16"/>
      <c r="AE14" s="16"/>
      <c r="AF14" s="16"/>
      <c r="AG14" s="16"/>
      <c r="AH14" s="16"/>
      <c r="AI14" s="16"/>
      <c r="AJ14" s="16"/>
      <c r="AK14" s="16"/>
      <c r="AL14" s="16"/>
      <c r="AM14" s="16"/>
      <c r="AN14" s="16"/>
      <c r="AO14" s="16"/>
      <c r="AP14" s="16"/>
      <c r="AQ14" s="16"/>
      <c r="AR14" s="16"/>
      <c r="AS14" s="16"/>
      <c r="AT14" s="16"/>
      <c r="AU14" s="16"/>
      <c r="AV14" s="16"/>
      <c r="AW14" s="16"/>
    </row>
    <row r="15" spans="1:49" s="598" customFormat="1">
      <c r="A15" s="601" t="s">
        <v>244</v>
      </c>
      <c r="R15" s="16"/>
      <c r="S15" s="16"/>
      <c r="AD15" s="16"/>
      <c r="AE15" s="16"/>
      <c r="AF15" s="16"/>
      <c r="AG15" s="16"/>
      <c r="AH15" s="16"/>
      <c r="AI15" s="16"/>
      <c r="AJ15" s="16"/>
      <c r="AK15" s="16"/>
      <c r="AL15" s="16"/>
      <c r="AM15" s="16"/>
      <c r="AN15" s="16"/>
      <c r="AO15" s="16"/>
      <c r="AP15" s="16"/>
      <c r="AQ15" s="16"/>
      <c r="AR15" s="16"/>
      <c r="AS15" s="16"/>
      <c r="AT15" s="16"/>
      <c r="AU15" s="16"/>
      <c r="AV15" s="16"/>
      <c r="AW15" s="16"/>
    </row>
  </sheetData>
  <mergeCells count="2">
    <mergeCell ref="A1:Q1"/>
    <mergeCell ref="A14:F14"/>
  </mergeCells>
  <pageMargins left="0.75" right="0.75" top="1" bottom="1" header="0.5" footer="0.5"/>
  <pageSetup scale="68" orientation="landscape" r:id="rId1"/>
  <headerFooter alignWithMargins="0"/>
</worksheet>
</file>

<file path=xl/worksheets/sheet35.xml><?xml version="1.0" encoding="utf-8"?>
<worksheet xmlns="http://schemas.openxmlformats.org/spreadsheetml/2006/main" xmlns:r="http://schemas.openxmlformats.org/officeDocument/2006/relationships">
  <dimension ref="A1:R22"/>
  <sheetViews>
    <sheetView topLeftCell="E1" zoomScaleSheetLayoutView="100" workbookViewId="0">
      <selection activeCell="F12" sqref="F12"/>
    </sheetView>
  </sheetViews>
  <sheetFormatPr defaultColWidth="8.85546875" defaultRowHeight="12.75"/>
  <cols>
    <col min="1" max="1" width="8.42578125" style="17" customWidth="1"/>
    <col min="2" max="2" width="7.5703125" style="17" customWidth="1"/>
    <col min="3" max="3" width="9.140625" style="17" customWidth="1"/>
    <col min="4" max="4" width="8.42578125" style="17" customWidth="1"/>
    <col min="5" max="5" width="8.7109375" style="17" customWidth="1"/>
    <col min="6" max="6" width="8.28515625" style="17" customWidth="1"/>
    <col min="7" max="7" width="10.28515625" style="17" customWidth="1"/>
    <col min="8" max="8" width="8.5703125" style="17" bestFit="1" customWidth="1"/>
    <col min="9" max="9" width="10.28515625" style="17" customWidth="1"/>
    <col min="10" max="10" width="8.5703125" style="17" customWidth="1"/>
    <col min="11" max="11" width="9" style="17" bestFit="1" customWidth="1"/>
    <col min="12" max="12" width="8.7109375" style="17" bestFit="1" customWidth="1"/>
    <col min="13" max="13" width="9" style="17" bestFit="1" customWidth="1"/>
    <col min="14" max="14" width="8.28515625" style="17" customWidth="1"/>
    <col min="15" max="15" width="9.85546875" style="17" customWidth="1"/>
    <col min="16" max="16" width="10.140625" style="17" customWidth="1"/>
    <col min="17" max="17" width="8.7109375" style="17" bestFit="1" customWidth="1"/>
    <col min="18" max="18" width="8.85546875" style="17" bestFit="1" customWidth="1"/>
    <col min="19" max="16384" width="8.85546875" style="17"/>
  </cols>
  <sheetData>
    <row r="1" spans="1:18" ht="15.75">
      <c r="A1" s="128" t="str">
        <f>[2]Tables!$A$34</f>
        <v xml:space="preserve">Table 33: Trends in Equity Derivatives Segment at BSE (Turnover in Notional Value) </v>
      </c>
      <c r="B1" s="128"/>
      <c r="C1" s="128"/>
      <c r="D1" s="128"/>
      <c r="E1" s="128"/>
      <c r="F1" s="128"/>
    </row>
    <row r="2" spans="1:18" ht="12.75" customHeight="1">
      <c r="A2" s="1188" t="s">
        <v>394</v>
      </c>
      <c r="B2" s="1178" t="s">
        <v>79</v>
      </c>
      <c r="C2" s="1181" t="s">
        <v>127</v>
      </c>
      <c r="D2" s="1182"/>
      <c r="E2" s="1181" t="s">
        <v>126</v>
      </c>
      <c r="F2" s="1185"/>
      <c r="G2" s="1167" t="s">
        <v>125</v>
      </c>
      <c r="H2" s="1168"/>
      <c r="I2" s="1168"/>
      <c r="J2" s="1169"/>
      <c r="K2" s="1167" t="s">
        <v>124</v>
      </c>
      <c r="L2" s="1168"/>
      <c r="M2" s="1168"/>
      <c r="N2" s="1169"/>
      <c r="O2" s="1059" t="s">
        <v>5</v>
      </c>
      <c r="P2" s="1059"/>
      <c r="Q2" s="1191" t="s">
        <v>454</v>
      </c>
      <c r="R2" s="1192"/>
    </row>
    <row r="3" spans="1:18">
      <c r="A3" s="1189"/>
      <c r="B3" s="1179"/>
      <c r="C3" s="1183"/>
      <c r="D3" s="1184"/>
      <c r="E3" s="1186"/>
      <c r="F3" s="1187"/>
      <c r="G3" s="1167" t="s">
        <v>122</v>
      </c>
      <c r="H3" s="1169"/>
      <c r="I3" s="1167" t="s">
        <v>121</v>
      </c>
      <c r="J3" s="1169"/>
      <c r="K3" s="1167" t="s">
        <v>122</v>
      </c>
      <c r="L3" s="1169"/>
      <c r="M3" s="1059" t="s">
        <v>121</v>
      </c>
      <c r="N3" s="1059"/>
      <c r="O3" s="1059"/>
      <c r="P3" s="1059"/>
      <c r="Q3" s="1192"/>
      <c r="R3" s="1192"/>
    </row>
    <row r="4" spans="1:18" ht="36" customHeight="1">
      <c r="A4" s="1190"/>
      <c r="B4" s="1180"/>
      <c r="C4" s="938" t="s">
        <v>120</v>
      </c>
      <c r="D4" s="938" t="s">
        <v>268</v>
      </c>
      <c r="E4" s="938" t="s">
        <v>120</v>
      </c>
      <c r="F4" s="938" t="s">
        <v>268</v>
      </c>
      <c r="G4" s="938" t="s">
        <v>120</v>
      </c>
      <c r="H4" s="938" t="s">
        <v>268</v>
      </c>
      <c r="I4" s="938" t="s">
        <v>120</v>
      </c>
      <c r="J4" s="938" t="s">
        <v>268</v>
      </c>
      <c r="K4" s="938" t="s">
        <v>120</v>
      </c>
      <c r="L4" s="938" t="s">
        <v>268</v>
      </c>
      <c r="M4" s="938" t="s">
        <v>120</v>
      </c>
      <c r="N4" s="938" t="s">
        <v>268</v>
      </c>
      <c r="O4" s="938" t="s">
        <v>120</v>
      </c>
      <c r="P4" s="938" t="s">
        <v>268</v>
      </c>
      <c r="Q4" s="938" t="s">
        <v>120</v>
      </c>
      <c r="R4" s="938" t="s">
        <v>355</v>
      </c>
    </row>
    <row r="5" spans="1:18" s="726" customFormat="1" ht="15" customHeight="1">
      <c r="A5" s="722" t="s">
        <v>464</v>
      </c>
      <c r="B5" s="723">
        <v>243</v>
      </c>
      <c r="C5" s="724">
        <v>1227926</v>
      </c>
      <c r="D5" s="723">
        <v>48632.279466889995</v>
      </c>
      <c r="E5" s="724">
        <v>305714</v>
      </c>
      <c r="F5" s="723">
        <v>9794.2275362450018</v>
      </c>
      <c r="G5" s="724">
        <v>244203156</v>
      </c>
      <c r="H5" s="724">
        <v>10112605.162022924</v>
      </c>
      <c r="I5" s="724">
        <v>254031531</v>
      </c>
      <c r="J5" s="724">
        <v>10016621.270099174</v>
      </c>
      <c r="K5" s="724">
        <v>3010092</v>
      </c>
      <c r="L5" s="723">
        <v>93854.201838829991</v>
      </c>
      <c r="M5" s="724">
        <v>2700450</v>
      </c>
      <c r="N5" s="723">
        <v>81233.065145945002</v>
      </c>
      <c r="O5" s="724">
        <v>505478869</v>
      </c>
      <c r="P5" s="724">
        <v>20362741.265710011</v>
      </c>
      <c r="Q5" s="725">
        <v>26719</v>
      </c>
      <c r="R5" s="725">
        <v>1001.2812507450001</v>
      </c>
    </row>
    <row r="6" spans="1:18" s="726" customFormat="1" ht="15" customHeight="1">
      <c r="A6" s="722" t="s">
        <v>557</v>
      </c>
      <c r="B6" s="723">
        <f t="shared" ref="B6:P6" si="0">SUM(B7:B15)</f>
        <v>186</v>
      </c>
      <c r="C6" s="724">
        <f t="shared" si="0"/>
        <v>271907</v>
      </c>
      <c r="D6" s="724">
        <f t="shared" si="0"/>
        <v>11408.612698749999</v>
      </c>
      <c r="E6" s="724">
        <f t="shared" si="0"/>
        <v>50732</v>
      </c>
      <c r="F6" s="724">
        <f t="shared" si="0"/>
        <v>1292.611761395</v>
      </c>
      <c r="G6" s="724">
        <f t="shared" si="0"/>
        <v>53825802</v>
      </c>
      <c r="H6" s="724">
        <f t="shared" si="0"/>
        <v>2313042.7083462449</v>
      </c>
      <c r="I6" s="724">
        <f t="shared" si="0"/>
        <v>43139681</v>
      </c>
      <c r="J6" s="724">
        <f t="shared" si="0"/>
        <v>1752765.1516756951</v>
      </c>
      <c r="K6" s="724">
        <f t="shared" si="0"/>
        <v>951733</v>
      </c>
      <c r="L6" s="724">
        <f t="shared" si="0"/>
        <v>29027.536181520001</v>
      </c>
      <c r="M6" s="724">
        <f t="shared" si="0"/>
        <v>1344260</v>
      </c>
      <c r="N6" s="724">
        <f t="shared" si="0"/>
        <v>39534.899701379996</v>
      </c>
      <c r="O6" s="724">
        <f t="shared" si="0"/>
        <v>99584115</v>
      </c>
      <c r="P6" s="724">
        <f t="shared" si="0"/>
        <v>4147071.5203649858</v>
      </c>
      <c r="Q6" s="724">
        <f>Q15</f>
        <v>4482</v>
      </c>
      <c r="R6" s="725">
        <f>R15</f>
        <v>235.44682</v>
      </c>
    </row>
    <row r="7" spans="1:18" s="726" customFormat="1" ht="15" customHeight="1">
      <c r="A7" s="727">
        <v>42108</v>
      </c>
      <c r="B7" s="728">
        <v>19</v>
      </c>
      <c r="C7" s="728">
        <v>63480</v>
      </c>
      <c r="D7" s="728">
        <v>2665.1696219999999</v>
      </c>
      <c r="E7" s="728">
        <v>9018</v>
      </c>
      <c r="F7" s="728">
        <v>260.29814245</v>
      </c>
      <c r="G7" s="729">
        <v>5149065</v>
      </c>
      <c r="H7" s="729">
        <v>218050.86902789999</v>
      </c>
      <c r="I7" s="729">
        <v>3944524</v>
      </c>
      <c r="J7" s="729">
        <v>162022.8869169</v>
      </c>
      <c r="K7" s="729">
        <v>78778</v>
      </c>
      <c r="L7" s="729">
        <v>2312.7116346050002</v>
      </c>
      <c r="M7" s="729">
        <v>86126</v>
      </c>
      <c r="N7" s="729">
        <v>2903.7506984450001</v>
      </c>
      <c r="O7" s="729">
        <v>9330991</v>
      </c>
      <c r="P7" s="729">
        <v>388215.68604230002</v>
      </c>
      <c r="Q7" s="729">
        <v>13886</v>
      </c>
      <c r="R7" s="729">
        <v>512.13819445000001</v>
      </c>
    </row>
    <row r="8" spans="1:18" s="726" customFormat="1" ht="15" customHeight="1">
      <c r="A8" s="727">
        <v>42138</v>
      </c>
      <c r="B8" s="728">
        <v>20</v>
      </c>
      <c r="C8" s="728">
        <v>53420</v>
      </c>
      <c r="D8" s="728">
        <v>2201.6890317500001</v>
      </c>
      <c r="E8" s="728">
        <v>11378</v>
      </c>
      <c r="F8" s="728">
        <v>286.02893417500002</v>
      </c>
      <c r="G8" s="729">
        <v>5159682</v>
      </c>
      <c r="H8" s="729">
        <v>217833.15323632499</v>
      </c>
      <c r="I8" s="729">
        <v>4203117</v>
      </c>
      <c r="J8" s="729">
        <v>169596.37863592501</v>
      </c>
      <c r="K8" s="729">
        <v>122338</v>
      </c>
      <c r="L8" s="729">
        <v>3588.2887336949998</v>
      </c>
      <c r="M8" s="729">
        <v>179572</v>
      </c>
      <c r="N8" s="729">
        <v>5418.0996220300003</v>
      </c>
      <c r="O8" s="729">
        <v>9729507</v>
      </c>
      <c r="P8" s="729">
        <v>398923.6381939</v>
      </c>
      <c r="Q8" s="729">
        <v>6373</v>
      </c>
      <c r="R8" s="729">
        <v>259.06502542499999</v>
      </c>
    </row>
    <row r="9" spans="1:18" s="726" customFormat="1" ht="15" customHeight="1">
      <c r="A9" s="727">
        <v>42159</v>
      </c>
      <c r="B9" s="728">
        <v>22</v>
      </c>
      <c r="C9" s="728">
        <v>50411</v>
      </c>
      <c r="D9" s="728">
        <v>2053.3796204999994</v>
      </c>
      <c r="E9" s="728">
        <v>10419</v>
      </c>
      <c r="F9" s="728">
        <v>245.76139827</v>
      </c>
      <c r="G9" s="729">
        <v>9507409</v>
      </c>
      <c r="H9" s="729">
        <v>399632.65999844996</v>
      </c>
      <c r="I9" s="729">
        <v>5316700</v>
      </c>
      <c r="J9" s="729">
        <v>213508.81827292498</v>
      </c>
      <c r="K9" s="729">
        <v>198110</v>
      </c>
      <c r="L9" s="729">
        <v>5511.5488468450003</v>
      </c>
      <c r="M9" s="729">
        <v>340627</v>
      </c>
      <c r="N9" s="729">
        <v>9247.851576654999</v>
      </c>
      <c r="O9" s="729">
        <v>15423676</v>
      </c>
      <c r="P9" s="729">
        <v>630200.01971364499</v>
      </c>
      <c r="Q9" s="729">
        <v>6022</v>
      </c>
      <c r="R9" s="729">
        <v>231.01390297500001</v>
      </c>
    </row>
    <row r="10" spans="1:18" s="726" customFormat="1" ht="15" customHeight="1">
      <c r="A10" s="727">
        <v>42189</v>
      </c>
      <c r="B10" s="728">
        <v>23</v>
      </c>
      <c r="C10" s="728">
        <v>26905</v>
      </c>
      <c r="D10" s="728">
        <v>1128.500706</v>
      </c>
      <c r="E10" s="728">
        <v>6283</v>
      </c>
      <c r="F10" s="728">
        <v>167.62806812500003</v>
      </c>
      <c r="G10" s="729">
        <v>16780276</v>
      </c>
      <c r="H10" s="729">
        <v>720430.44595901994</v>
      </c>
      <c r="I10" s="729">
        <v>14296410</v>
      </c>
      <c r="J10" s="729">
        <v>588603.25954714511</v>
      </c>
      <c r="K10" s="729">
        <v>212540</v>
      </c>
      <c r="L10" s="729">
        <v>6069.0933456249995</v>
      </c>
      <c r="M10" s="729">
        <v>417703</v>
      </c>
      <c r="N10" s="729">
        <v>10802.586366874999</v>
      </c>
      <c r="O10" s="729">
        <v>31740117</v>
      </c>
      <c r="P10" s="729">
        <v>1327201.5139927899</v>
      </c>
      <c r="Q10" s="729">
        <v>5768</v>
      </c>
      <c r="R10" s="729">
        <v>229.74585622500001</v>
      </c>
    </row>
    <row r="11" spans="1:18" s="726" customFormat="1" ht="15" customHeight="1">
      <c r="A11" s="727">
        <v>42220</v>
      </c>
      <c r="B11" s="728">
        <v>21</v>
      </c>
      <c r="C11" s="728">
        <v>19761</v>
      </c>
      <c r="D11" s="728">
        <v>817.51288650000004</v>
      </c>
      <c r="E11" s="728">
        <v>5371</v>
      </c>
      <c r="F11" s="728">
        <v>144.40941312499999</v>
      </c>
      <c r="G11" s="729">
        <v>9581623</v>
      </c>
      <c r="H11" s="729">
        <v>408638.55581999995</v>
      </c>
      <c r="I11" s="729">
        <v>5074511</v>
      </c>
      <c r="J11" s="729">
        <v>209210.11617982498</v>
      </c>
      <c r="K11" s="729">
        <v>126803</v>
      </c>
      <c r="L11" s="729">
        <v>3421.035469375</v>
      </c>
      <c r="M11" s="729">
        <v>162391</v>
      </c>
      <c r="N11" s="729">
        <v>4543.6669168750004</v>
      </c>
      <c r="O11" s="729">
        <v>14970460</v>
      </c>
      <c r="P11" s="729">
        <v>626775.29668570007</v>
      </c>
      <c r="Q11" s="729">
        <v>1022</v>
      </c>
      <c r="R11" s="729">
        <v>42.771668650000002</v>
      </c>
    </row>
    <row r="12" spans="1:18" s="726" customFormat="1" ht="15" customHeight="1">
      <c r="A12" s="727">
        <v>42251</v>
      </c>
      <c r="B12" s="731">
        <v>20</v>
      </c>
      <c r="C12" s="729">
        <v>20747</v>
      </c>
      <c r="D12" s="729">
        <v>798.55111650000003</v>
      </c>
      <c r="E12" s="729">
        <v>4742</v>
      </c>
      <c r="F12" s="729">
        <v>92.849686250000005</v>
      </c>
      <c r="G12" s="729">
        <v>3394077</v>
      </c>
      <c r="H12" s="729">
        <v>134633.19780622501</v>
      </c>
      <c r="I12" s="729">
        <v>2451200</v>
      </c>
      <c r="J12" s="729">
        <v>89610.809579174995</v>
      </c>
      <c r="K12" s="729">
        <v>69293</v>
      </c>
      <c r="L12" s="729">
        <v>1901.3982012500001</v>
      </c>
      <c r="M12" s="729">
        <v>26344</v>
      </c>
      <c r="N12" s="729">
        <v>628.26680624999995</v>
      </c>
      <c r="O12" s="729">
        <v>5966403</v>
      </c>
      <c r="P12" s="729">
        <v>227665.07319565001</v>
      </c>
      <c r="Q12" s="729">
        <v>1609</v>
      </c>
      <c r="R12" s="729">
        <v>63.072075949999999</v>
      </c>
    </row>
    <row r="13" spans="1:18" s="726" customFormat="1" ht="15" customHeight="1">
      <c r="A13" s="727">
        <v>42281</v>
      </c>
      <c r="B13" s="731">
        <v>20</v>
      </c>
      <c r="C13" s="729">
        <v>22040</v>
      </c>
      <c r="D13" s="729">
        <v>957.56607150000002</v>
      </c>
      <c r="E13" s="729">
        <v>2638</v>
      </c>
      <c r="F13" s="729">
        <v>52.004917249999998</v>
      </c>
      <c r="G13" s="729">
        <v>1051513</v>
      </c>
      <c r="H13" s="729">
        <v>44409.829785925001</v>
      </c>
      <c r="I13" s="729">
        <v>6946843</v>
      </c>
      <c r="J13" s="729">
        <v>274380.01390249998</v>
      </c>
      <c r="K13" s="729">
        <v>49309</v>
      </c>
      <c r="L13" s="729">
        <v>1416.1899370000001</v>
      </c>
      <c r="M13" s="729">
        <v>36781</v>
      </c>
      <c r="N13" s="729">
        <v>1060.90681475</v>
      </c>
      <c r="O13" s="729">
        <v>8109124</v>
      </c>
      <c r="P13" s="729">
        <v>322276.51142892498</v>
      </c>
      <c r="Q13" s="729">
        <v>4569</v>
      </c>
      <c r="R13" s="729">
        <v>243.67</v>
      </c>
    </row>
    <row r="14" spans="1:18" s="726" customFormat="1" ht="15" customHeight="1">
      <c r="A14" s="727">
        <v>42312</v>
      </c>
      <c r="B14" s="731">
        <v>19</v>
      </c>
      <c r="C14" s="729">
        <v>7790</v>
      </c>
      <c r="D14" s="729">
        <v>405.44525199999998</v>
      </c>
      <c r="E14" s="729">
        <v>332</v>
      </c>
      <c r="F14" s="729">
        <v>16.301287500000001</v>
      </c>
      <c r="G14" s="729">
        <v>1488080</v>
      </c>
      <c r="H14" s="729">
        <v>79201.151707500001</v>
      </c>
      <c r="I14" s="729">
        <v>440825</v>
      </c>
      <c r="J14" s="729">
        <v>22410.361878799999</v>
      </c>
      <c r="K14" s="729">
        <v>37518</v>
      </c>
      <c r="L14" s="729">
        <v>1842.764678</v>
      </c>
      <c r="M14" s="729">
        <v>30652</v>
      </c>
      <c r="N14" s="729">
        <v>1650.23089375</v>
      </c>
      <c r="O14" s="729">
        <v>2005197</v>
      </c>
      <c r="P14" s="729">
        <v>105526.25569755</v>
      </c>
      <c r="Q14" s="729">
        <v>5229</v>
      </c>
      <c r="R14" s="729">
        <v>271.81</v>
      </c>
    </row>
    <row r="15" spans="1:18" s="726" customFormat="1" ht="15" customHeight="1">
      <c r="A15" s="727">
        <v>42342</v>
      </c>
      <c r="B15" s="983">
        <v>22</v>
      </c>
      <c r="C15" s="729">
        <v>7353</v>
      </c>
      <c r="D15" s="729">
        <v>380.79839200000004</v>
      </c>
      <c r="E15" s="729">
        <v>551</v>
      </c>
      <c r="F15" s="729">
        <v>27.329914249999995</v>
      </c>
      <c r="G15" s="729">
        <v>1714077</v>
      </c>
      <c r="H15" s="729">
        <v>90212.845004899995</v>
      </c>
      <c r="I15" s="729">
        <v>465551</v>
      </c>
      <c r="J15" s="729">
        <v>23422.506762499997</v>
      </c>
      <c r="K15" s="729">
        <v>57044</v>
      </c>
      <c r="L15" s="729">
        <v>2964.5053351250003</v>
      </c>
      <c r="M15" s="729">
        <v>64064</v>
      </c>
      <c r="N15" s="729">
        <v>3279.5400057500001</v>
      </c>
      <c r="O15" s="729">
        <v>2308640</v>
      </c>
      <c r="P15" s="729">
        <v>120287.52541452501</v>
      </c>
      <c r="Q15" s="729">
        <v>4482</v>
      </c>
      <c r="R15" s="729">
        <v>235.44682</v>
      </c>
    </row>
    <row r="16" spans="1:18">
      <c r="A16" s="68" t="s">
        <v>474</v>
      </c>
      <c r="B16" s="412"/>
      <c r="C16" s="412"/>
      <c r="D16" s="412"/>
      <c r="E16" s="412"/>
      <c r="F16" s="412"/>
      <c r="G16" s="412"/>
      <c r="H16" s="412"/>
      <c r="I16" s="412"/>
      <c r="J16" s="412"/>
      <c r="K16" s="412"/>
      <c r="L16" s="412"/>
      <c r="M16" s="412"/>
      <c r="O16" s="18"/>
      <c r="P16" s="90"/>
    </row>
    <row r="17" spans="1:18" s="412" customFormat="1" ht="12.75" customHeight="1">
      <c r="A17" s="1058" t="str">
        <f>'32'!A14:F14</f>
        <v>$ indicates as on December 31, 2015.</v>
      </c>
      <c r="B17" s="1058"/>
      <c r="C17" s="1058"/>
      <c r="D17" s="1058"/>
      <c r="E17" s="1058"/>
      <c r="F17" s="1058"/>
    </row>
    <row r="18" spans="1:18">
      <c r="A18" s="72" t="s">
        <v>251</v>
      </c>
      <c r="B18" s="412"/>
      <c r="C18" s="412"/>
      <c r="D18" s="412"/>
      <c r="E18" s="412"/>
      <c r="F18" s="412"/>
      <c r="G18" s="412"/>
      <c r="H18" s="412"/>
      <c r="I18" s="412"/>
      <c r="J18" s="412"/>
      <c r="K18" s="412"/>
      <c r="L18" s="412"/>
      <c r="M18" s="412"/>
    </row>
    <row r="21" spans="1:18">
      <c r="Q21" s="17" t="s">
        <v>317</v>
      </c>
    </row>
    <row r="22" spans="1:18">
      <c r="R22" s="108"/>
    </row>
  </sheetData>
  <mergeCells count="13">
    <mergeCell ref="Q2:R3"/>
    <mergeCell ref="G3:H3"/>
    <mergeCell ref="I3:J3"/>
    <mergeCell ref="K3:L3"/>
    <mergeCell ref="M3:N3"/>
    <mergeCell ref="G2:J2"/>
    <mergeCell ref="K2:N2"/>
    <mergeCell ref="B2:B4"/>
    <mergeCell ref="C2:D3"/>
    <mergeCell ref="E2:F3"/>
    <mergeCell ref="A17:F17"/>
    <mergeCell ref="O2:P3"/>
    <mergeCell ref="A2:A4"/>
  </mergeCells>
  <pageMargins left="0.75" right="0.75" top="1" bottom="1" header="0.5" footer="0.5"/>
  <pageSetup scale="70" orientation="landscape" r:id="rId1"/>
  <headerFooter alignWithMargins="0"/>
</worksheet>
</file>

<file path=xl/worksheets/sheet36.xml><?xml version="1.0" encoding="utf-8"?>
<worksheet xmlns="http://schemas.openxmlformats.org/spreadsheetml/2006/main" xmlns:r="http://schemas.openxmlformats.org/officeDocument/2006/relationships">
  <dimension ref="A1:DK27"/>
  <sheetViews>
    <sheetView zoomScaleSheetLayoutView="100" workbookViewId="0">
      <selection activeCell="F12" sqref="F12"/>
    </sheetView>
  </sheetViews>
  <sheetFormatPr defaultColWidth="8.85546875" defaultRowHeight="12.75"/>
  <cols>
    <col min="1" max="1" width="7.7109375" style="412" customWidth="1"/>
    <col min="2" max="2" width="7.28515625" style="412" customWidth="1"/>
    <col min="3" max="3" width="10.42578125" style="412" customWidth="1"/>
    <col min="4" max="4" width="9.140625" style="412" customWidth="1"/>
    <col min="5" max="5" width="9.85546875" style="412" customWidth="1"/>
    <col min="6" max="6" width="9.28515625" style="412" customWidth="1"/>
    <col min="7" max="7" width="12.5703125" style="412" customWidth="1"/>
    <col min="8" max="9" width="9.85546875" style="412" customWidth="1"/>
    <col min="10" max="10" width="9.5703125" style="412" customWidth="1"/>
    <col min="11" max="11" width="9.28515625" style="412" customWidth="1"/>
    <col min="12" max="12" width="8.28515625" style="412" customWidth="1"/>
    <col min="13" max="13" width="9.140625" style="412" customWidth="1"/>
    <col min="14" max="14" width="8.28515625" style="412" customWidth="1"/>
    <col min="15" max="15" width="11.28515625" style="412" customWidth="1"/>
    <col min="16" max="16" width="10.28515625" style="412" customWidth="1"/>
    <col min="17" max="17" width="9" style="412" customWidth="1"/>
    <col min="18" max="18" width="8.140625" style="412" customWidth="1"/>
    <col min="19" max="16384" width="8.85546875" style="412"/>
  </cols>
  <sheetData>
    <row r="1" spans="1:115" ht="15.75">
      <c r="A1" s="1173" t="str">
        <f>[2]Tables!$A$35</f>
        <v xml:space="preserve">Table 34: Trends in Equity Derivatives Segment at NSE </v>
      </c>
      <c r="B1" s="1173"/>
      <c r="C1" s="1173"/>
      <c r="D1" s="1173"/>
      <c r="E1" s="1173"/>
      <c r="F1" s="1173"/>
      <c r="G1" s="1173"/>
      <c r="H1" s="1173"/>
      <c r="I1" s="1173"/>
      <c r="J1" s="1173"/>
      <c r="K1" s="1173"/>
      <c r="L1" s="1173"/>
      <c r="M1" s="1173"/>
      <c r="Q1" s="67"/>
      <c r="R1" s="67"/>
    </row>
    <row r="2" spans="1:115" ht="12.75" customHeight="1">
      <c r="A2" s="1188" t="s">
        <v>394</v>
      </c>
      <c r="B2" s="1178" t="s">
        <v>79</v>
      </c>
      <c r="C2" s="1198" t="s">
        <v>127</v>
      </c>
      <c r="D2" s="1199"/>
      <c r="E2" s="1198" t="s">
        <v>126</v>
      </c>
      <c r="F2" s="1202"/>
      <c r="G2" s="1196" t="s">
        <v>125</v>
      </c>
      <c r="H2" s="1205"/>
      <c r="I2" s="1205"/>
      <c r="J2" s="1197"/>
      <c r="K2" s="1196" t="s">
        <v>124</v>
      </c>
      <c r="L2" s="1205"/>
      <c r="M2" s="1205"/>
      <c r="N2" s="1197"/>
      <c r="O2" s="1193" t="s">
        <v>5</v>
      </c>
      <c r="P2" s="1193"/>
      <c r="Q2" s="1194" t="s">
        <v>454</v>
      </c>
      <c r="R2" s="1195"/>
    </row>
    <row r="3" spans="1:115">
      <c r="A3" s="1189"/>
      <c r="B3" s="1179"/>
      <c r="C3" s="1200"/>
      <c r="D3" s="1201"/>
      <c r="E3" s="1203"/>
      <c r="F3" s="1204"/>
      <c r="G3" s="1196" t="s">
        <v>122</v>
      </c>
      <c r="H3" s="1197"/>
      <c r="I3" s="1196" t="s">
        <v>121</v>
      </c>
      <c r="J3" s="1197"/>
      <c r="K3" s="1196" t="s">
        <v>122</v>
      </c>
      <c r="L3" s="1197"/>
      <c r="M3" s="1193" t="s">
        <v>121</v>
      </c>
      <c r="N3" s="1193"/>
      <c r="O3" s="1193"/>
      <c r="P3" s="1193"/>
      <c r="Q3" s="1195"/>
      <c r="R3" s="1195"/>
    </row>
    <row r="4" spans="1:115" ht="36.75" customHeight="1">
      <c r="A4" s="1190"/>
      <c r="B4" s="1180"/>
      <c r="C4" s="932" t="s">
        <v>120</v>
      </c>
      <c r="D4" s="938" t="s">
        <v>268</v>
      </c>
      <c r="E4" s="932" t="s">
        <v>120</v>
      </c>
      <c r="F4" s="938" t="s">
        <v>268</v>
      </c>
      <c r="G4" s="932" t="s">
        <v>120</v>
      </c>
      <c r="H4" s="938" t="s">
        <v>268</v>
      </c>
      <c r="I4" s="932" t="s">
        <v>120</v>
      </c>
      <c r="J4" s="938" t="s">
        <v>268</v>
      </c>
      <c r="K4" s="932" t="s">
        <v>120</v>
      </c>
      <c r="L4" s="938" t="s">
        <v>268</v>
      </c>
      <c r="M4" s="932" t="s">
        <v>120</v>
      </c>
      <c r="N4" s="938" t="s">
        <v>268</v>
      </c>
      <c r="O4" s="932" t="s">
        <v>120</v>
      </c>
      <c r="P4" s="938" t="s">
        <v>268</v>
      </c>
      <c r="Q4" s="932" t="s">
        <v>120</v>
      </c>
      <c r="R4" s="930" t="s">
        <v>356</v>
      </c>
    </row>
    <row r="5" spans="1:115" s="730" customFormat="1" ht="15" customHeight="1">
      <c r="A5" s="722" t="s">
        <v>464</v>
      </c>
      <c r="B5" s="724">
        <v>243</v>
      </c>
      <c r="C5" s="724">
        <v>129314318</v>
      </c>
      <c r="D5" s="724">
        <v>4109471.3267868748</v>
      </c>
      <c r="E5" s="724">
        <v>237604741</v>
      </c>
      <c r="F5" s="724">
        <v>8291766.1706576096</v>
      </c>
      <c r="G5" s="724">
        <v>701416670</v>
      </c>
      <c r="H5" s="724">
        <v>20771438.744763628</v>
      </c>
      <c r="I5" s="724">
        <v>677226193</v>
      </c>
      <c r="J5" s="724">
        <v>19151224.139877375</v>
      </c>
      <c r="K5" s="724">
        <v>61204473</v>
      </c>
      <c r="L5" s="724">
        <v>2243382.2672235798</v>
      </c>
      <c r="M5" s="724">
        <v>30274736</v>
      </c>
      <c r="N5" s="724">
        <v>1039170.008354665</v>
      </c>
      <c r="O5" s="724">
        <v>1837041131</v>
      </c>
      <c r="P5" s="724">
        <v>55606452.657663725</v>
      </c>
      <c r="Q5" s="724">
        <v>6837326</v>
      </c>
      <c r="R5" s="724">
        <v>179344.32218013497</v>
      </c>
      <c r="S5" s="412"/>
      <c r="T5" s="412"/>
      <c r="U5" s="412"/>
      <c r="V5" s="412"/>
      <c r="W5" s="412"/>
      <c r="X5" s="412"/>
      <c r="Y5" s="412"/>
      <c r="Z5" s="412"/>
      <c r="AA5" s="412"/>
      <c r="AB5" s="412"/>
      <c r="AC5" s="412"/>
      <c r="AD5" s="412"/>
      <c r="AE5" s="412"/>
      <c r="AF5" s="412"/>
      <c r="AG5" s="412"/>
      <c r="AH5" s="412"/>
      <c r="AI5" s="412"/>
      <c r="AJ5" s="412"/>
      <c r="AK5" s="412"/>
      <c r="AL5" s="412"/>
      <c r="AM5" s="412"/>
      <c r="AN5" s="412"/>
      <c r="AO5" s="412"/>
      <c r="AP5" s="412"/>
      <c r="AQ5" s="412"/>
      <c r="AR5" s="412"/>
      <c r="AS5" s="412"/>
      <c r="AT5" s="412"/>
      <c r="AU5" s="412"/>
      <c r="AV5" s="412"/>
      <c r="AW5" s="412"/>
      <c r="AX5" s="412"/>
      <c r="AY5" s="412"/>
      <c r="AZ5" s="412"/>
      <c r="BA5" s="412"/>
      <c r="BB5" s="412"/>
      <c r="BC5" s="412"/>
      <c r="BD5" s="412"/>
      <c r="BE5" s="412"/>
      <c r="BF5" s="412"/>
      <c r="BG5" s="412"/>
      <c r="BH5" s="412"/>
      <c r="BI5" s="412"/>
      <c r="BJ5" s="412"/>
      <c r="BK5" s="412"/>
      <c r="BL5" s="412"/>
      <c r="BM5" s="412"/>
      <c r="BN5" s="412"/>
      <c r="BO5" s="412"/>
      <c r="BP5" s="412"/>
      <c r="BQ5" s="412"/>
      <c r="BR5" s="412"/>
      <c r="BS5" s="412"/>
      <c r="BT5" s="412"/>
      <c r="BU5" s="412"/>
      <c r="BV5" s="412"/>
      <c r="BW5" s="412"/>
      <c r="BX5" s="412"/>
      <c r="BY5" s="412"/>
      <c r="BZ5" s="412"/>
      <c r="CA5" s="412"/>
      <c r="CB5" s="412"/>
      <c r="CC5" s="412"/>
      <c r="CD5" s="412"/>
      <c r="CE5" s="412"/>
      <c r="CF5" s="412"/>
      <c r="CG5" s="412"/>
      <c r="CH5" s="412"/>
      <c r="CI5" s="412"/>
      <c r="CJ5" s="412"/>
      <c r="CK5" s="412"/>
      <c r="CL5" s="412"/>
      <c r="CM5" s="412"/>
      <c r="CN5" s="412"/>
      <c r="CO5" s="412"/>
      <c r="CP5" s="412"/>
      <c r="CQ5" s="412"/>
      <c r="CR5" s="412"/>
      <c r="CS5" s="412"/>
      <c r="CT5" s="412"/>
      <c r="CU5" s="412"/>
      <c r="CV5" s="412"/>
      <c r="CW5" s="412"/>
      <c r="CX5" s="412"/>
      <c r="CY5" s="412"/>
      <c r="CZ5" s="412"/>
      <c r="DA5" s="412"/>
      <c r="DB5" s="412"/>
      <c r="DC5" s="412"/>
      <c r="DD5" s="412"/>
      <c r="DE5" s="412"/>
      <c r="DF5" s="412"/>
      <c r="DG5" s="412"/>
      <c r="DH5" s="412"/>
      <c r="DI5" s="412"/>
      <c r="DJ5" s="412"/>
      <c r="DK5" s="412"/>
    </row>
    <row r="6" spans="1:115" s="730" customFormat="1" ht="15" customHeight="1">
      <c r="A6" s="722" t="s">
        <v>557</v>
      </c>
      <c r="B6" s="724">
        <f t="shared" ref="B6:P6" si="0">SUM(B7:B15)</f>
        <v>186</v>
      </c>
      <c r="C6" s="724">
        <f t="shared" si="0"/>
        <v>117777963</v>
      </c>
      <c r="D6" s="724">
        <f t="shared" si="0"/>
        <v>3376451.881888825</v>
      </c>
      <c r="E6" s="724">
        <f t="shared" si="0"/>
        <v>189611109</v>
      </c>
      <c r="F6" s="724">
        <f t="shared" si="0"/>
        <v>5798144.7416443648</v>
      </c>
      <c r="G6" s="724">
        <f t="shared" si="0"/>
        <v>700085162</v>
      </c>
      <c r="H6" s="724">
        <f t="shared" si="0"/>
        <v>18405776.579083573</v>
      </c>
      <c r="I6" s="724">
        <f t="shared" si="0"/>
        <v>663840668</v>
      </c>
      <c r="J6" s="724">
        <f t="shared" si="0"/>
        <v>16385395.648455879</v>
      </c>
      <c r="K6" s="724">
        <f t="shared" si="0"/>
        <v>51499561</v>
      </c>
      <c r="L6" s="724">
        <f t="shared" si="0"/>
        <v>1655566.1882541699</v>
      </c>
      <c r="M6" s="724">
        <f t="shared" si="0"/>
        <v>27331655</v>
      </c>
      <c r="N6" s="724">
        <f t="shared" si="0"/>
        <v>821992.80337416497</v>
      </c>
      <c r="O6" s="724">
        <f t="shared" si="0"/>
        <v>1750146118</v>
      </c>
      <c r="P6" s="724">
        <f t="shared" si="0"/>
        <v>46443327.84592098</v>
      </c>
      <c r="Q6" s="724">
        <f>Q15</f>
        <v>2821797</v>
      </c>
      <c r="R6" s="724">
        <f>R15</f>
        <v>154963.85627846993</v>
      </c>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2"/>
      <c r="AY6" s="412"/>
      <c r="AZ6" s="412"/>
      <c r="BA6" s="412"/>
      <c r="BB6" s="412"/>
      <c r="BC6" s="412"/>
      <c r="BD6" s="412"/>
      <c r="BE6" s="412"/>
      <c r="BF6" s="412"/>
      <c r="BG6" s="412"/>
      <c r="BH6" s="412"/>
      <c r="BI6" s="412"/>
      <c r="BJ6" s="412"/>
      <c r="BK6" s="412"/>
      <c r="BL6" s="412"/>
      <c r="BM6" s="412"/>
      <c r="BN6" s="412"/>
      <c r="BO6" s="412"/>
      <c r="BP6" s="412"/>
      <c r="BQ6" s="412"/>
      <c r="BR6" s="412"/>
      <c r="BS6" s="412"/>
      <c r="BT6" s="412"/>
      <c r="BU6" s="412"/>
      <c r="BV6" s="412"/>
      <c r="BW6" s="412"/>
      <c r="BX6" s="412"/>
      <c r="BY6" s="412"/>
      <c r="BZ6" s="412"/>
      <c r="CA6" s="412"/>
      <c r="CB6" s="412"/>
      <c r="CC6" s="412"/>
      <c r="CD6" s="412"/>
      <c r="CE6" s="412"/>
      <c r="CF6" s="412"/>
      <c r="CG6" s="412"/>
      <c r="CH6" s="412"/>
      <c r="CI6" s="412"/>
      <c r="CJ6" s="412"/>
      <c r="CK6" s="412"/>
      <c r="CL6" s="412"/>
      <c r="CM6" s="412"/>
      <c r="CN6" s="412"/>
      <c r="CO6" s="412"/>
      <c r="CP6" s="412"/>
      <c r="CQ6" s="412"/>
      <c r="CR6" s="412"/>
      <c r="CS6" s="412"/>
      <c r="CT6" s="412"/>
      <c r="CU6" s="412"/>
      <c r="CV6" s="412"/>
      <c r="CW6" s="412"/>
      <c r="CX6" s="412"/>
      <c r="CY6" s="412"/>
      <c r="CZ6" s="412"/>
      <c r="DA6" s="412"/>
      <c r="DB6" s="412"/>
      <c r="DC6" s="412"/>
      <c r="DD6" s="412"/>
      <c r="DE6" s="412"/>
      <c r="DF6" s="412"/>
      <c r="DG6" s="412"/>
      <c r="DH6" s="412"/>
      <c r="DI6" s="412"/>
      <c r="DJ6" s="412"/>
      <c r="DK6" s="412"/>
    </row>
    <row r="7" spans="1:115" s="730" customFormat="1" ht="15" customHeight="1">
      <c r="A7" s="727">
        <v>42108</v>
      </c>
      <c r="B7" s="731">
        <v>19</v>
      </c>
      <c r="C7" s="729">
        <v>14679503</v>
      </c>
      <c r="D7" s="729">
        <v>385464.21740212495</v>
      </c>
      <c r="E7" s="729">
        <v>21704444</v>
      </c>
      <c r="F7" s="729">
        <v>676409.93976580491</v>
      </c>
      <c r="G7" s="729">
        <v>101780061</v>
      </c>
      <c r="H7" s="729">
        <v>2353554.218731625</v>
      </c>
      <c r="I7" s="729">
        <v>90001816</v>
      </c>
      <c r="J7" s="729">
        <v>2000401.5796306252</v>
      </c>
      <c r="K7" s="729">
        <v>5666759</v>
      </c>
      <c r="L7" s="729">
        <v>189340.99431268501</v>
      </c>
      <c r="M7" s="729">
        <v>2989704</v>
      </c>
      <c r="N7" s="729">
        <v>94591.611235100005</v>
      </c>
      <c r="O7" s="729">
        <v>236822287</v>
      </c>
      <c r="P7" s="729">
        <v>5699762.5610779682</v>
      </c>
      <c r="Q7" s="729">
        <v>6468279</v>
      </c>
      <c r="R7" s="729">
        <v>163771.13866900999</v>
      </c>
      <c r="S7" s="412"/>
      <c r="T7" s="412"/>
      <c r="U7" s="412"/>
      <c r="V7" s="412"/>
      <c r="W7" s="412"/>
      <c r="X7" s="412"/>
      <c r="Y7" s="412"/>
      <c r="Z7" s="412"/>
      <c r="AA7" s="412"/>
      <c r="AB7" s="412"/>
      <c r="AC7" s="412"/>
      <c r="AD7" s="412"/>
      <c r="AE7" s="412"/>
      <c r="AF7" s="412"/>
      <c r="AG7" s="412"/>
      <c r="AH7" s="412"/>
      <c r="AI7" s="412"/>
      <c r="AJ7" s="412"/>
      <c r="AK7" s="412"/>
      <c r="AL7" s="412"/>
      <c r="AM7" s="412"/>
      <c r="AN7" s="412"/>
      <c r="AO7" s="412"/>
      <c r="AP7" s="412"/>
      <c r="AQ7" s="412"/>
      <c r="AR7" s="412"/>
      <c r="AS7" s="412"/>
      <c r="AT7" s="412"/>
      <c r="AU7" s="412"/>
      <c r="AV7" s="412"/>
      <c r="AW7" s="412"/>
      <c r="AX7" s="412"/>
      <c r="AY7" s="412"/>
      <c r="AZ7" s="412"/>
      <c r="BA7" s="412"/>
      <c r="BB7" s="412"/>
      <c r="BC7" s="412"/>
      <c r="BD7" s="412"/>
      <c r="BE7" s="412"/>
      <c r="BF7" s="412"/>
      <c r="BG7" s="412"/>
      <c r="BH7" s="412"/>
      <c r="BI7" s="412"/>
      <c r="BJ7" s="412"/>
      <c r="BK7" s="412"/>
      <c r="BL7" s="412"/>
      <c r="BM7" s="412"/>
      <c r="BN7" s="412"/>
      <c r="BO7" s="412"/>
      <c r="BP7" s="412"/>
      <c r="BQ7" s="412"/>
      <c r="BR7" s="412"/>
      <c r="BS7" s="412"/>
      <c r="BT7" s="412"/>
      <c r="BU7" s="412"/>
      <c r="BV7" s="412"/>
      <c r="BW7" s="412"/>
      <c r="BX7" s="412"/>
      <c r="BY7" s="412"/>
      <c r="BZ7" s="412"/>
      <c r="CA7" s="412"/>
      <c r="CB7" s="412"/>
      <c r="CC7" s="412"/>
      <c r="CD7" s="412"/>
      <c r="CE7" s="412"/>
      <c r="CF7" s="412"/>
      <c r="CG7" s="412"/>
      <c r="CH7" s="412"/>
      <c r="CI7" s="412"/>
      <c r="CJ7" s="412"/>
      <c r="CK7" s="412"/>
      <c r="CL7" s="412"/>
      <c r="CM7" s="412"/>
      <c r="CN7" s="412"/>
      <c r="CO7" s="412"/>
      <c r="CP7" s="412"/>
      <c r="CQ7" s="412"/>
      <c r="CR7" s="412"/>
      <c r="CS7" s="412"/>
      <c r="CT7" s="412"/>
      <c r="CU7" s="412"/>
      <c r="CV7" s="412"/>
      <c r="CW7" s="412"/>
      <c r="CX7" s="412"/>
      <c r="CY7" s="412"/>
      <c r="CZ7" s="412"/>
      <c r="DA7" s="412"/>
      <c r="DB7" s="412"/>
      <c r="DC7" s="412"/>
      <c r="DD7" s="412"/>
      <c r="DE7" s="412"/>
      <c r="DF7" s="412"/>
      <c r="DG7" s="412"/>
      <c r="DH7" s="412"/>
      <c r="DI7" s="412"/>
      <c r="DJ7" s="412"/>
      <c r="DK7" s="412"/>
    </row>
    <row r="8" spans="1:115" s="730" customFormat="1" ht="15" customHeight="1">
      <c r="A8" s="727">
        <v>42138</v>
      </c>
      <c r="B8" s="731">
        <v>20</v>
      </c>
      <c r="C8" s="729">
        <v>14755189</v>
      </c>
      <c r="D8" s="729">
        <v>376623.92049600015</v>
      </c>
      <c r="E8" s="729">
        <v>23811852</v>
      </c>
      <c r="F8" s="729">
        <v>628530.575589785</v>
      </c>
      <c r="G8" s="729">
        <v>89487844</v>
      </c>
      <c r="H8" s="729">
        <v>2045005.2538242498</v>
      </c>
      <c r="I8" s="729">
        <v>88102966</v>
      </c>
      <c r="J8" s="729">
        <v>1907517.6237851251</v>
      </c>
      <c r="K8" s="729">
        <v>5847902</v>
      </c>
      <c r="L8" s="729">
        <v>162058.86060898504</v>
      </c>
      <c r="M8" s="729">
        <v>3123924</v>
      </c>
      <c r="N8" s="729">
        <v>80988.732739440005</v>
      </c>
      <c r="O8" s="729">
        <v>225129677</v>
      </c>
      <c r="P8" s="729">
        <v>5200724.967043587</v>
      </c>
      <c r="Q8" s="729">
        <v>6850443</v>
      </c>
      <c r="R8" s="729">
        <v>172696.82336419</v>
      </c>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c r="BD8" s="412"/>
      <c r="BE8" s="412"/>
      <c r="BF8" s="412"/>
      <c r="BG8" s="412"/>
      <c r="BH8" s="412"/>
      <c r="BI8" s="412"/>
      <c r="BJ8" s="412"/>
      <c r="BK8" s="412"/>
      <c r="BL8" s="412"/>
      <c r="BM8" s="412"/>
      <c r="BN8" s="412"/>
      <c r="BO8" s="412"/>
      <c r="BP8" s="412"/>
      <c r="BQ8" s="412"/>
      <c r="BR8" s="412"/>
      <c r="BS8" s="412"/>
      <c r="BT8" s="412"/>
      <c r="BU8" s="412"/>
      <c r="BV8" s="412"/>
      <c r="BW8" s="412"/>
      <c r="BX8" s="412"/>
      <c r="BY8" s="412"/>
      <c r="BZ8" s="412"/>
      <c r="CA8" s="412"/>
      <c r="CB8" s="412"/>
      <c r="CC8" s="412"/>
      <c r="CD8" s="412"/>
      <c r="CE8" s="412"/>
      <c r="CF8" s="412"/>
      <c r="CG8" s="412"/>
      <c r="CH8" s="412"/>
      <c r="CI8" s="412"/>
      <c r="CJ8" s="412"/>
      <c r="CK8" s="412"/>
      <c r="CL8" s="412"/>
      <c r="CM8" s="412"/>
      <c r="CN8" s="412"/>
      <c r="CO8" s="412"/>
      <c r="CP8" s="412"/>
      <c r="CQ8" s="412"/>
      <c r="CR8" s="412"/>
      <c r="CS8" s="412"/>
      <c r="CT8" s="412"/>
      <c r="CU8" s="412"/>
      <c r="CV8" s="412"/>
      <c r="CW8" s="412"/>
      <c r="CX8" s="412"/>
      <c r="CY8" s="412"/>
      <c r="CZ8" s="412"/>
      <c r="DA8" s="412"/>
      <c r="DB8" s="412"/>
      <c r="DC8" s="412"/>
      <c r="DD8" s="412"/>
      <c r="DE8" s="412"/>
      <c r="DF8" s="412"/>
      <c r="DG8" s="412"/>
      <c r="DH8" s="412"/>
      <c r="DI8" s="412"/>
      <c r="DJ8" s="412"/>
      <c r="DK8" s="412"/>
    </row>
    <row r="9" spans="1:115" s="730" customFormat="1" ht="15" customHeight="1">
      <c r="A9" s="727">
        <v>42170</v>
      </c>
      <c r="B9" s="731">
        <v>22</v>
      </c>
      <c r="C9" s="729">
        <v>15854676</v>
      </c>
      <c r="D9" s="729">
        <v>403910.09419999999</v>
      </c>
      <c r="E9" s="729">
        <v>23688366</v>
      </c>
      <c r="F9" s="729">
        <v>612250.0808</v>
      </c>
      <c r="G9" s="729">
        <v>96828143</v>
      </c>
      <c r="H9" s="729">
        <v>2211373.9909999999</v>
      </c>
      <c r="I9" s="729">
        <v>93679801</v>
      </c>
      <c r="J9" s="729">
        <v>2030599.0970000001</v>
      </c>
      <c r="K9" s="729">
        <v>6038427</v>
      </c>
      <c r="L9" s="729">
        <v>160448.53769999999</v>
      </c>
      <c r="M9" s="729">
        <v>3205751</v>
      </c>
      <c r="N9" s="729">
        <v>79938.829880000005</v>
      </c>
      <c r="O9" s="729">
        <v>239295164</v>
      </c>
      <c r="P9" s="729">
        <v>5498520.6299999999</v>
      </c>
      <c r="Q9" s="729">
        <v>7078851</v>
      </c>
      <c r="R9" s="729">
        <v>177907.76892535001</v>
      </c>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c r="BD9" s="412"/>
      <c r="BE9" s="412"/>
      <c r="BF9" s="412"/>
      <c r="BG9" s="412"/>
      <c r="BH9" s="412"/>
      <c r="BI9" s="412"/>
      <c r="BJ9" s="412"/>
      <c r="BK9" s="412"/>
      <c r="BL9" s="412"/>
      <c r="BM9" s="412"/>
      <c r="BN9" s="412"/>
      <c r="BO9" s="412"/>
      <c r="BP9" s="412"/>
      <c r="BQ9" s="412"/>
      <c r="BR9" s="412"/>
      <c r="BS9" s="412"/>
      <c r="BT9" s="412"/>
      <c r="BU9" s="412"/>
      <c r="BV9" s="412"/>
      <c r="BW9" s="412"/>
      <c r="BX9" s="412"/>
      <c r="BY9" s="412"/>
      <c r="BZ9" s="412"/>
      <c r="CA9" s="412"/>
      <c r="CB9" s="412"/>
      <c r="CC9" s="412"/>
      <c r="CD9" s="412"/>
      <c r="CE9" s="412"/>
      <c r="CF9" s="412"/>
      <c r="CG9" s="412"/>
      <c r="CH9" s="412"/>
      <c r="CI9" s="412"/>
      <c r="CJ9" s="412"/>
      <c r="CK9" s="412"/>
      <c r="CL9" s="412"/>
      <c r="CM9" s="412"/>
      <c r="CN9" s="412"/>
      <c r="CO9" s="412"/>
      <c r="CP9" s="412"/>
      <c r="CQ9" s="412"/>
      <c r="CR9" s="412"/>
      <c r="CS9" s="412"/>
      <c r="CT9" s="412"/>
      <c r="CU9" s="412"/>
      <c r="CV9" s="412"/>
      <c r="CW9" s="412"/>
      <c r="CX9" s="412"/>
      <c r="CY9" s="412"/>
      <c r="CZ9" s="412"/>
      <c r="DA9" s="412"/>
      <c r="DB9" s="412"/>
      <c r="DC9" s="412"/>
      <c r="DD9" s="412"/>
      <c r="DE9" s="412"/>
      <c r="DF9" s="412"/>
      <c r="DG9" s="412"/>
      <c r="DH9" s="412"/>
      <c r="DI9" s="412"/>
      <c r="DJ9" s="412"/>
      <c r="DK9" s="412"/>
    </row>
    <row r="10" spans="1:115" s="730" customFormat="1" ht="15" customHeight="1">
      <c r="A10" s="727">
        <v>42200</v>
      </c>
      <c r="B10" s="731">
        <v>23</v>
      </c>
      <c r="C10" s="729">
        <v>14789002</v>
      </c>
      <c r="D10" s="729">
        <v>391736.14</v>
      </c>
      <c r="E10" s="729">
        <v>25841503</v>
      </c>
      <c r="F10" s="729">
        <v>719880.66700000002</v>
      </c>
      <c r="G10" s="729">
        <v>93622788</v>
      </c>
      <c r="H10" s="729">
        <v>2196364.7940000002</v>
      </c>
      <c r="I10" s="729">
        <v>92955897</v>
      </c>
      <c r="J10" s="729">
        <v>2074040.503</v>
      </c>
      <c r="K10" s="729">
        <v>7401276</v>
      </c>
      <c r="L10" s="729">
        <v>215682.5955</v>
      </c>
      <c r="M10" s="729">
        <v>3877022</v>
      </c>
      <c r="N10" s="729">
        <v>107868.0977</v>
      </c>
      <c r="O10" s="729">
        <v>238487488</v>
      </c>
      <c r="P10" s="729">
        <v>5705572.801</v>
      </c>
      <c r="Q10" s="729">
        <v>6914820</v>
      </c>
      <c r="R10" s="729">
        <v>181914.37272502494</v>
      </c>
      <c r="S10" s="412"/>
      <c r="T10" s="412"/>
      <c r="U10" s="412"/>
      <c r="V10" s="412"/>
      <c r="W10" s="412"/>
      <c r="X10" s="412"/>
      <c r="Y10" s="412"/>
      <c r="Z10" s="412"/>
      <c r="AA10" s="412"/>
      <c r="AB10" s="412"/>
      <c r="AC10" s="412"/>
      <c r="AD10" s="412"/>
      <c r="AE10" s="412"/>
      <c r="AF10" s="412"/>
      <c r="AG10" s="412"/>
      <c r="AH10" s="412"/>
      <c r="AI10" s="412"/>
      <c r="AJ10" s="412"/>
      <c r="AK10" s="412"/>
      <c r="AL10" s="412"/>
      <c r="AM10" s="412"/>
      <c r="AN10" s="412"/>
      <c r="AO10" s="412"/>
      <c r="AP10" s="412"/>
      <c r="AQ10" s="412"/>
      <c r="AR10" s="412"/>
      <c r="AS10" s="412"/>
      <c r="AT10" s="412"/>
      <c r="AU10" s="412"/>
      <c r="AV10" s="412"/>
      <c r="AW10" s="412"/>
      <c r="AX10" s="412"/>
      <c r="AY10" s="412"/>
      <c r="AZ10" s="412"/>
      <c r="BA10" s="412"/>
      <c r="BB10" s="412"/>
      <c r="BC10" s="412"/>
      <c r="BD10" s="412"/>
      <c r="BE10" s="412"/>
      <c r="BF10" s="412"/>
      <c r="BG10" s="412"/>
      <c r="BH10" s="412"/>
      <c r="BI10" s="412"/>
      <c r="BJ10" s="412"/>
      <c r="BK10" s="412"/>
      <c r="BL10" s="412"/>
      <c r="BM10" s="412"/>
      <c r="BN10" s="412"/>
      <c r="BO10" s="412"/>
      <c r="BP10" s="412"/>
      <c r="BQ10" s="412"/>
      <c r="BR10" s="412"/>
      <c r="BS10" s="412"/>
      <c r="BT10" s="412"/>
      <c r="BU10" s="412"/>
      <c r="BV10" s="412"/>
      <c r="BW10" s="412"/>
      <c r="BX10" s="412"/>
      <c r="BY10" s="412"/>
      <c r="BZ10" s="412"/>
      <c r="CA10" s="412"/>
      <c r="CB10" s="412"/>
      <c r="CC10" s="412"/>
      <c r="CD10" s="412"/>
      <c r="CE10" s="412"/>
      <c r="CF10" s="412"/>
      <c r="CG10" s="412"/>
      <c r="CH10" s="412"/>
      <c r="CI10" s="412"/>
      <c r="CJ10" s="412"/>
      <c r="CK10" s="412"/>
      <c r="CL10" s="412"/>
      <c r="CM10" s="412"/>
      <c r="CN10" s="412"/>
      <c r="CO10" s="412"/>
      <c r="CP10" s="412"/>
      <c r="CQ10" s="412"/>
      <c r="CR10" s="412"/>
      <c r="CS10" s="412"/>
      <c r="CT10" s="412"/>
      <c r="CU10" s="412"/>
      <c r="CV10" s="412"/>
      <c r="CW10" s="412"/>
      <c r="CX10" s="412"/>
      <c r="CY10" s="412"/>
      <c r="CZ10" s="412"/>
      <c r="DA10" s="412"/>
      <c r="DB10" s="412"/>
      <c r="DC10" s="412"/>
      <c r="DD10" s="412"/>
      <c r="DE10" s="412"/>
      <c r="DF10" s="412"/>
      <c r="DG10" s="412"/>
      <c r="DH10" s="412"/>
      <c r="DI10" s="412"/>
      <c r="DJ10" s="412"/>
      <c r="DK10" s="412"/>
    </row>
    <row r="11" spans="1:115" s="730" customFormat="1" ht="15" customHeight="1">
      <c r="A11" s="727">
        <v>42231</v>
      </c>
      <c r="B11" s="731">
        <v>21</v>
      </c>
      <c r="C11" s="729">
        <v>17167226</v>
      </c>
      <c r="D11" s="729">
        <v>435122.6052863251</v>
      </c>
      <c r="E11" s="729">
        <v>27086931</v>
      </c>
      <c r="F11" s="729">
        <v>734924.07595574984</v>
      </c>
      <c r="G11" s="729">
        <v>101769994</v>
      </c>
      <c r="H11" s="729">
        <v>2333608.2780272495</v>
      </c>
      <c r="I11" s="729">
        <v>94832542</v>
      </c>
      <c r="J11" s="729">
        <v>2057355.3303072499</v>
      </c>
      <c r="K11" s="729">
        <v>7742394</v>
      </c>
      <c r="L11" s="729">
        <v>224715.23004187498</v>
      </c>
      <c r="M11" s="729">
        <v>4095032</v>
      </c>
      <c r="N11" s="729">
        <v>112948.29244125</v>
      </c>
      <c r="O11" s="729">
        <v>252694119</v>
      </c>
      <c r="P11" s="729">
        <v>5898673.8120596986</v>
      </c>
      <c r="Q11" s="729">
        <v>7683569</v>
      </c>
      <c r="R11" s="729">
        <v>186689.88898232498</v>
      </c>
      <c r="S11" s="412"/>
      <c r="T11" s="412"/>
      <c r="U11" s="412"/>
      <c r="V11" s="412"/>
      <c r="W11" s="412"/>
      <c r="X11" s="412"/>
      <c r="Y11" s="412"/>
      <c r="Z11" s="412"/>
      <c r="AA11" s="412"/>
      <c r="AB11" s="412"/>
      <c r="AC11" s="412"/>
      <c r="AD11" s="412"/>
      <c r="AE11" s="412"/>
      <c r="AF11" s="412"/>
      <c r="AG11" s="412"/>
      <c r="AH11" s="412"/>
      <c r="AI11" s="412"/>
      <c r="AJ11" s="412"/>
      <c r="AK11" s="412"/>
      <c r="AL11" s="412"/>
      <c r="AM11" s="412"/>
      <c r="AN11" s="412"/>
      <c r="AO11" s="412"/>
      <c r="AP11" s="412"/>
      <c r="AQ11" s="412"/>
      <c r="AR11" s="412"/>
      <c r="AS11" s="412"/>
      <c r="AT11" s="412"/>
      <c r="AU11" s="412"/>
      <c r="AV11" s="412"/>
      <c r="AW11" s="412"/>
      <c r="AX11" s="412"/>
      <c r="AY11" s="412"/>
      <c r="AZ11" s="412"/>
      <c r="BA11" s="412"/>
      <c r="BB11" s="412"/>
      <c r="BC11" s="412"/>
      <c r="BD11" s="412"/>
      <c r="BE11" s="412"/>
      <c r="BF11" s="412"/>
      <c r="BG11" s="412"/>
      <c r="BH11" s="412"/>
      <c r="BI11" s="412"/>
      <c r="BJ11" s="412"/>
      <c r="BK11" s="412"/>
      <c r="BL11" s="412"/>
      <c r="BM11" s="412"/>
      <c r="BN11" s="412"/>
      <c r="BO11" s="412"/>
      <c r="BP11" s="412"/>
      <c r="BQ11" s="412"/>
      <c r="BR11" s="412"/>
      <c r="BS11" s="412"/>
      <c r="BT11" s="412"/>
      <c r="BU11" s="412"/>
      <c r="BV11" s="412"/>
      <c r="BW11" s="412"/>
      <c r="BX11" s="412"/>
      <c r="BY11" s="412"/>
      <c r="BZ11" s="412"/>
      <c r="CA11" s="412"/>
      <c r="CB11" s="412"/>
      <c r="CC11" s="412"/>
      <c r="CD11" s="412"/>
      <c r="CE11" s="412"/>
      <c r="CF11" s="412"/>
      <c r="CG11" s="412"/>
      <c r="CH11" s="412"/>
      <c r="CI11" s="412"/>
      <c r="CJ11" s="412"/>
      <c r="CK11" s="412"/>
      <c r="CL11" s="412"/>
      <c r="CM11" s="412"/>
      <c r="CN11" s="412"/>
      <c r="CO11" s="412"/>
      <c r="CP11" s="412"/>
      <c r="CQ11" s="412"/>
      <c r="CR11" s="412"/>
      <c r="CS11" s="412"/>
      <c r="CT11" s="412"/>
      <c r="CU11" s="412"/>
      <c r="CV11" s="412"/>
      <c r="CW11" s="412"/>
      <c r="CX11" s="412"/>
      <c r="CY11" s="412"/>
      <c r="CZ11" s="412"/>
      <c r="DA11" s="412"/>
      <c r="DB11" s="412"/>
      <c r="DC11" s="412"/>
      <c r="DD11" s="412"/>
      <c r="DE11" s="412"/>
      <c r="DF11" s="412"/>
      <c r="DG11" s="412"/>
      <c r="DH11" s="412"/>
      <c r="DI11" s="412"/>
      <c r="DJ11" s="412"/>
      <c r="DK11" s="412"/>
    </row>
    <row r="12" spans="1:115" s="730" customFormat="1" ht="15" customHeight="1">
      <c r="A12" s="727">
        <v>42262</v>
      </c>
      <c r="B12" s="731">
        <v>20</v>
      </c>
      <c r="C12" s="729">
        <v>18492427</v>
      </c>
      <c r="D12" s="729">
        <v>458216.86598464992</v>
      </c>
      <c r="E12" s="729">
        <v>22454408</v>
      </c>
      <c r="F12" s="729">
        <v>570324.79538957495</v>
      </c>
      <c r="G12" s="729">
        <v>88363485</v>
      </c>
      <c r="H12" s="729">
        <v>1990520.8648173753</v>
      </c>
      <c r="I12" s="729">
        <v>85839253</v>
      </c>
      <c r="J12" s="729">
        <v>1793280.7794414752</v>
      </c>
      <c r="K12" s="729">
        <v>5494359</v>
      </c>
      <c r="L12" s="729">
        <v>148033.39467775004</v>
      </c>
      <c r="M12" s="729">
        <v>2935869</v>
      </c>
      <c r="N12" s="729">
        <v>71841.049920000005</v>
      </c>
      <c r="O12" s="729">
        <v>223579801</v>
      </c>
      <c r="P12" s="729">
        <v>5032217.7502308255</v>
      </c>
      <c r="Q12" s="729">
        <v>6861288</v>
      </c>
      <c r="R12" s="729">
        <v>182311.84018667002</v>
      </c>
      <c r="S12" s="412"/>
      <c r="T12" s="412"/>
      <c r="U12" s="412"/>
      <c r="V12" s="412"/>
      <c r="W12" s="412"/>
      <c r="X12" s="412"/>
      <c r="Y12" s="412"/>
      <c r="Z12" s="412"/>
      <c r="AA12" s="412"/>
      <c r="AB12" s="412"/>
      <c r="AC12" s="412"/>
      <c r="AD12" s="412"/>
      <c r="AE12" s="412"/>
      <c r="AF12" s="412"/>
      <c r="AG12" s="412"/>
      <c r="AH12" s="412"/>
      <c r="AI12" s="412"/>
      <c r="AJ12" s="412"/>
      <c r="AK12" s="412"/>
      <c r="AL12" s="412"/>
      <c r="AM12" s="412"/>
      <c r="AN12" s="412"/>
      <c r="AO12" s="412"/>
      <c r="AP12" s="412"/>
      <c r="AQ12" s="412"/>
      <c r="AR12" s="412"/>
      <c r="AS12" s="412"/>
      <c r="AT12" s="412"/>
      <c r="AU12" s="412"/>
      <c r="AV12" s="412"/>
      <c r="AW12" s="412"/>
      <c r="AX12" s="412"/>
      <c r="AY12" s="412"/>
      <c r="AZ12" s="412"/>
      <c r="BA12" s="412"/>
      <c r="BB12" s="412"/>
      <c r="BC12" s="412"/>
      <c r="BD12" s="412"/>
      <c r="BE12" s="412"/>
      <c r="BF12" s="412"/>
      <c r="BG12" s="412"/>
      <c r="BH12" s="412"/>
      <c r="BI12" s="412"/>
      <c r="BJ12" s="412"/>
      <c r="BK12" s="412"/>
      <c r="BL12" s="412"/>
      <c r="BM12" s="412"/>
      <c r="BN12" s="412"/>
      <c r="BO12" s="412"/>
      <c r="BP12" s="412"/>
      <c r="BQ12" s="412"/>
      <c r="BR12" s="412"/>
      <c r="BS12" s="412"/>
      <c r="BT12" s="412"/>
      <c r="BU12" s="412"/>
      <c r="BV12" s="412"/>
      <c r="BW12" s="412"/>
      <c r="BX12" s="412"/>
      <c r="BY12" s="412"/>
      <c r="BZ12" s="412"/>
      <c r="CA12" s="412"/>
      <c r="CB12" s="412"/>
      <c r="CC12" s="412"/>
      <c r="CD12" s="412"/>
      <c r="CE12" s="412"/>
      <c r="CF12" s="412"/>
      <c r="CG12" s="412"/>
      <c r="CH12" s="412"/>
      <c r="CI12" s="412"/>
      <c r="CJ12" s="412"/>
      <c r="CK12" s="412"/>
      <c r="CL12" s="412"/>
      <c r="CM12" s="412"/>
      <c r="CN12" s="412"/>
      <c r="CO12" s="412"/>
      <c r="CP12" s="412"/>
      <c r="CQ12" s="412"/>
      <c r="CR12" s="412"/>
      <c r="CS12" s="412"/>
      <c r="CT12" s="412"/>
      <c r="CU12" s="412"/>
      <c r="CV12" s="412"/>
      <c r="CW12" s="412"/>
      <c r="CX12" s="412"/>
      <c r="CY12" s="412"/>
      <c r="CZ12" s="412"/>
      <c r="DA12" s="412"/>
      <c r="DB12" s="412"/>
      <c r="DC12" s="412"/>
      <c r="DD12" s="412"/>
      <c r="DE12" s="412"/>
      <c r="DF12" s="412"/>
      <c r="DG12" s="412"/>
      <c r="DH12" s="412"/>
      <c r="DI12" s="412"/>
      <c r="DJ12" s="412"/>
      <c r="DK12" s="412"/>
    </row>
    <row r="13" spans="1:115" s="730" customFormat="1" ht="15" customHeight="1">
      <c r="A13" s="727">
        <v>42292</v>
      </c>
      <c r="B13" s="731">
        <v>20</v>
      </c>
      <c r="C13" s="729">
        <v>11502566</v>
      </c>
      <c r="D13" s="729">
        <v>335581.89418009995</v>
      </c>
      <c r="E13" s="729">
        <v>20717819</v>
      </c>
      <c r="F13" s="729">
        <v>627671.3805809</v>
      </c>
      <c r="G13" s="729">
        <v>67166048</v>
      </c>
      <c r="H13" s="729">
        <v>1645578.6383870749</v>
      </c>
      <c r="I13" s="729">
        <v>66138404</v>
      </c>
      <c r="J13" s="729">
        <v>1534879.6858995252</v>
      </c>
      <c r="K13" s="729">
        <v>6445041</v>
      </c>
      <c r="L13" s="729">
        <v>189172.91256204998</v>
      </c>
      <c r="M13" s="729">
        <v>3540218</v>
      </c>
      <c r="N13" s="729">
        <v>96744.950801000014</v>
      </c>
      <c r="O13" s="729">
        <v>175510096</v>
      </c>
      <c r="P13" s="729">
        <v>4429629.4624106511</v>
      </c>
      <c r="Q13" s="729">
        <v>3132791</v>
      </c>
      <c r="R13" s="729">
        <v>174768.42240655006</v>
      </c>
      <c r="S13" s="412"/>
      <c r="T13" s="412"/>
      <c r="U13" s="412"/>
      <c r="V13" s="412"/>
      <c r="W13" s="412"/>
      <c r="X13" s="412"/>
      <c r="Y13" s="412"/>
      <c r="Z13" s="412"/>
      <c r="AA13" s="412"/>
      <c r="AB13" s="412"/>
      <c r="AC13" s="412"/>
      <c r="AD13" s="412"/>
      <c r="AE13" s="412"/>
      <c r="AF13" s="412"/>
      <c r="AG13" s="412"/>
      <c r="AH13" s="412"/>
      <c r="AI13" s="412"/>
      <c r="AJ13" s="412"/>
      <c r="AK13" s="412"/>
      <c r="AL13" s="412"/>
      <c r="AM13" s="412"/>
      <c r="AN13" s="412"/>
      <c r="AO13" s="412"/>
      <c r="AP13" s="412"/>
      <c r="AQ13" s="412"/>
      <c r="AR13" s="412"/>
      <c r="AS13" s="412"/>
      <c r="AT13" s="412"/>
      <c r="AU13" s="412"/>
      <c r="AV13" s="412"/>
      <c r="AW13" s="412"/>
      <c r="AX13" s="412"/>
      <c r="AY13" s="412"/>
      <c r="AZ13" s="412"/>
      <c r="BA13" s="412"/>
      <c r="BB13" s="412"/>
      <c r="BC13" s="412"/>
      <c r="BD13" s="412"/>
      <c r="BE13" s="412"/>
      <c r="BF13" s="412"/>
      <c r="BG13" s="412"/>
      <c r="BH13" s="412"/>
      <c r="BI13" s="412"/>
      <c r="BJ13" s="412"/>
      <c r="BK13" s="412"/>
      <c r="BL13" s="412"/>
      <c r="BM13" s="412"/>
      <c r="BN13" s="412"/>
      <c r="BO13" s="412"/>
      <c r="BP13" s="412"/>
      <c r="BQ13" s="412"/>
      <c r="BR13" s="412"/>
      <c r="BS13" s="412"/>
      <c r="BT13" s="412"/>
      <c r="BU13" s="412"/>
      <c r="BV13" s="412"/>
      <c r="BW13" s="412"/>
      <c r="BX13" s="412"/>
      <c r="BY13" s="412"/>
      <c r="BZ13" s="412"/>
      <c r="CA13" s="412"/>
      <c r="CB13" s="412"/>
      <c r="CC13" s="412"/>
      <c r="CD13" s="412"/>
      <c r="CE13" s="412"/>
      <c r="CF13" s="412"/>
      <c r="CG13" s="412"/>
      <c r="CH13" s="412"/>
      <c r="CI13" s="412"/>
      <c r="CJ13" s="412"/>
      <c r="CK13" s="412"/>
      <c r="CL13" s="412"/>
      <c r="CM13" s="412"/>
      <c r="CN13" s="412"/>
      <c r="CO13" s="412"/>
      <c r="CP13" s="412"/>
      <c r="CQ13" s="412"/>
      <c r="CR13" s="412"/>
      <c r="CS13" s="412"/>
      <c r="CT13" s="412"/>
      <c r="CU13" s="412"/>
      <c r="CV13" s="412"/>
      <c r="CW13" s="412"/>
      <c r="CX13" s="412"/>
      <c r="CY13" s="412"/>
      <c r="CZ13" s="412"/>
      <c r="DA13" s="412"/>
      <c r="DB13" s="412"/>
      <c r="DC13" s="412"/>
      <c r="DD13" s="412"/>
      <c r="DE13" s="412"/>
      <c r="DF13" s="412"/>
      <c r="DG13" s="412"/>
      <c r="DH13" s="412"/>
      <c r="DI13" s="412"/>
      <c r="DJ13" s="412"/>
      <c r="DK13" s="412"/>
    </row>
    <row r="14" spans="1:115" s="730" customFormat="1" ht="15" customHeight="1">
      <c r="A14" s="727">
        <v>42323</v>
      </c>
      <c r="B14" s="731">
        <v>19</v>
      </c>
      <c r="C14" s="729">
        <v>5139901</v>
      </c>
      <c r="D14" s="729">
        <v>289438.78789184999</v>
      </c>
      <c r="E14" s="729">
        <v>11876912</v>
      </c>
      <c r="F14" s="729">
        <v>597632.51191052492</v>
      </c>
      <c r="G14" s="729">
        <v>29269261</v>
      </c>
      <c r="H14" s="729">
        <v>1749523.8482336248</v>
      </c>
      <c r="I14" s="729">
        <v>25228432</v>
      </c>
      <c r="J14" s="729">
        <v>1447833.9533072249</v>
      </c>
      <c r="K14" s="729">
        <v>3315699</v>
      </c>
      <c r="L14" s="729">
        <v>176220.61447334997</v>
      </c>
      <c r="M14" s="729">
        <v>1740663</v>
      </c>
      <c r="N14" s="729">
        <v>86404.529425250003</v>
      </c>
      <c r="O14" s="729">
        <v>76570868</v>
      </c>
      <c r="P14" s="729">
        <v>4347054.2452418245</v>
      </c>
      <c r="Q14" s="729">
        <v>3279662</v>
      </c>
      <c r="R14" s="729">
        <v>181086.50165840014</v>
      </c>
      <c r="S14" s="412"/>
      <c r="T14" s="412"/>
      <c r="U14" s="412"/>
      <c r="V14" s="412"/>
      <c r="W14" s="412"/>
      <c r="X14" s="412"/>
      <c r="Y14" s="412"/>
      <c r="Z14" s="412"/>
      <c r="AA14" s="412"/>
      <c r="AB14" s="412"/>
      <c r="AC14" s="412"/>
      <c r="AD14" s="412"/>
      <c r="AE14" s="412"/>
      <c r="AF14" s="412"/>
      <c r="AG14" s="412"/>
      <c r="AH14" s="412"/>
      <c r="AI14" s="412"/>
      <c r="AJ14" s="412"/>
      <c r="AK14" s="412"/>
      <c r="AL14" s="412"/>
      <c r="AM14" s="412"/>
      <c r="AN14" s="412"/>
      <c r="AO14" s="412"/>
      <c r="AP14" s="412"/>
      <c r="AQ14" s="412"/>
      <c r="AR14" s="412"/>
      <c r="AS14" s="412"/>
      <c r="AT14" s="412"/>
      <c r="AU14" s="412"/>
      <c r="AV14" s="412"/>
      <c r="AW14" s="412"/>
      <c r="AX14" s="412"/>
      <c r="AY14" s="412"/>
      <c r="AZ14" s="412"/>
      <c r="BA14" s="412"/>
      <c r="BB14" s="412"/>
      <c r="BC14" s="412"/>
      <c r="BD14" s="412"/>
      <c r="BE14" s="412"/>
      <c r="BF14" s="412"/>
      <c r="BG14" s="412"/>
      <c r="BH14" s="412"/>
      <c r="BI14" s="412"/>
      <c r="BJ14" s="412"/>
      <c r="BK14" s="412"/>
      <c r="BL14" s="412"/>
      <c r="BM14" s="412"/>
      <c r="BN14" s="412"/>
      <c r="BO14" s="412"/>
      <c r="BP14" s="412"/>
      <c r="BQ14" s="412"/>
      <c r="BR14" s="412"/>
      <c r="BS14" s="412"/>
      <c r="BT14" s="412"/>
      <c r="BU14" s="412"/>
      <c r="BV14" s="412"/>
      <c r="BW14" s="412"/>
      <c r="BX14" s="412"/>
      <c r="BY14" s="412"/>
      <c r="BZ14" s="412"/>
      <c r="CA14" s="412"/>
      <c r="CB14" s="412"/>
      <c r="CC14" s="412"/>
      <c r="CD14" s="412"/>
      <c r="CE14" s="412"/>
      <c r="CF14" s="412"/>
      <c r="CG14" s="412"/>
      <c r="CH14" s="412"/>
      <c r="CI14" s="412"/>
      <c r="CJ14" s="412"/>
      <c r="CK14" s="412"/>
      <c r="CL14" s="412"/>
      <c r="CM14" s="412"/>
      <c r="CN14" s="412"/>
      <c r="CO14" s="412"/>
      <c r="CP14" s="412"/>
      <c r="CQ14" s="412"/>
      <c r="CR14" s="412"/>
      <c r="CS14" s="412"/>
      <c r="CT14" s="412"/>
      <c r="CU14" s="412"/>
      <c r="CV14" s="412"/>
      <c r="CW14" s="412"/>
      <c r="CX14" s="412"/>
      <c r="CY14" s="412"/>
      <c r="CZ14" s="412"/>
      <c r="DA14" s="412"/>
      <c r="DB14" s="412"/>
      <c r="DC14" s="412"/>
      <c r="DD14" s="412"/>
      <c r="DE14" s="412"/>
      <c r="DF14" s="412"/>
      <c r="DG14" s="412"/>
      <c r="DH14" s="412"/>
      <c r="DI14" s="412"/>
      <c r="DJ14" s="412"/>
      <c r="DK14" s="412"/>
    </row>
    <row r="15" spans="1:115" s="730" customFormat="1" ht="15" customHeight="1">
      <c r="A15" s="727">
        <v>42353</v>
      </c>
      <c r="B15" s="731">
        <v>22</v>
      </c>
      <c r="C15" s="729">
        <v>5397473</v>
      </c>
      <c r="D15" s="729">
        <v>300357.35644777503</v>
      </c>
      <c r="E15" s="729">
        <v>12428874</v>
      </c>
      <c r="F15" s="729">
        <v>630520.71465202491</v>
      </c>
      <c r="G15" s="729">
        <v>31797538</v>
      </c>
      <c r="H15" s="729">
        <v>1880246.6920623751</v>
      </c>
      <c r="I15" s="729">
        <v>27061557</v>
      </c>
      <c r="J15" s="729">
        <v>1539487.0960846501</v>
      </c>
      <c r="K15" s="729">
        <v>3547704</v>
      </c>
      <c r="L15" s="729">
        <v>189893.048377475</v>
      </c>
      <c r="M15" s="729">
        <v>1823472</v>
      </c>
      <c r="N15" s="729">
        <v>90666.709232125009</v>
      </c>
      <c r="O15" s="729">
        <v>82056618</v>
      </c>
      <c r="P15" s="729">
        <v>4631171.6168564279</v>
      </c>
      <c r="Q15" s="729">
        <v>2821797</v>
      </c>
      <c r="R15" s="729">
        <v>154963.85627846993</v>
      </c>
      <c r="S15" s="412"/>
      <c r="T15" s="412"/>
      <c r="U15" s="412"/>
      <c r="V15" s="412"/>
      <c r="W15" s="412"/>
      <c r="X15" s="412"/>
      <c r="Y15" s="412"/>
      <c r="Z15" s="412"/>
      <c r="AA15" s="412"/>
      <c r="AB15" s="412"/>
      <c r="AC15" s="412"/>
      <c r="AD15" s="412"/>
      <c r="AE15" s="412"/>
      <c r="AF15" s="412"/>
      <c r="AG15" s="412"/>
      <c r="AH15" s="412"/>
      <c r="AI15" s="412"/>
      <c r="AJ15" s="412"/>
      <c r="AK15" s="412"/>
      <c r="AL15" s="412"/>
      <c r="AM15" s="412"/>
      <c r="AN15" s="412"/>
      <c r="AO15" s="412"/>
      <c r="AP15" s="412"/>
      <c r="AQ15" s="412"/>
      <c r="AR15" s="412"/>
      <c r="AS15" s="412"/>
      <c r="AT15" s="412"/>
      <c r="AU15" s="412"/>
      <c r="AV15" s="412"/>
      <c r="AW15" s="412"/>
      <c r="AX15" s="412"/>
      <c r="AY15" s="412"/>
      <c r="AZ15" s="412"/>
      <c r="BA15" s="412"/>
      <c r="BB15" s="412"/>
      <c r="BC15" s="412"/>
      <c r="BD15" s="412"/>
      <c r="BE15" s="412"/>
      <c r="BF15" s="412"/>
      <c r="BG15" s="412"/>
      <c r="BH15" s="412"/>
      <c r="BI15" s="412"/>
      <c r="BJ15" s="412"/>
      <c r="BK15" s="412"/>
      <c r="BL15" s="412"/>
      <c r="BM15" s="412"/>
      <c r="BN15" s="412"/>
      <c r="BO15" s="412"/>
      <c r="BP15" s="412"/>
      <c r="BQ15" s="412"/>
      <c r="BR15" s="412"/>
      <c r="BS15" s="412"/>
      <c r="BT15" s="412"/>
      <c r="BU15" s="412"/>
      <c r="BV15" s="412"/>
      <c r="BW15" s="412"/>
      <c r="BX15" s="412"/>
      <c r="BY15" s="412"/>
      <c r="BZ15" s="412"/>
      <c r="CA15" s="412"/>
      <c r="CB15" s="412"/>
      <c r="CC15" s="412"/>
      <c r="CD15" s="412"/>
      <c r="CE15" s="412"/>
      <c r="CF15" s="412"/>
      <c r="CG15" s="412"/>
      <c r="CH15" s="412"/>
      <c r="CI15" s="412"/>
      <c r="CJ15" s="412"/>
      <c r="CK15" s="412"/>
      <c r="CL15" s="412"/>
      <c r="CM15" s="412"/>
      <c r="CN15" s="412"/>
      <c r="CO15" s="412"/>
      <c r="CP15" s="412"/>
      <c r="CQ15" s="412"/>
      <c r="CR15" s="412"/>
      <c r="CS15" s="412"/>
      <c r="CT15" s="412"/>
      <c r="CU15" s="412"/>
      <c r="CV15" s="412"/>
      <c r="CW15" s="412"/>
      <c r="CX15" s="412"/>
      <c r="CY15" s="412"/>
      <c r="CZ15" s="412"/>
      <c r="DA15" s="412"/>
      <c r="DB15" s="412"/>
      <c r="DC15" s="412"/>
      <c r="DD15" s="412"/>
      <c r="DE15" s="412"/>
      <c r="DF15" s="412"/>
      <c r="DG15" s="412"/>
      <c r="DH15" s="412"/>
      <c r="DI15" s="412"/>
      <c r="DJ15" s="412"/>
      <c r="DK15" s="412"/>
    </row>
    <row r="16" spans="1:115" s="17" customFormat="1">
      <c r="A16" s="68" t="s">
        <v>474</v>
      </c>
      <c r="B16" s="412"/>
      <c r="C16" s="412"/>
      <c r="D16" s="412"/>
      <c r="E16" s="412"/>
      <c r="F16" s="412"/>
      <c r="G16" s="412"/>
      <c r="H16" s="412"/>
      <c r="I16" s="412"/>
      <c r="J16" s="412"/>
      <c r="K16" s="412"/>
      <c r="L16" s="412"/>
      <c r="M16" s="412"/>
      <c r="O16" s="18"/>
      <c r="P16" s="90"/>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2"/>
      <c r="AY16" s="412"/>
      <c r="AZ16" s="412"/>
      <c r="BA16" s="412"/>
      <c r="BB16" s="412"/>
      <c r="BC16" s="412"/>
      <c r="BD16" s="412"/>
      <c r="BE16" s="412"/>
      <c r="BF16" s="412"/>
      <c r="BG16" s="412"/>
      <c r="BH16" s="412"/>
      <c r="BI16" s="412"/>
      <c r="BJ16" s="412"/>
      <c r="BK16" s="412"/>
      <c r="BL16" s="412"/>
      <c r="BM16" s="412"/>
      <c r="BN16" s="412"/>
      <c r="BO16" s="412"/>
      <c r="BP16" s="412"/>
      <c r="BQ16" s="412"/>
      <c r="BR16" s="412"/>
      <c r="BS16" s="412"/>
      <c r="BT16" s="412"/>
      <c r="BU16" s="412"/>
      <c r="BV16" s="412"/>
      <c r="BW16" s="412"/>
      <c r="BX16" s="412"/>
      <c r="BY16" s="412"/>
      <c r="BZ16" s="412"/>
      <c r="CA16" s="412"/>
      <c r="CB16" s="412"/>
      <c r="CC16" s="412"/>
      <c r="CD16" s="412"/>
      <c r="CE16" s="412"/>
      <c r="CF16" s="412"/>
      <c r="CG16" s="412"/>
      <c r="CH16" s="412"/>
      <c r="CI16" s="412"/>
      <c r="CJ16" s="412"/>
      <c r="CK16" s="412"/>
      <c r="CL16" s="412"/>
      <c r="CM16" s="412"/>
      <c r="CN16" s="412"/>
      <c r="CO16" s="412"/>
      <c r="CP16" s="412"/>
      <c r="CQ16" s="412"/>
      <c r="CR16" s="412"/>
      <c r="CS16" s="412"/>
      <c r="CT16" s="412"/>
      <c r="CU16" s="412"/>
      <c r="CV16" s="412"/>
      <c r="CW16" s="412"/>
      <c r="CX16" s="412"/>
      <c r="CY16" s="412"/>
      <c r="CZ16" s="412"/>
      <c r="DA16" s="412"/>
      <c r="DB16" s="412"/>
      <c r="DC16" s="412"/>
      <c r="DD16" s="412"/>
      <c r="DE16" s="412"/>
      <c r="DF16" s="412"/>
      <c r="DG16" s="412"/>
      <c r="DH16" s="412"/>
      <c r="DI16" s="412"/>
      <c r="DJ16" s="412"/>
      <c r="DK16" s="412"/>
    </row>
    <row r="17" spans="1:17" ht="12.75" customHeight="1">
      <c r="A17" s="1058" t="str">
        <f>'33'!A17:F17</f>
        <v>$ indicates as on December 31, 2015.</v>
      </c>
      <c r="B17" s="1058"/>
      <c r="C17" s="1058"/>
      <c r="D17" s="1058"/>
      <c r="E17" s="1058"/>
      <c r="F17" s="1058"/>
    </row>
    <row r="18" spans="1:17">
      <c r="A18" s="91" t="s">
        <v>244</v>
      </c>
      <c r="B18" s="70"/>
      <c r="C18" s="70"/>
      <c r="D18" s="70"/>
      <c r="E18" s="70"/>
      <c r="F18" s="70"/>
      <c r="G18" s="70"/>
      <c r="H18" s="70"/>
      <c r="I18" s="70"/>
      <c r="J18" s="70"/>
      <c r="K18" s="70"/>
      <c r="L18" s="70"/>
      <c r="M18" s="70"/>
      <c r="N18" s="70"/>
      <c r="O18" s="70"/>
      <c r="Q18" s="63"/>
    </row>
    <row r="22" spans="1:17">
      <c r="D22" s="412" t="s">
        <v>317</v>
      </c>
      <c r="N22" s="144"/>
      <c r="P22" s="287"/>
    </row>
    <row r="23" spans="1:17">
      <c r="N23" s="220"/>
      <c r="P23" s="287"/>
    </row>
    <row r="24" spans="1:17">
      <c r="N24" s="220"/>
      <c r="P24" s="287"/>
    </row>
    <row r="25" spans="1:17">
      <c r="N25" s="220"/>
    </row>
    <row r="26" spans="1:17">
      <c r="N26" s="221"/>
    </row>
    <row r="27" spans="1:17">
      <c r="N27" s="219"/>
    </row>
  </sheetData>
  <mergeCells count="14">
    <mergeCell ref="A1:M1"/>
    <mergeCell ref="A2:A4"/>
    <mergeCell ref="B2:B4"/>
    <mergeCell ref="C2:D3"/>
    <mergeCell ref="E2:F3"/>
    <mergeCell ref="G2:J2"/>
    <mergeCell ref="K2:N2"/>
    <mergeCell ref="A17:F17"/>
    <mergeCell ref="O2:P3"/>
    <mergeCell ref="Q2:R3"/>
    <mergeCell ref="G3:H3"/>
    <mergeCell ref="I3:J3"/>
    <mergeCell ref="K3:L3"/>
    <mergeCell ref="M3:N3"/>
  </mergeCells>
  <pageMargins left="0.75" right="0.75" top="1" bottom="1" header="0.5" footer="0.5"/>
  <pageSetup scale="71" orientation="landscape" r:id="rId1"/>
  <headerFooter alignWithMargins="0"/>
</worksheet>
</file>

<file path=xl/worksheets/sheet37.xml><?xml version="1.0" encoding="utf-8"?>
<worksheet xmlns="http://schemas.openxmlformats.org/spreadsheetml/2006/main" xmlns:r="http://schemas.openxmlformats.org/officeDocument/2006/relationships">
  <dimension ref="A1:Q29"/>
  <sheetViews>
    <sheetView topLeftCell="A7" workbookViewId="0">
      <selection activeCell="F12" sqref="F12"/>
    </sheetView>
  </sheetViews>
  <sheetFormatPr defaultColWidth="8.85546875" defaultRowHeight="12.75"/>
  <cols>
    <col min="1" max="1" width="8.7109375" style="306" customWidth="1"/>
    <col min="2" max="17" width="8.5703125" style="407" customWidth="1"/>
    <col min="18" max="16384" width="8.85546875" style="407"/>
  </cols>
  <sheetData>
    <row r="1" spans="1:17" ht="15.75">
      <c r="A1" s="1210" t="str">
        <f>[1]Tables!$A$36</f>
        <v xml:space="preserve">Table 35: Equity Derivatives Trading at BSE during December 2015 </v>
      </c>
      <c r="B1" s="1211"/>
      <c r="C1" s="1211"/>
      <c r="D1" s="1211"/>
      <c r="E1" s="1211"/>
      <c r="F1" s="1211"/>
      <c r="G1" s="1211"/>
      <c r="H1" s="1211"/>
      <c r="I1" s="1211"/>
      <c r="J1" s="1211"/>
      <c r="K1" s="1211"/>
      <c r="L1" s="1211"/>
      <c r="M1" s="1211"/>
      <c r="N1" s="1211"/>
      <c r="O1" s="1211"/>
      <c r="P1" s="1211"/>
      <c r="Q1" s="1211"/>
    </row>
    <row r="2" spans="1:17" ht="12.75" customHeight="1">
      <c r="A2" s="1212" t="s">
        <v>80</v>
      </c>
      <c r="B2" s="1206" t="s">
        <v>127</v>
      </c>
      <c r="C2" s="1215"/>
      <c r="D2" s="1216" t="s">
        <v>136</v>
      </c>
      <c r="E2" s="1217"/>
      <c r="F2" s="1220" t="s">
        <v>125</v>
      </c>
      <c r="G2" s="1221"/>
      <c r="H2" s="1221"/>
      <c r="I2" s="1222"/>
      <c r="J2" s="1220" t="s">
        <v>124</v>
      </c>
      <c r="K2" s="1221"/>
      <c r="L2" s="1221"/>
      <c r="M2" s="1222"/>
      <c r="N2" s="1220" t="s">
        <v>135</v>
      </c>
      <c r="O2" s="1222"/>
      <c r="P2" s="1216" t="s">
        <v>134</v>
      </c>
      <c r="Q2" s="1223"/>
    </row>
    <row r="3" spans="1:17">
      <c r="A3" s="1213"/>
      <c r="B3" s="1215"/>
      <c r="C3" s="1215"/>
      <c r="D3" s="1218"/>
      <c r="E3" s="1219"/>
      <c r="F3" s="1226" t="s">
        <v>133</v>
      </c>
      <c r="G3" s="1226"/>
      <c r="H3" s="1226" t="s">
        <v>132</v>
      </c>
      <c r="I3" s="1226"/>
      <c r="J3" s="1226" t="s">
        <v>133</v>
      </c>
      <c r="K3" s="1226"/>
      <c r="L3" s="1226" t="s">
        <v>132</v>
      </c>
      <c r="M3" s="1226"/>
      <c r="N3" s="227"/>
      <c r="O3" s="228"/>
      <c r="P3" s="1224"/>
      <c r="Q3" s="1225"/>
    </row>
    <row r="4" spans="1:17" ht="22.9" customHeight="1">
      <c r="A4" s="1213"/>
      <c r="B4" s="1206" t="s">
        <v>120</v>
      </c>
      <c r="C4" s="1206" t="s">
        <v>268</v>
      </c>
      <c r="D4" s="1206" t="s">
        <v>120</v>
      </c>
      <c r="E4" s="1206" t="s">
        <v>268</v>
      </c>
      <c r="F4" s="1206" t="s">
        <v>131</v>
      </c>
      <c r="G4" s="1206" t="s">
        <v>268</v>
      </c>
      <c r="H4" s="1206" t="s">
        <v>131</v>
      </c>
      <c r="I4" s="1206" t="s">
        <v>268</v>
      </c>
      <c r="J4" s="1206" t="s">
        <v>131</v>
      </c>
      <c r="K4" s="1206" t="s">
        <v>268</v>
      </c>
      <c r="L4" s="1206" t="s">
        <v>130</v>
      </c>
      <c r="M4" s="1206" t="s">
        <v>268</v>
      </c>
      <c r="N4" s="1208" t="s">
        <v>130</v>
      </c>
      <c r="O4" s="1206" t="s">
        <v>268</v>
      </c>
      <c r="P4" s="1206" t="s">
        <v>129</v>
      </c>
      <c r="Q4" s="1206" t="s">
        <v>357</v>
      </c>
    </row>
    <row r="5" spans="1:17" ht="14.25" customHeight="1">
      <c r="A5" s="1214"/>
      <c r="B5" s="1206"/>
      <c r="C5" s="1206"/>
      <c r="D5" s="1206"/>
      <c r="E5" s="1206"/>
      <c r="F5" s="1206"/>
      <c r="G5" s="1206"/>
      <c r="H5" s="1206"/>
      <c r="I5" s="1206"/>
      <c r="J5" s="1206"/>
      <c r="K5" s="1206"/>
      <c r="L5" s="1206"/>
      <c r="M5" s="1206"/>
      <c r="N5" s="1208"/>
      <c r="O5" s="1206"/>
      <c r="P5" s="1207"/>
      <c r="Q5" s="1206"/>
    </row>
    <row r="6" spans="1:17" s="413" customFormat="1">
      <c r="A6" s="604">
        <v>42339</v>
      </c>
      <c r="B6" s="729">
        <v>201</v>
      </c>
      <c r="C6" s="729">
        <v>10.571268</v>
      </c>
      <c r="D6" s="729">
        <v>31</v>
      </c>
      <c r="E6" s="729">
        <v>1.8107949999999999</v>
      </c>
      <c r="F6" s="729">
        <v>72495</v>
      </c>
      <c r="G6" s="729">
        <v>3904.0170588000001</v>
      </c>
      <c r="H6" s="729">
        <v>490</v>
      </c>
      <c r="I6" s="729">
        <v>25.2168253</v>
      </c>
      <c r="J6" s="729">
        <v>2073</v>
      </c>
      <c r="K6" s="729">
        <v>110.08400125</v>
      </c>
      <c r="L6" s="729">
        <v>3406</v>
      </c>
      <c r="M6" s="729">
        <v>184.06142550000001</v>
      </c>
      <c r="N6" s="729">
        <v>78696</v>
      </c>
      <c r="O6" s="729">
        <v>4235.7613738500004</v>
      </c>
      <c r="P6" s="729">
        <v>11624</v>
      </c>
      <c r="Q6" s="729">
        <v>272.7</v>
      </c>
    </row>
    <row r="7" spans="1:17" s="413" customFormat="1">
      <c r="A7" s="604">
        <v>42340</v>
      </c>
      <c r="B7" s="729">
        <v>33</v>
      </c>
      <c r="C7" s="729">
        <v>1.7320979999999999</v>
      </c>
      <c r="D7" s="729">
        <v>30</v>
      </c>
      <c r="E7" s="729">
        <v>1.5530189999999999</v>
      </c>
      <c r="F7" s="729">
        <v>82700</v>
      </c>
      <c r="G7" s="729">
        <v>4448.7197096999998</v>
      </c>
      <c r="H7" s="729">
        <v>3189</v>
      </c>
      <c r="I7" s="729">
        <v>162.1638231</v>
      </c>
      <c r="J7" s="729">
        <v>3597</v>
      </c>
      <c r="K7" s="729">
        <v>187.15409274999999</v>
      </c>
      <c r="L7" s="729">
        <v>2968</v>
      </c>
      <c r="M7" s="729">
        <v>154.26159250000001</v>
      </c>
      <c r="N7" s="729">
        <v>92517</v>
      </c>
      <c r="O7" s="729">
        <v>4955.5843350499999</v>
      </c>
      <c r="P7" s="729">
        <v>13363</v>
      </c>
      <c r="Q7" s="729">
        <v>294.38</v>
      </c>
    </row>
    <row r="8" spans="1:17" s="413" customFormat="1">
      <c r="A8" s="604">
        <v>42341</v>
      </c>
      <c r="B8" s="729">
        <v>186</v>
      </c>
      <c r="C8" s="729">
        <v>9.7053700000000003</v>
      </c>
      <c r="D8" s="729">
        <v>16</v>
      </c>
      <c r="E8" s="729">
        <v>0.93165600000000004</v>
      </c>
      <c r="F8" s="729">
        <v>79254</v>
      </c>
      <c r="G8" s="729">
        <v>4239.8469106000002</v>
      </c>
      <c r="H8" s="729">
        <v>2851</v>
      </c>
      <c r="I8" s="729">
        <v>145.8010754</v>
      </c>
      <c r="J8" s="729">
        <v>4685</v>
      </c>
      <c r="K8" s="729">
        <v>234.08446900000001</v>
      </c>
      <c r="L8" s="729">
        <v>4261</v>
      </c>
      <c r="M8" s="729">
        <v>231.45621149999999</v>
      </c>
      <c r="N8" s="729">
        <v>91253</v>
      </c>
      <c r="O8" s="729">
        <v>4861.8256924999996</v>
      </c>
      <c r="P8" s="729">
        <v>4738</v>
      </c>
      <c r="Q8" s="729">
        <v>245.83427949999998</v>
      </c>
    </row>
    <row r="9" spans="1:17" s="413" customFormat="1">
      <c r="A9" s="604">
        <v>42342</v>
      </c>
      <c r="B9" s="729">
        <v>208</v>
      </c>
      <c r="C9" s="729">
        <v>10.729609999999999</v>
      </c>
      <c r="D9" s="729">
        <v>20</v>
      </c>
      <c r="E9" s="729">
        <v>0.95806999999999998</v>
      </c>
      <c r="F9" s="729">
        <v>86835</v>
      </c>
      <c r="G9" s="729">
        <v>4610.8562897000002</v>
      </c>
      <c r="H9" s="729">
        <v>98</v>
      </c>
      <c r="I9" s="729">
        <v>5.1497130999999996</v>
      </c>
      <c r="J9" s="729">
        <v>4296</v>
      </c>
      <c r="K9" s="729">
        <v>228.509185</v>
      </c>
      <c r="L9" s="729">
        <v>3954</v>
      </c>
      <c r="M9" s="729">
        <v>212.96869599999999</v>
      </c>
      <c r="N9" s="729">
        <v>95411</v>
      </c>
      <c r="O9" s="729">
        <v>5069.1715637999996</v>
      </c>
      <c r="P9" s="729">
        <v>4846</v>
      </c>
      <c r="Q9" s="729">
        <v>249.20013320000001</v>
      </c>
    </row>
    <row r="10" spans="1:17" s="413" customFormat="1">
      <c r="A10" s="604">
        <v>42345</v>
      </c>
      <c r="B10" s="729">
        <v>226</v>
      </c>
      <c r="C10" s="729">
        <v>11.618568</v>
      </c>
      <c r="D10" s="729">
        <v>5</v>
      </c>
      <c r="E10" s="729">
        <v>0.27098</v>
      </c>
      <c r="F10" s="729">
        <v>72831</v>
      </c>
      <c r="G10" s="729">
        <v>3844.5132471000002</v>
      </c>
      <c r="H10" s="729">
        <v>20298</v>
      </c>
      <c r="I10" s="729">
        <v>1023.5812738</v>
      </c>
      <c r="J10" s="729">
        <v>3223</v>
      </c>
      <c r="K10" s="729">
        <v>185.83413849999999</v>
      </c>
      <c r="L10" s="729">
        <v>5879</v>
      </c>
      <c r="M10" s="729">
        <v>286.89032125</v>
      </c>
      <c r="N10" s="729">
        <v>102462</v>
      </c>
      <c r="O10" s="729">
        <v>5352.7085286499996</v>
      </c>
      <c r="P10" s="729">
        <v>4962</v>
      </c>
      <c r="Q10" s="729">
        <v>254.00994800000001</v>
      </c>
    </row>
    <row r="11" spans="1:17" s="413" customFormat="1">
      <c r="A11" s="604">
        <v>42346</v>
      </c>
      <c r="B11" s="729">
        <v>131</v>
      </c>
      <c r="C11" s="729">
        <v>6.6836799999999998</v>
      </c>
      <c r="D11" s="729">
        <v>13</v>
      </c>
      <c r="E11" s="729">
        <v>0.67539499999999997</v>
      </c>
      <c r="F11" s="729">
        <v>84501</v>
      </c>
      <c r="G11" s="729">
        <v>4446.3430441999999</v>
      </c>
      <c r="H11" s="729">
        <v>215</v>
      </c>
      <c r="I11" s="729">
        <v>10.8988187</v>
      </c>
      <c r="J11" s="729">
        <v>4223</v>
      </c>
      <c r="K11" s="729">
        <v>211.14054049999999</v>
      </c>
      <c r="L11" s="729">
        <v>2340</v>
      </c>
      <c r="M11" s="729">
        <v>135.03704200000001</v>
      </c>
      <c r="N11" s="729">
        <v>91423</v>
      </c>
      <c r="O11" s="729">
        <v>4810.7785204000002</v>
      </c>
      <c r="P11" s="729">
        <v>5220</v>
      </c>
      <c r="Q11" s="729">
        <v>265.24369839999997</v>
      </c>
    </row>
    <row r="12" spans="1:17" s="413" customFormat="1">
      <c r="A12" s="604">
        <v>42347</v>
      </c>
      <c r="B12" s="729">
        <v>201</v>
      </c>
      <c r="C12" s="729">
        <v>10.152407999999999</v>
      </c>
      <c r="D12" s="729">
        <v>11</v>
      </c>
      <c r="E12" s="729">
        <v>0.62881500000000001</v>
      </c>
      <c r="F12" s="729">
        <v>83461</v>
      </c>
      <c r="G12" s="729">
        <v>4337.4202633000004</v>
      </c>
      <c r="H12" s="729">
        <v>205</v>
      </c>
      <c r="I12" s="729">
        <v>10.490615699999999</v>
      </c>
      <c r="J12" s="729">
        <v>4436</v>
      </c>
      <c r="K12" s="729">
        <v>208.96770649999999</v>
      </c>
      <c r="L12" s="729">
        <v>3514</v>
      </c>
      <c r="M12" s="729">
        <v>188.880065</v>
      </c>
      <c r="N12" s="729">
        <v>91828</v>
      </c>
      <c r="O12" s="729">
        <v>4756.5398734999999</v>
      </c>
      <c r="P12" s="729">
        <v>5789</v>
      </c>
      <c r="Q12" s="729">
        <v>285.90708920000003</v>
      </c>
    </row>
    <row r="13" spans="1:17" s="413" customFormat="1">
      <c r="A13" s="604">
        <v>42348</v>
      </c>
      <c r="B13" s="729">
        <v>209</v>
      </c>
      <c r="C13" s="729">
        <v>10.544598000000001</v>
      </c>
      <c r="D13" s="729">
        <v>10</v>
      </c>
      <c r="E13" s="729">
        <v>0.63846999999999998</v>
      </c>
      <c r="F13" s="729">
        <v>134813</v>
      </c>
      <c r="G13" s="729">
        <v>6872.9934621000002</v>
      </c>
      <c r="H13" s="729">
        <v>2880</v>
      </c>
      <c r="I13" s="729">
        <v>142.93689520000001</v>
      </c>
      <c r="J13" s="729">
        <v>3368</v>
      </c>
      <c r="K13" s="729">
        <v>166.00781449999999</v>
      </c>
      <c r="L13" s="729">
        <v>8668</v>
      </c>
      <c r="M13" s="729">
        <v>438.56201650000003</v>
      </c>
      <c r="N13" s="729">
        <v>149948</v>
      </c>
      <c r="O13" s="729">
        <v>7631.6832562999998</v>
      </c>
      <c r="P13" s="729">
        <v>4718</v>
      </c>
      <c r="Q13" s="729">
        <v>238.49323829999997</v>
      </c>
    </row>
    <row r="14" spans="1:17" s="413" customFormat="1">
      <c r="A14" s="604">
        <v>42349</v>
      </c>
      <c r="B14" s="729">
        <v>183</v>
      </c>
      <c r="C14" s="729">
        <v>9.1942020000000007</v>
      </c>
      <c r="D14" s="729">
        <v>8</v>
      </c>
      <c r="E14" s="729">
        <v>0.37944</v>
      </c>
      <c r="F14" s="729">
        <v>75472</v>
      </c>
      <c r="G14" s="729">
        <v>3916.8921019999998</v>
      </c>
      <c r="H14" s="729">
        <v>557</v>
      </c>
      <c r="I14" s="729">
        <v>28.588062900000001</v>
      </c>
      <c r="J14" s="729">
        <v>8146</v>
      </c>
      <c r="K14" s="729">
        <v>417.23639837500002</v>
      </c>
      <c r="L14" s="729">
        <v>3796</v>
      </c>
      <c r="M14" s="729">
        <v>218.16376149999999</v>
      </c>
      <c r="N14" s="729">
        <v>88162</v>
      </c>
      <c r="O14" s="729">
        <v>4590.4539667749996</v>
      </c>
      <c r="P14" s="729">
        <v>4777</v>
      </c>
      <c r="Q14" s="729">
        <v>239.3066512</v>
      </c>
    </row>
    <row r="15" spans="1:17" s="413" customFormat="1">
      <c r="A15" s="604">
        <v>42352</v>
      </c>
      <c r="B15" s="729">
        <v>133</v>
      </c>
      <c r="C15" s="729">
        <v>6.6976459999999998</v>
      </c>
      <c r="D15" s="729">
        <v>17</v>
      </c>
      <c r="E15" s="729">
        <v>0.68831699999999996</v>
      </c>
      <c r="F15" s="729">
        <v>81687</v>
      </c>
      <c r="G15" s="729">
        <v>4207.9923138000004</v>
      </c>
      <c r="H15" s="729">
        <v>586</v>
      </c>
      <c r="I15" s="729">
        <v>29.775607000000001</v>
      </c>
      <c r="J15" s="729">
        <v>7845</v>
      </c>
      <c r="K15" s="729">
        <v>418.18048275000001</v>
      </c>
      <c r="L15" s="729">
        <v>4730</v>
      </c>
      <c r="M15" s="729">
        <v>251.71829399999999</v>
      </c>
      <c r="N15" s="729">
        <v>94998</v>
      </c>
      <c r="O15" s="729">
        <v>4915.0526605499999</v>
      </c>
      <c r="P15" s="729">
        <v>5361</v>
      </c>
      <c r="Q15" s="729">
        <v>264.36905109999998</v>
      </c>
    </row>
    <row r="16" spans="1:17" s="413" customFormat="1">
      <c r="A16" s="604">
        <v>42353</v>
      </c>
      <c r="B16" s="729">
        <v>100</v>
      </c>
      <c r="C16" s="729">
        <v>5.0542699999999998</v>
      </c>
      <c r="D16" s="729">
        <v>13</v>
      </c>
      <c r="E16" s="729">
        <v>0.595302</v>
      </c>
      <c r="F16" s="729">
        <v>94345</v>
      </c>
      <c r="G16" s="729">
        <v>4896.1730926</v>
      </c>
      <c r="H16" s="729">
        <v>0</v>
      </c>
      <c r="I16" s="729">
        <v>0</v>
      </c>
      <c r="J16" s="729">
        <v>857</v>
      </c>
      <c r="K16" s="729">
        <v>41.723793999999998</v>
      </c>
      <c r="L16" s="729">
        <v>860</v>
      </c>
      <c r="M16" s="729">
        <v>50.587416500000003</v>
      </c>
      <c r="N16" s="729">
        <v>96175</v>
      </c>
      <c r="O16" s="729">
        <v>4994.1338751000003</v>
      </c>
      <c r="P16" s="729">
        <v>5237</v>
      </c>
      <c r="Q16" s="729">
        <v>264.82835499999999</v>
      </c>
    </row>
    <row r="17" spans="1:17" s="413" customFormat="1">
      <c r="A17" s="604">
        <v>42354</v>
      </c>
      <c r="B17" s="729">
        <v>246</v>
      </c>
      <c r="C17" s="729">
        <v>12.562277999999999</v>
      </c>
      <c r="D17" s="729">
        <v>2</v>
      </c>
      <c r="E17" s="729">
        <v>6.88E-2</v>
      </c>
      <c r="F17" s="729">
        <v>77169</v>
      </c>
      <c r="G17" s="729">
        <v>4032.6877341999998</v>
      </c>
      <c r="H17" s="729">
        <v>12121</v>
      </c>
      <c r="I17" s="729">
        <v>601.26175009999997</v>
      </c>
      <c r="J17" s="729">
        <v>1082</v>
      </c>
      <c r="K17" s="729">
        <v>57.543790000000001</v>
      </c>
      <c r="L17" s="729">
        <v>1007</v>
      </c>
      <c r="M17" s="729">
        <v>49.824624999999997</v>
      </c>
      <c r="N17" s="729">
        <v>91627</v>
      </c>
      <c r="O17" s="729">
        <v>4753.9489772999996</v>
      </c>
      <c r="P17" s="729">
        <v>5705</v>
      </c>
      <c r="Q17" s="729">
        <v>287.64543480000003</v>
      </c>
    </row>
    <row r="18" spans="1:17" s="413" customFormat="1">
      <c r="A18" s="604">
        <v>42355</v>
      </c>
      <c r="B18" s="729">
        <v>128</v>
      </c>
      <c r="C18" s="729">
        <v>6.5651820000000001</v>
      </c>
      <c r="D18" s="729">
        <v>15</v>
      </c>
      <c r="E18" s="729">
        <v>0.73311000000000004</v>
      </c>
      <c r="F18" s="729">
        <v>52662</v>
      </c>
      <c r="G18" s="729">
        <v>2756.3571016000001</v>
      </c>
      <c r="H18" s="729">
        <v>37149</v>
      </c>
      <c r="I18" s="729">
        <v>1850.5736271999999</v>
      </c>
      <c r="J18" s="729">
        <v>2838</v>
      </c>
      <c r="K18" s="729">
        <v>149.45540800000001</v>
      </c>
      <c r="L18" s="729">
        <v>6517</v>
      </c>
      <c r="M18" s="729">
        <v>284.93613900000003</v>
      </c>
      <c r="N18" s="729">
        <v>99309</v>
      </c>
      <c r="O18" s="729">
        <v>5048.6205677999997</v>
      </c>
      <c r="P18" s="729">
        <v>4632</v>
      </c>
      <c r="Q18" s="729">
        <v>239.09397969999998</v>
      </c>
    </row>
    <row r="19" spans="1:17" s="413" customFormat="1">
      <c r="A19" s="604">
        <v>42356</v>
      </c>
      <c r="B19" s="729">
        <v>138</v>
      </c>
      <c r="C19" s="729">
        <v>7.0920820000000004</v>
      </c>
      <c r="D19" s="729">
        <v>138</v>
      </c>
      <c r="E19" s="729">
        <v>7.9128115000000001</v>
      </c>
      <c r="F19" s="729">
        <v>50198</v>
      </c>
      <c r="G19" s="729">
        <v>2644.7742766000001</v>
      </c>
      <c r="H19" s="729">
        <v>21281</v>
      </c>
      <c r="I19" s="729">
        <v>1064.8180402</v>
      </c>
      <c r="J19" s="729">
        <v>314</v>
      </c>
      <c r="K19" s="729">
        <v>17.251629999999999</v>
      </c>
      <c r="L19" s="729">
        <v>248</v>
      </c>
      <c r="M19" s="729">
        <v>14.807001</v>
      </c>
      <c r="N19" s="729">
        <v>72317</v>
      </c>
      <c r="O19" s="729">
        <v>3756.6558412999998</v>
      </c>
      <c r="P19" s="729">
        <v>4670</v>
      </c>
      <c r="Q19" s="729">
        <v>238.52618609999999</v>
      </c>
    </row>
    <row r="20" spans="1:17" s="413" customFormat="1">
      <c r="A20" s="604">
        <v>42359</v>
      </c>
      <c r="B20" s="729">
        <v>96</v>
      </c>
      <c r="C20" s="729">
        <v>4.9307080000000001</v>
      </c>
      <c r="D20" s="729">
        <v>42</v>
      </c>
      <c r="E20" s="729">
        <v>1.6015550000000001</v>
      </c>
      <c r="F20" s="729">
        <v>77194</v>
      </c>
      <c r="G20" s="729">
        <v>4066.2867489999999</v>
      </c>
      <c r="H20" s="729">
        <v>8216</v>
      </c>
      <c r="I20" s="729">
        <v>413.07471500000003</v>
      </c>
      <c r="J20" s="729">
        <v>296</v>
      </c>
      <c r="K20" s="729">
        <v>15.434201</v>
      </c>
      <c r="L20" s="729">
        <v>650</v>
      </c>
      <c r="M20" s="729">
        <v>37.809741000000002</v>
      </c>
      <c r="N20" s="729">
        <v>86494</v>
      </c>
      <c r="O20" s="729">
        <v>4539.1376689999997</v>
      </c>
      <c r="P20" s="729">
        <v>5066</v>
      </c>
      <c r="Q20" s="729">
        <v>259.80274199999997</v>
      </c>
    </row>
    <row r="21" spans="1:17" s="413" customFormat="1">
      <c r="A21" s="604">
        <v>42360</v>
      </c>
      <c r="B21" s="729">
        <v>17</v>
      </c>
      <c r="C21" s="729">
        <v>0.87337600000000004</v>
      </c>
      <c r="D21" s="729">
        <v>45</v>
      </c>
      <c r="E21" s="729">
        <v>2.422704</v>
      </c>
      <c r="F21" s="729">
        <v>50129</v>
      </c>
      <c r="G21" s="729">
        <v>2640.6026861</v>
      </c>
      <c r="H21" s="729">
        <v>20686</v>
      </c>
      <c r="I21" s="729">
        <v>1034.6315798000001</v>
      </c>
      <c r="J21" s="729">
        <v>99</v>
      </c>
      <c r="K21" s="729">
        <v>4.5742025000000002</v>
      </c>
      <c r="L21" s="729">
        <v>337</v>
      </c>
      <c r="M21" s="729">
        <v>16.237524000000001</v>
      </c>
      <c r="N21" s="729">
        <v>71313</v>
      </c>
      <c r="O21" s="729">
        <v>3699.3420723999998</v>
      </c>
      <c r="P21" s="729">
        <v>5123</v>
      </c>
      <c r="Q21" s="729">
        <v>260.86558439999999</v>
      </c>
    </row>
    <row r="22" spans="1:17" s="413" customFormat="1">
      <c r="A22" s="604">
        <v>42361</v>
      </c>
      <c r="B22" s="729">
        <v>59</v>
      </c>
      <c r="C22" s="729">
        <v>3.048362</v>
      </c>
      <c r="D22" s="729">
        <v>5</v>
      </c>
      <c r="E22" s="729">
        <v>0.20744000000000001</v>
      </c>
      <c r="F22" s="729">
        <v>4116</v>
      </c>
      <c r="G22" s="729">
        <v>214.4673775</v>
      </c>
      <c r="H22" s="729">
        <v>91982</v>
      </c>
      <c r="I22" s="729">
        <v>4594.7755949000002</v>
      </c>
      <c r="J22" s="729">
        <v>12</v>
      </c>
      <c r="K22" s="729">
        <v>0.70791999999999999</v>
      </c>
      <c r="L22" s="729">
        <v>744</v>
      </c>
      <c r="M22" s="729">
        <v>36.518735</v>
      </c>
      <c r="N22" s="729">
        <v>96918</v>
      </c>
      <c r="O22" s="729">
        <v>4849.7254294000004</v>
      </c>
      <c r="P22" s="729">
        <v>5733</v>
      </c>
      <c r="Q22" s="729">
        <v>293.40164120000003</v>
      </c>
    </row>
    <row r="23" spans="1:17" s="413" customFormat="1">
      <c r="A23" s="604">
        <v>42362</v>
      </c>
      <c r="B23" s="729">
        <v>94</v>
      </c>
      <c r="C23" s="729">
        <v>4.8580519999999998</v>
      </c>
      <c r="D23" s="729">
        <v>4</v>
      </c>
      <c r="E23" s="729">
        <v>0.1610675</v>
      </c>
      <c r="F23" s="729">
        <v>91709</v>
      </c>
      <c r="G23" s="729">
        <v>4834.8443544000002</v>
      </c>
      <c r="H23" s="729">
        <v>77295</v>
      </c>
      <c r="I23" s="729">
        <v>3897.0613174999999</v>
      </c>
      <c r="J23" s="729">
        <v>3140</v>
      </c>
      <c r="K23" s="729">
        <v>169.16505799999999</v>
      </c>
      <c r="L23" s="729">
        <v>6255</v>
      </c>
      <c r="M23" s="729">
        <v>295.41943800000001</v>
      </c>
      <c r="N23" s="729">
        <v>178497</v>
      </c>
      <c r="O23" s="729">
        <v>9201.5092874000002</v>
      </c>
      <c r="P23" s="729">
        <v>4622</v>
      </c>
      <c r="Q23" s="729">
        <v>239.3520029</v>
      </c>
    </row>
    <row r="24" spans="1:17" s="413" customFormat="1">
      <c r="A24" s="604">
        <v>42366</v>
      </c>
      <c r="B24" s="729">
        <v>43</v>
      </c>
      <c r="C24" s="729">
        <v>2.2351160000000001</v>
      </c>
      <c r="D24" s="729">
        <v>9</v>
      </c>
      <c r="E24" s="729">
        <v>0.468418</v>
      </c>
      <c r="F24" s="729">
        <v>30232</v>
      </c>
      <c r="G24" s="729">
        <v>1608.0886029000001</v>
      </c>
      <c r="H24" s="729">
        <v>56218</v>
      </c>
      <c r="I24" s="729">
        <v>2833.9115056000001</v>
      </c>
      <c r="J24" s="729">
        <v>3</v>
      </c>
      <c r="K24" s="729">
        <v>0.18959999999999999</v>
      </c>
      <c r="L24" s="729">
        <v>0</v>
      </c>
      <c r="M24" s="729">
        <v>0</v>
      </c>
      <c r="N24" s="729">
        <v>86505</v>
      </c>
      <c r="O24" s="729">
        <v>4444.8932425000003</v>
      </c>
      <c r="P24" s="729">
        <v>4687</v>
      </c>
      <c r="Q24" s="729">
        <v>244.4113078</v>
      </c>
    </row>
    <row r="25" spans="1:17" s="413" customFormat="1">
      <c r="A25" s="604">
        <v>42367</v>
      </c>
      <c r="B25" s="729">
        <v>125</v>
      </c>
      <c r="C25" s="729">
        <v>6.5204279999999999</v>
      </c>
      <c r="D25" s="729">
        <v>26</v>
      </c>
      <c r="E25" s="729">
        <v>1.2296137499999999</v>
      </c>
      <c r="F25" s="729">
        <v>63194</v>
      </c>
      <c r="G25" s="729">
        <v>3374.0829746999998</v>
      </c>
      <c r="H25" s="729">
        <v>29629</v>
      </c>
      <c r="I25" s="729">
        <v>1506.9115657</v>
      </c>
      <c r="J25" s="729">
        <v>80</v>
      </c>
      <c r="K25" s="729">
        <v>4.6906749999999997</v>
      </c>
      <c r="L25" s="729">
        <v>357</v>
      </c>
      <c r="M25" s="729">
        <v>17.877635000000001</v>
      </c>
      <c r="N25" s="729">
        <v>93411</v>
      </c>
      <c r="O25" s="729">
        <v>4911.3128921500002</v>
      </c>
      <c r="P25" s="729">
        <v>5150</v>
      </c>
      <c r="Q25" s="729">
        <v>269.21613660000003</v>
      </c>
    </row>
    <row r="26" spans="1:17" s="413" customFormat="1">
      <c r="A26" s="604">
        <v>42368</v>
      </c>
      <c r="B26" s="729">
        <v>270</v>
      </c>
      <c r="C26" s="729">
        <v>14.107381999999999</v>
      </c>
      <c r="D26" s="729">
        <v>9</v>
      </c>
      <c r="E26" s="729">
        <v>0.43888250000000001</v>
      </c>
      <c r="F26" s="729">
        <v>142074</v>
      </c>
      <c r="G26" s="729">
        <v>7576.3167906999997</v>
      </c>
      <c r="H26" s="729">
        <v>60478</v>
      </c>
      <c r="I26" s="729">
        <v>3070.5478303999998</v>
      </c>
      <c r="J26" s="729">
        <v>14</v>
      </c>
      <c r="K26" s="729">
        <v>0.76768999999999998</v>
      </c>
      <c r="L26" s="729">
        <v>126</v>
      </c>
      <c r="M26" s="729">
        <v>5.9016599999999997</v>
      </c>
      <c r="N26" s="729">
        <v>202971</v>
      </c>
      <c r="O26" s="729">
        <v>10668.0802356</v>
      </c>
      <c r="P26" s="729">
        <v>5353</v>
      </c>
      <c r="Q26" s="729">
        <v>278.58847399999996</v>
      </c>
    </row>
    <row r="27" spans="1:17" s="413" customFormat="1">
      <c r="A27" s="604">
        <v>42369</v>
      </c>
      <c r="B27" s="729">
        <v>4326</v>
      </c>
      <c r="C27" s="729">
        <v>225.321708</v>
      </c>
      <c r="D27" s="729">
        <v>82</v>
      </c>
      <c r="E27" s="729">
        <v>2.9552529999999999</v>
      </c>
      <c r="F27" s="729">
        <v>127006</v>
      </c>
      <c r="G27" s="729">
        <v>6738.5688633</v>
      </c>
      <c r="H27" s="729">
        <v>19127</v>
      </c>
      <c r="I27" s="729">
        <v>970.33652589999997</v>
      </c>
      <c r="J27" s="729">
        <v>2417</v>
      </c>
      <c r="K27" s="729">
        <v>135.8025375</v>
      </c>
      <c r="L27" s="729">
        <v>3447</v>
      </c>
      <c r="M27" s="729">
        <v>167.6206655</v>
      </c>
      <c r="N27" s="729">
        <v>156405</v>
      </c>
      <c r="O27" s="729">
        <v>8240.6055531999991</v>
      </c>
      <c r="P27" s="729">
        <v>4482</v>
      </c>
      <c r="Q27" s="729">
        <v>235.44682</v>
      </c>
    </row>
    <row r="28" spans="1:17" s="300" customFormat="1" ht="24.75" customHeight="1">
      <c r="A28" s="1209" t="s">
        <v>508</v>
      </c>
      <c r="B28" s="1209"/>
      <c r="C28" s="1209"/>
      <c r="D28" s="1209"/>
      <c r="E28" s="1209"/>
      <c r="F28" s="1209"/>
      <c r="G28" s="1209"/>
      <c r="H28" s="1209"/>
      <c r="I28" s="1209"/>
      <c r="J28" s="1209"/>
      <c r="K28" s="1209"/>
      <c r="L28" s="1209"/>
      <c r="M28" s="1209"/>
      <c r="N28" s="1209"/>
      <c r="O28" s="1209"/>
      <c r="P28" s="1209"/>
      <c r="Q28" s="387"/>
    </row>
    <row r="29" spans="1:17">
      <c r="A29" s="305" t="s">
        <v>404</v>
      </c>
      <c r="B29" s="224"/>
      <c r="C29" s="224"/>
      <c r="D29" s="224"/>
      <c r="E29" s="224"/>
      <c r="F29" s="224"/>
      <c r="G29" s="224"/>
      <c r="H29" s="224"/>
      <c r="I29" s="224"/>
      <c r="J29" s="224"/>
      <c r="K29" s="224"/>
      <c r="L29" s="224"/>
      <c r="M29" s="224"/>
      <c r="N29" s="224"/>
      <c r="O29" s="224"/>
      <c r="P29" s="224"/>
      <c r="Q29" s="224"/>
    </row>
  </sheetData>
  <mergeCells count="29">
    <mergeCell ref="A28:P28"/>
    <mergeCell ref="A1:Q1"/>
    <mergeCell ref="A2:A5"/>
    <mergeCell ref="B2:C3"/>
    <mergeCell ref="D2:E3"/>
    <mergeCell ref="F2:I2"/>
    <mergeCell ref="J2:M2"/>
    <mergeCell ref="N2:O2"/>
    <mergeCell ref="P2:Q3"/>
    <mergeCell ref="F3:G3"/>
    <mergeCell ref="H3:I3"/>
    <mergeCell ref="J3:K3"/>
    <mergeCell ref="L3:M3"/>
    <mergeCell ref="B4:B5"/>
    <mergeCell ref="C4:C5"/>
    <mergeCell ref="D4:D5"/>
    <mergeCell ref="E4:E5"/>
    <mergeCell ref="F4:F5"/>
    <mergeCell ref="G4:G5"/>
    <mergeCell ref="H4:H5"/>
    <mergeCell ref="I4:I5"/>
    <mergeCell ref="P4:P5"/>
    <mergeCell ref="Q4:Q5"/>
    <mergeCell ref="J4:J5"/>
    <mergeCell ref="K4:K5"/>
    <mergeCell ref="L4:L5"/>
    <mergeCell ref="M4:M5"/>
    <mergeCell ref="N4:N5"/>
    <mergeCell ref="O4:O5"/>
  </mergeCells>
  <pageMargins left="0.7" right="0.7" top="0.75" bottom="0.75" header="0.3" footer="0.3"/>
  <pageSetup scale="81" orientation="landscape" r:id="rId1"/>
</worksheet>
</file>

<file path=xl/worksheets/sheet38.xml><?xml version="1.0" encoding="utf-8"?>
<worksheet xmlns="http://schemas.openxmlformats.org/spreadsheetml/2006/main" xmlns:r="http://schemas.openxmlformats.org/officeDocument/2006/relationships">
  <dimension ref="A1:Q29"/>
  <sheetViews>
    <sheetView topLeftCell="A7" zoomScaleSheetLayoutView="100" workbookViewId="0">
      <selection activeCell="F12" sqref="F12"/>
    </sheetView>
  </sheetViews>
  <sheetFormatPr defaultColWidth="8.85546875" defaultRowHeight="12.75"/>
  <cols>
    <col min="1" max="1" width="8.85546875" style="407" customWidth="1"/>
    <col min="2" max="2" width="10.28515625" style="407" customWidth="1"/>
    <col min="3" max="3" width="8.85546875" style="407" customWidth="1"/>
    <col min="4" max="4" width="8.7109375" style="407" customWidth="1"/>
    <col min="5" max="5" width="8.85546875" style="407" customWidth="1"/>
    <col min="6" max="6" width="9.42578125" style="407" customWidth="1"/>
    <col min="7" max="7" width="8.42578125" style="407" customWidth="1"/>
    <col min="8" max="8" width="9.7109375" style="407" customWidth="1"/>
    <col min="9" max="9" width="8.7109375" style="407" customWidth="1"/>
    <col min="10" max="10" width="8.5703125" style="407" customWidth="1"/>
    <col min="11" max="11" width="8.28515625" style="407" customWidth="1"/>
    <col min="12" max="12" width="8.5703125" style="407" customWidth="1"/>
    <col min="13" max="13" width="8.7109375" style="407" customWidth="1"/>
    <col min="14" max="14" width="10.28515625" style="407" customWidth="1"/>
    <col min="15" max="15" width="8.7109375" style="407" customWidth="1"/>
    <col min="16" max="16" width="8.85546875" style="407" customWidth="1"/>
    <col min="17" max="17" width="8.5703125" style="407" customWidth="1"/>
    <col min="18" max="16384" width="8.85546875" style="407"/>
  </cols>
  <sheetData>
    <row r="1" spans="1:17" ht="15.75">
      <c r="A1" s="1210" t="str">
        <f>[1]Tables!$A$37</f>
        <v xml:space="preserve">Table 36: Equity Derivatives Trading at NSE during December 2015 </v>
      </c>
      <c r="B1" s="1211"/>
      <c r="C1" s="1211"/>
      <c r="D1" s="1211"/>
      <c r="E1" s="1211"/>
      <c r="F1" s="1211"/>
      <c r="G1" s="1211"/>
      <c r="H1" s="1211"/>
      <c r="I1" s="1211"/>
      <c r="J1" s="1211"/>
      <c r="K1" s="1211"/>
      <c r="L1" s="1211"/>
      <c r="M1" s="1211"/>
      <c r="N1" s="1211"/>
      <c r="O1" s="1211"/>
      <c r="P1" s="1211"/>
      <c r="Q1" s="1211"/>
    </row>
    <row r="2" spans="1:17" ht="12.75" customHeight="1">
      <c r="A2" s="1227" t="s">
        <v>80</v>
      </c>
      <c r="B2" s="1216" t="s">
        <v>127</v>
      </c>
      <c r="C2" s="1217"/>
      <c r="D2" s="1230" t="s">
        <v>136</v>
      </c>
      <c r="E2" s="1231"/>
      <c r="F2" s="1220" t="s">
        <v>125</v>
      </c>
      <c r="G2" s="1221"/>
      <c r="H2" s="1221"/>
      <c r="I2" s="1222"/>
      <c r="J2" s="1220" t="s">
        <v>124</v>
      </c>
      <c r="K2" s="1221"/>
      <c r="L2" s="1221"/>
      <c r="M2" s="1222"/>
      <c r="N2" s="1220" t="s">
        <v>135</v>
      </c>
      <c r="O2" s="1222"/>
      <c r="P2" s="1216" t="s">
        <v>134</v>
      </c>
      <c r="Q2" s="1223"/>
    </row>
    <row r="3" spans="1:17" ht="15.75" customHeight="1">
      <c r="A3" s="1228"/>
      <c r="B3" s="1218"/>
      <c r="C3" s="1219"/>
      <c r="D3" s="1232"/>
      <c r="E3" s="1233"/>
      <c r="F3" s="1226" t="s">
        <v>133</v>
      </c>
      <c r="G3" s="1226"/>
      <c r="H3" s="1226" t="s">
        <v>132</v>
      </c>
      <c r="I3" s="1226"/>
      <c r="J3" s="1226" t="s">
        <v>133</v>
      </c>
      <c r="K3" s="1226"/>
      <c r="L3" s="1226" t="s">
        <v>132</v>
      </c>
      <c r="M3" s="1226"/>
      <c r="N3" s="227"/>
      <c r="O3" s="228"/>
      <c r="P3" s="1224"/>
      <c r="Q3" s="1225"/>
    </row>
    <row r="4" spans="1:17" ht="22.9" customHeight="1">
      <c r="A4" s="1228"/>
      <c r="B4" s="1206" t="s">
        <v>120</v>
      </c>
      <c r="C4" s="1206" t="s">
        <v>268</v>
      </c>
      <c r="D4" s="1206" t="s">
        <v>120</v>
      </c>
      <c r="E4" s="1206" t="s">
        <v>268</v>
      </c>
      <c r="F4" s="1206" t="s">
        <v>131</v>
      </c>
      <c r="G4" s="1206" t="s">
        <v>268</v>
      </c>
      <c r="H4" s="1206" t="s">
        <v>131</v>
      </c>
      <c r="I4" s="1206" t="s">
        <v>268</v>
      </c>
      <c r="J4" s="1206" t="s">
        <v>131</v>
      </c>
      <c r="K4" s="1206" t="s">
        <v>268</v>
      </c>
      <c r="L4" s="1206" t="s">
        <v>130</v>
      </c>
      <c r="M4" s="1206" t="s">
        <v>268</v>
      </c>
      <c r="N4" s="1208" t="s">
        <v>130</v>
      </c>
      <c r="O4" s="1206" t="s">
        <v>268</v>
      </c>
      <c r="P4" s="1206" t="s">
        <v>129</v>
      </c>
      <c r="Q4" s="1206" t="s">
        <v>357</v>
      </c>
    </row>
    <row r="5" spans="1:17" ht="14.25" customHeight="1">
      <c r="A5" s="1229"/>
      <c r="B5" s="1206"/>
      <c r="C5" s="1206"/>
      <c r="D5" s="1206"/>
      <c r="E5" s="1206"/>
      <c r="F5" s="1206"/>
      <c r="G5" s="1206"/>
      <c r="H5" s="1206"/>
      <c r="I5" s="1206"/>
      <c r="J5" s="1206"/>
      <c r="K5" s="1206"/>
      <c r="L5" s="1206"/>
      <c r="M5" s="1206"/>
      <c r="N5" s="1208"/>
      <c r="O5" s="1206"/>
      <c r="P5" s="1207"/>
      <c r="Q5" s="1206"/>
    </row>
    <row r="6" spans="1:17" s="413" customFormat="1">
      <c r="A6" s="604">
        <v>42339</v>
      </c>
      <c r="B6" s="729">
        <v>196080</v>
      </c>
      <c r="C6" s="729">
        <v>11102.3076986</v>
      </c>
      <c r="D6" s="729">
        <v>447306</v>
      </c>
      <c r="E6" s="729">
        <v>23316.013242249999</v>
      </c>
      <c r="F6" s="729">
        <v>888709</v>
      </c>
      <c r="G6" s="729">
        <v>54040.867671674998</v>
      </c>
      <c r="H6" s="729">
        <v>731031</v>
      </c>
      <c r="I6" s="729">
        <v>41788.238023500002</v>
      </c>
      <c r="J6" s="729">
        <v>124972</v>
      </c>
      <c r="K6" s="729">
        <v>6894.7856078750001</v>
      </c>
      <c r="L6" s="729">
        <v>55486</v>
      </c>
      <c r="M6" s="729">
        <v>2811.7118485000001</v>
      </c>
      <c r="N6" s="729">
        <v>2443584</v>
      </c>
      <c r="O6" s="729">
        <v>139953.9240924</v>
      </c>
      <c r="P6" s="729">
        <v>3412930</v>
      </c>
      <c r="Q6" s="729">
        <v>188928.48308853499</v>
      </c>
    </row>
    <row r="7" spans="1:17" s="413" customFormat="1">
      <c r="A7" s="604">
        <v>42340</v>
      </c>
      <c r="B7" s="729">
        <v>199297</v>
      </c>
      <c r="C7" s="729">
        <v>11163.50303025</v>
      </c>
      <c r="D7" s="729">
        <v>420655</v>
      </c>
      <c r="E7" s="729">
        <v>21966.136686450001</v>
      </c>
      <c r="F7" s="729">
        <v>764978</v>
      </c>
      <c r="G7" s="729">
        <v>46483.354623674997</v>
      </c>
      <c r="H7" s="729">
        <v>700940</v>
      </c>
      <c r="I7" s="729">
        <v>40133.3756526</v>
      </c>
      <c r="J7" s="729">
        <v>119738</v>
      </c>
      <c r="K7" s="729">
        <v>6645.5880285000003</v>
      </c>
      <c r="L7" s="729">
        <v>56054</v>
      </c>
      <c r="M7" s="729">
        <v>2840.7451611249999</v>
      </c>
      <c r="N7" s="729">
        <v>2261662</v>
      </c>
      <c r="O7" s="729">
        <v>129232.7031826</v>
      </c>
      <c r="P7" s="729">
        <v>3487459</v>
      </c>
      <c r="Q7" s="729">
        <v>192511.81806952492</v>
      </c>
    </row>
    <row r="8" spans="1:17" s="413" customFormat="1">
      <c r="A8" s="604">
        <v>42341</v>
      </c>
      <c r="B8" s="729">
        <v>206979</v>
      </c>
      <c r="C8" s="729">
        <v>11694.360489225</v>
      </c>
      <c r="D8" s="729">
        <v>437019</v>
      </c>
      <c r="E8" s="729">
        <v>22908.531742849998</v>
      </c>
      <c r="F8" s="729">
        <v>985315</v>
      </c>
      <c r="G8" s="729">
        <v>60017.864825475001</v>
      </c>
      <c r="H8" s="729">
        <v>673459</v>
      </c>
      <c r="I8" s="729">
        <v>38645.127691499998</v>
      </c>
      <c r="J8" s="729">
        <v>126107</v>
      </c>
      <c r="K8" s="729">
        <v>7112.8601630000003</v>
      </c>
      <c r="L8" s="729">
        <v>60469</v>
      </c>
      <c r="M8" s="729">
        <v>3092.9987873750001</v>
      </c>
      <c r="N8" s="729">
        <v>2489348</v>
      </c>
      <c r="O8" s="729">
        <v>143471.74369942499</v>
      </c>
      <c r="P8" s="729">
        <v>3621267</v>
      </c>
      <c r="Q8" s="729">
        <v>198715.91153187994</v>
      </c>
    </row>
    <row r="9" spans="1:17" s="413" customFormat="1">
      <c r="A9" s="604">
        <v>42342</v>
      </c>
      <c r="B9" s="729">
        <v>202084</v>
      </c>
      <c r="C9" s="729">
        <v>11270.053146875</v>
      </c>
      <c r="D9" s="729">
        <v>441662</v>
      </c>
      <c r="E9" s="729">
        <v>22806.414044724999</v>
      </c>
      <c r="F9" s="729">
        <v>1019362</v>
      </c>
      <c r="G9" s="729">
        <v>61427.923595624998</v>
      </c>
      <c r="H9" s="729">
        <v>766190</v>
      </c>
      <c r="I9" s="729">
        <v>43495.52444565</v>
      </c>
      <c r="J9" s="729">
        <v>150901</v>
      </c>
      <c r="K9" s="729">
        <v>8395.3238217500002</v>
      </c>
      <c r="L9" s="729">
        <v>72254</v>
      </c>
      <c r="M9" s="729">
        <v>3683.3844896249998</v>
      </c>
      <c r="N9" s="729">
        <v>2652453</v>
      </c>
      <c r="O9" s="729">
        <v>151078.62354425</v>
      </c>
      <c r="P9" s="729">
        <v>3707596</v>
      </c>
      <c r="Q9" s="729">
        <v>201189.14225764998</v>
      </c>
    </row>
    <row r="10" spans="1:17" s="413" customFormat="1">
      <c r="A10" s="604">
        <v>42345</v>
      </c>
      <c r="B10" s="729">
        <v>152123</v>
      </c>
      <c r="C10" s="729">
        <v>8530.3215681750007</v>
      </c>
      <c r="D10" s="729">
        <v>351590</v>
      </c>
      <c r="E10" s="729">
        <v>18008.973377750001</v>
      </c>
      <c r="F10" s="729">
        <v>864956</v>
      </c>
      <c r="G10" s="729">
        <v>52138.978628099998</v>
      </c>
      <c r="H10" s="729">
        <v>603975</v>
      </c>
      <c r="I10" s="729">
        <v>34457.814373649999</v>
      </c>
      <c r="J10" s="729">
        <v>125401</v>
      </c>
      <c r="K10" s="729">
        <v>6814.4007760000004</v>
      </c>
      <c r="L10" s="729">
        <v>65189</v>
      </c>
      <c r="M10" s="729">
        <v>3271.0276923749998</v>
      </c>
      <c r="N10" s="729">
        <v>2163234</v>
      </c>
      <c r="O10" s="729">
        <v>123221.51641605</v>
      </c>
      <c r="P10" s="729">
        <v>3766412</v>
      </c>
      <c r="Q10" s="729">
        <v>204258.8981413001</v>
      </c>
    </row>
    <row r="11" spans="1:17" s="413" customFormat="1">
      <c r="A11" s="604">
        <v>42346</v>
      </c>
      <c r="B11" s="729">
        <v>196969</v>
      </c>
      <c r="C11" s="729">
        <v>10871.716638325001</v>
      </c>
      <c r="D11" s="729">
        <v>393377</v>
      </c>
      <c r="E11" s="729">
        <v>19797.200154624999</v>
      </c>
      <c r="F11" s="729">
        <v>1294980</v>
      </c>
      <c r="G11" s="729">
        <v>77347.979975474998</v>
      </c>
      <c r="H11" s="729">
        <v>800685</v>
      </c>
      <c r="I11" s="729">
        <v>45469.090002825003</v>
      </c>
      <c r="J11" s="729">
        <v>133827</v>
      </c>
      <c r="K11" s="729">
        <v>7167.4441710000001</v>
      </c>
      <c r="L11" s="729">
        <v>70558</v>
      </c>
      <c r="M11" s="729">
        <v>3464.67024975</v>
      </c>
      <c r="N11" s="729">
        <v>2890396</v>
      </c>
      <c r="O11" s="729">
        <v>164118.101192</v>
      </c>
      <c r="P11" s="729">
        <v>3832366</v>
      </c>
      <c r="Q11" s="729">
        <v>205472.50186049502</v>
      </c>
    </row>
    <row r="12" spans="1:17" s="413" customFormat="1">
      <c r="A12" s="604">
        <v>42347</v>
      </c>
      <c r="B12" s="729">
        <v>261161</v>
      </c>
      <c r="C12" s="729">
        <v>14373.277398925</v>
      </c>
      <c r="D12" s="729">
        <v>471797</v>
      </c>
      <c r="E12" s="729">
        <v>23106.461061574999</v>
      </c>
      <c r="F12" s="729">
        <v>1501724</v>
      </c>
      <c r="G12" s="729">
        <v>88890.288230624996</v>
      </c>
      <c r="H12" s="729">
        <v>1141003</v>
      </c>
      <c r="I12" s="729">
        <v>64003.984123424998</v>
      </c>
      <c r="J12" s="729">
        <v>167887</v>
      </c>
      <c r="K12" s="729">
        <v>8798.0624521249993</v>
      </c>
      <c r="L12" s="729">
        <v>98683</v>
      </c>
      <c r="M12" s="729">
        <v>4807.6725112499998</v>
      </c>
      <c r="N12" s="729">
        <v>3642255</v>
      </c>
      <c r="O12" s="729">
        <v>203979.74577792501</v>
      </c>
      <c r="P12" s="729">
        <v>3983958</v>
      </c>
      <c r="Q12" s="729">
        <v>210871.28447472505</v>
      </c>
    </row>
    <row r="13" spans="1:17" s="413" customFormat="1">
      <c r="A13" s="604">
        <v>42348</v>
      </c>
      <c r="B13" s="729">
        <v>219835</v>
      </c>
      <c r="C13" s="729">
        <v>12039.82426105</v>
      </c>
      <c r="D13" s="729">
        <v>447755</v>
      </c>
      <c r="E13" s="729">
        <v>22417.753387875</v>
      </c>
      <c r="F13" s="729">
        <v>1204395</v>
      </c>
      <c r="G13" s="729">
        <v>70894.858332000003</v>
      </c>
      <c r="H13" s="729">
        <v>878680</v>
      </c>
      <c r="I13" s="729">
        <v>49252.566155100001</v>
      </c>
      <c r="J13" s="729">
        <v>157667</v>
      </c>
      <c r="K13" s="729">
        <v>8419.1092548750003</v>
      </c>
      <c r="L13" s="729">
        <v>88642</v>
      </c>
      <c r="M13" s="729">
        <v>4344.9493867499996</v>
      </c>
      <c r="N13" s="729">
        <v>2996974</v>
      </c>
      <c r="O13" s="729">
        <v>167369.06077764998</v>
      </c>
      <c r="P13" s="729">
        <v>4018904</v>
      </c>
      <c r="Q13" s="729">
        <v>214542.83869244996</v>
      </c>
    </row>
    <row r="14" spans="1:17" s="413" customFormat="1">
      <c r="A14" s="604">
        <v>42349</v>
      </c>
      <c r="B14" s="729">
        <v>298786</v>
      </c>
      <c r="C14" s="729">
        <v>16078.7636642</v>
      </c>
      <c r="D14" s="729">
        <v>485796</v>
      </c>
      <c r="E14" s="729">
        <v>23950.804269150001</v>
      </c>
      <c r="F14" s="729">
        <v>1497131</v>
      </c>
      <c r="G14" s="729">
        <v>87210.615591674999</v>
      </c>
      <c r="H14" s="729">
        <v>1180316</v>
      </c>
      <c r="I14" s="729">
        <v>65585.245306199999</v>
      </c>
      <c r="J14" s="729">
        <v>174493</v>
      </c>
      <c r="K14" s="729">
        <v>9110.0611910999996</v>
      </c>
      <c r="L14" s="729">
        <v>100826</v>
      </c>
      <c r="M14" s="729">
        <v>4908.0938637500003</v>
      </c>
      <c r="N14" s="729">
        <v>3737348</v>
      </c>
      <c r="O14" s="729">
        <v>206843.58388607498</v>
      </c>
      <c r="P14" s="729">
        <v>4107467</v>
      </c>
      <c r="Q14" s="729">
        <v>216730.18836489998</v>
      </c>
    </row>
    <row r="15" spans="1:17" s="413" customFormat="1">
      <c r="A15" s="604">
        <v>42352</v>
      </c>
      <c r="B15" s="729">
        <v>262513</v>
      </c>
      <c r="C15" s="729">
        <v>14269.246177999999</v>
      </c>
      <c r="D15" s="729">
        <v>416496</v>
      </c>
      <c r="E15" s="729">
        <v>20459.477780550002</v>
      </c>
      <c r="F15" s="729">
        <v>1444672</v>
      </c>
      <c r="G15" s="729">
        <v>84485.874728099996</v>
      </c>
      <c r="H15" s="729">
        <v>1175137</v>
      </c>
      <c r="I15" s="729">
        <v>65180.893538625001</v>
      </c>
      <c r="J15" s="729">
        <v>163889</v>
      </c>
      <c r="K15" s="729">
        <v>8639.5901393749991</v>
      </c>
      <c r="L15" s="729">
        <v>91688</v>
      </c>
      <c r="M15" s="729">
        <v>4451.3335889999998</v>
      </c>
      <c r="N15" s="729">
        <v>3554395</v>
      </c>
      <c r="O15" s="729">
        <v>197486.41595364999</v>
      </c>
      <c r="P15" s="729">
        <v>4219385</v>
      </c>
      <c r="Q15" s="729">
        <v>224144.23967876998</v>
      </c>
    </row>
    <row r="16" spans="1:17" s="413" customFormat="1">
      <c r="A16" s="604">
        <v>42353</v>
      </c>
      <c r="B16" s="729">
        <v>222557</v>
      </c>
      <c r="C16" s="729">
        <v>11985.3029826</v>
      </c>
      <c r="D16" s="729">
        <v>369617</v>
      </c>
      <c r="E16" s="729">
        <v>18217.391471049999</v>
      </c>
      <c r="F16" s="729">
        <v>1084827</v>
      </c>
      <c r="G16" s="729">
        <v>63447.928885275003</v>
      </c>
      <c r="H16" s="729">
        <v>879126</v>
      </c>
      <c r="I16" s="729">
        <v>48625.155849900002</v>
      </c>
      <c r="J16" s="729">
        <v>129824</v>
      </c>
      <c r="K16" s="729">
        <v>6726.1606986249999</v>
      </c>
      <c r="L16" s="729">
        <v>72818</v>
      </c>
      <c r="M16" s="729">
        <v>3505.7197447499998</v>
      </c>
      <c r="N16" s="729">
        <v>2758769</v>
      </c>
      <c r="O16" s="729">
        <v>152507.65963220003</v>
      </c>
      <c r="P16" s="729">
        <v>4285871</v>
      </c>
      <c r="Q16" s="729">
        <v>229020.56531805001</v>
      </c>
    </row>
    <row r="17" spans="1:17" s="413" customFormat="1">
      <c r="A17" s="604">
        <v>42354</v>
      </c>
      <c r="B17" s="729">
        <v>250334</v>
      </c>
      <c r="C17" s="729">
        <v>13706.87859</v>
      </c>
      <c r="D17" s="729">
        <v>453461</v>
      </c>
      <c r="E17" s="729">
        <v>22656.752622150001</v>
      </c>
      <c r="F17" s="729">
        <v>1514808</v>
      </c>
      <c r="G17" s="729">
        <v>89385.641060624999</v>
      </c>
      <c r="H17" s="729">
        <v>1213199</v>
      </c>
      <c r="I17" s="729">
        <v>67783.424765999996</v>
      </c>
      <c r="J17" s="729">
        <v>170707</v>
      </c>
      <c r="K17" s="729">
        <v>8892.8957978750004</v>
      </c>
      <c r="L17" s="729">
        <v>93409</v>
      </c>
      <c r="M17" s="729">
        <v>4550.7932361249996</v>
      </c>
      <c r="N17" s="729">
        <v>3695918</v>
      </c>
      <c r="O17" s="729">
        <v>206976.38607277503</v>
      </c>
      <c r="P17" s="729">
        <v>4352411</v>
      </c>
      <c r="Q17" s="729">
        <v>234495.76182097994</v>
      </c>
    </row>
    <row r="18" spans="1:17" s="413" customFormat="1">
      <c r="A18" s="604">
        <v>42355</v>
      </c>
      <c r="B18" s="729">
        <v>321371</v>
      </c>
      <c r="C18" s="729">
        <v>17799.2699182</v>
      </c>
      <c r="D18" s="729">
        <v>510143</v>
      </c>
      <c r="E18" s="729">
        <v>25618.467243399999</v>
      </c>
      <c r="F18" s="729">
        <v>2042474</v>
      </c>
      <c r="G18" s="729">
        <v>120443.718098475</v>
      </c>
      <c r="H18" s="729">
        <v>1958643</v>
      </c>
      <c r="I18" s="729">
        <v>110126.307672375</v>
      </c>
      <c r="J18" s="729">
        <v>199296</v>
      </c>
      <c r="K18" s="729">
        <v>10407.568153</v>
      </c>
      <c r="L18" s="729">
        <v>113215</v>
      </c>
      <c r="M18" s="729">
        <v>5520.7239706250002</v>
      </c>
      <c r="N18" s="729">
        <v>5145142</v>
      </c>
      <c r="O18" s="729">
        <v>289916.05505607504</v>
      </c>
      <c r="P18" s="729">
        <v>4323827</v>
      </c>
      <c r="Q18" s="729">
        <v>235705.06431827997</v>
      </c>
    </row>
    <row r="19" spans="1:17" s="413" customFormat="1">
      <c r="A19" s="604">
        <v>42356</v>
      </c>
      <c r="B19" s="729">
        <v>254701</v>
      </c>
      <c r="C19" s="729">
        <v>14107.924580774999</v>
      </c>
      <c r="D19" s="729">
        <v>469598</v>
      </c>
      <c r="E19" s="729">
        <v>23752.227047375</v>
      </c>
      <c r="F19" s="729">
        <v>1549737</v>
      </c>
      <c r="G19" s="729">
        <v>91530.584746124994</v>
      </c>
      <c r="H19" s="729">
        <v>1369787</v>
      </c>
      <c r="I19" s="729">
        <v>77719.158582450007</v>
      </c>
      <c r="J19" s="729">
        <v>176963</v>
      </c>
      <c r="K19" s="729">
        <v>9315.8679749999992</v>
      </c>
      <c r="L19" s="729">
        <v>93539</v>
      </c>
      <c r="M19" s="729">
        <v>4620.7767787499997</v>
      </c>
      <c r="N19" s="729">
        <v>3914325</v>
      </c>
      <c r="O19" s="729">
        <v>221046.53971047502</v>
      </c>
      <c r="P19" s="729">
        <v>4334962</v>
      </c>
      <c r="Q19" s="729">
        <v>234012.84123614494</v>
      </c>
    </row>
    <row r="20" spans="1:17" s="413" customFormat="1">
      <c r="A20" s="604">
        <v>42359</v>
      </c>
      <c r="B20" s="729">
        <v>200846</v>
      </c>
      <c r="C20" s="729">
        <v>11078.358899125</v>
      </c>
      <c r="D20" s="729">
        <v>395017</v>
      </c>
      <c r="E20" s="729">
        <v>19685.090600575</v>
      </c>
      <c r="F20" s="729">
        <v>1208896</v>
      </c>
      <c r="G20" s="729">
        <v>71213.252022225002</v>
      </c>
      <c r="H20" s="729">
        <v>1133050</v>
      </c>
      <c r="I20" s="729">
        <v>64166.119793849997</v>
      </c>
      <c r="J20" s="729">
        <v>148715</v>
      </c>
      <c r="K20" s="729">
        <v>7712.5347760000004</v>
      </c>
      <c r="L20" s="729">
        <v>75705</v>
      </c>
      <c r="M20" s="729">
        <v>3634.025099125</v>
      </c>
      <c r="N20" s="729">
        <v>3162229</v>
      </c>
      <c r="O20" s="729">
        <v>177489.38119089999</v>
      </c>
      <c r="P20" s="729">
        <v>4398435</v>
      </c>
      <c r="Q20" s="729">
        <v>239770.56527237501</v>
      </c>
    </row>
    <row r="21" spans="1:17" s="413" customFormat="1">
      <c r="A21" s="604">
        <v>42360</v>
      </c>
      <c r="B21" s="729">
        <v>253247</v>
      </c>
      <c r="C21" s="729">
        <v>14012.418524299999</v>
      </c>
      <c r="D21" s="729">
        <v>459297</v>
      </c>
      <c r="E21" s="729">
        <v>23059.745531625002</v>
      </c>
      <c r="F21" s="729">
        <v>1524911</v>
      </c>
      <c r="G21" s="729">
        <v>89771.278960875003</v>
      </c>
      <c r="H21" s="729">
        <v>1259818</v>
      </c>
      <c r="I21" s="729">
        <v>71705.597564174997</v>
      </c>
      <c r="J21" s="729">
        <v>151054</v>
      </c>
      <c r="K21" s="729">
        <v>8013.0538231250002</v>
      </c>
      <c r="L21" s="729">
        <v>72714</v>
      </c>
      <c r="M21" s="729">
        <v>3598.0357241249999</v>
      </c>
      <c r="N21" s="729">
        <v>3721041</v>
      </c>
      <c r="O21" s="729">
        <v>210160.13012822499</v>
      </c>
      <c r="P21" s="729">
        <v>4437433</v>
      </c>
      <c r="Q21" s="729">
        <v>240505.79034606498</v>
      </c>
    </row>
    <row r="22" spans="1:17" s="413" customFormat="1">
      <c r="A22" s="604">
        <v>42361</v>
      </c>
      <c r="B22" s="729">
        <v>237525</v>
      </c>
      <c r="C22" s="729">
        <v>13411.334085425</v>
      </c>
      <c r="D22" s="729">
        <v>513172</v>
      </c>
      <c r="E22" s="729">
        <v>25772.930613925</v>
      </c>
      <c r="F22" s="729">
        <v>1538304</v>
      </c>
      <c r="G22" s="729">
        <v>90849.193610400005</v>
      </c>
      <c r="H22" s="729">
        <v>1519403</v>
      </c>
      <c r="I22" s="729">
        <v>87028.925283749995</v>
      </c>
      <c r="J22" s="729">
        <v>161607</v>
      </c>
      <c r="K22" s="729">
        <v>8396.3798518750009</v>
      </c>
      <c r="L22" s="729">
        <v>83307</v>
      </c>
      <c r="M22" s="729">
        <v>4090.8492781250002</v>
      </c>
      <c r="N22" s="729">
        <v>4053318</v>
      </c>
      <c r="O22" s="729">
        <v>229549.61272350003</v>
      </c>
      <c r="P22" s="729">
        <v>4494675</v>
      </c>
      <c r="Q22" s="729">
        <v>246032.06867273492</v>
      </c>
    </row>
    <row r="23" spans="1:17" s="413" customFormat="1">
      <c r="A23" s="604">
        <v>42362</v>
      </c>
      <c r="B23" s="729">
        <v>166824</v>
      </c>
      <c r="C23" s="729">
        <v>9302.0399438250006</v>
      </c>
      <c r="D23" s="729">
        <v>576960</v>
      </c>
      <c r="E23" s="729">
        <v>29967.726257775001</v>
      </c>
      <c r="F23" s="729">
        <v>1280077</v>
      </c>
      <c r="G23" s="729">
        <v>75391.584107475006</v>
      </c>
      <c r="H23" s="729">
        <v>1211426</v>
      </c>
      <c r="I23" s="729">
        <v>69256.802459925006</v>
      </c>
      <c r="J23" s="729">
        <v>173875</v>
      </c>
      <c r="K23" s="729">
        <v>9579.2336077500004</v>
      </c>
      <c r="L23" s="729">
        <v>79718</v>
      </c>
      <c r="M23" s="729">
        <v>4087.7408232500002</v>
      </c>
      <c r="N23" s="729">
        <v>3488880</v>
      </c>
      <c r="O23" s="729">
        <v>197585.12720000002</v>
      </c>
      <c r="P23" s="729">
        <v>4516387</v>
      </c>
      <c r="Q23" s="729">
        <v>247369.069133635</v>
      </c>
    </row>
    <row r="24" spans="1:17" s="413" customFormat="1">
      <c r="A24" s="604">
        <v>42366</v>
      </c>
      <c r="B24" s="729">
        <v>266240</v>
      </c>
      <c r="C24" s="729">
        <v>15166.906522499999</v>
      </c>
      <c r="D24" s="729">
        <v>934226</v>
      </c>
      <c r="E24" s="729">
        <v>47548.576516900001</v>
      </c>
      <c r="F24" s="729">
        <v>1397801</v>
      </c>
      <c r="G24" s="729">
        <v>82278.760740450001</v>
      </c>
      <c r="H24" s="729">
        <v>1452723</v>
      </c>
      <c r="I24" s="729">
        <v>83565.864308400007</v>
      </c>
      <c r="J24" s="729">
        <v>169532</v>
      </c>
      <c r="K24" s="729">
        <v>9043.5384892500006</v>
      </c>
      <c r="L24" s="729">
        <v>83328</v>
      </c>
      <c r="M24" s="729">
        <v>4216.1842691250004</v>
      </c>
      <c r="N24" s="729">
        <v>4303850</v>
      </c>
      <c r="O24" s="729">
        <v>241819.83084662503</v>
      </c>
      <c r="P24" s="729">
        <v>4639752</v>
      </c>
      <c r="Q24" s="729">
        <v>255943.33774246514</v>
      </c>
    </row>
    <row r="25" spans="1:17" s="413" customFormat="1">
      <c r="A25" s="604">
        <v>42367</v>
      </c>
      <c r="B25" s="729">
        <v>367353</v>
      </c>
      <c r="C25" s="729">
        <v>20761.616780299999</v>
      </c>
      <c r="D25" s="729">
        <v>1062032</v>
      </c>
      <c r="E25" s="729">
        <v>54656.993839875002</v>
      </c>
      <c r="F25" s="729">
        <v>1863977</v>
      </c>
      <c r="G25" s="729">
        <v>110152.37696527501</v>
      </c>
      <c r="H25" s="729">
        <v>1850284</v>
      </c>
      <c r="I25" s="729">
        <v>107291.16582135</v>
      </c>
      <c r="J25" s="729">
        <v>186249</v>
      </c>
      <c r="K25" s="729">
        <v>10179.926964374999</v>
      </c>
      <c r="L25" s="729">
        <v>86245</v>
      </c>
      <c r="M25" s="729">
        <v>4430.3445631249997</v>
      </c>
      <c r="N25" s="729">
        <v>5416140</v>
      </c>
      <c r="O25" s="729">
        <v>307472.42493430001</v>
      </c>
      <c r="P25" s="729">
        <v>4691626</v>
      </c>
      <c r="Q25" s="729">
        <v>259167.70010372004</v>
      </c>
    </row>
    <row r="26" spans="1:17" s="413" customFormat="1">
      <c r="A26" s="604">
        <v>42368</v>
      </c>
      <c r="B26" s="729">
        <v>276041</v>
      </c>
      <c r="C26" s="729">
        <v>15689.887592274999</v>
      </c>
      <c r="D26" s="729">
        <v>1072452</v>
      </c>
      <c r="E26" s="729">
        <v>54818.850195774998</v>
      </c>
      <c r="F26" s="729">
        <v>2168153</v>
      </c>
      <c r="G26" s="729">
        <v>127788.063593475</v>
      </c>
      <c r="H26" s="729">
        <v>1930916</v>
      </c>
      <c r="I26" s="729">
        <v>111841.011405</v>
      </c>
      <c r="J26" s="729">
        <v>188790</v>
      </c>
      <c r="K26" s="729">
        <v>10238.201968625001</v>
      </c>
      <c r="L26" s="729">
        <v>85107</v>
      </c>
      <c r="M26" s="729">
        <v>4423.1557941250003</v>
      </c>
      <c r="N26" s="729">
        <v>5721459</v>
      </c>
      <c r="O26" s="729">
        <v>324799.170549275</v>
      </c>
      <c r="P26" s="729">
        <v>4722790</v>
      </c>
      <c r="Q26" s="729">
        <v>260236.56584051024</v>
      </c>
    </row>
    <row r="27" spans="1:17" s="413" customFormat="1">
      <c r="A27" s="604">
        <v>42369</v>
      </c>
      <c r="B27" s="729">
        <v>384607</v>
      </c>
      <c r="C27" s="729">
        <v>21942.043954825</v>
      </c>
      <c r="D27" s="729">
        <v>1299446</v>
      </c>
      <c r="E27" s="729">
        <v>66028.196963800001</v>
      </c>
      <c r="F27" s="729">
        <v>3157351</v>
      </c>
      <c r="G27" s="729">
        <v>185055.70306927501</v>
      </c>
      <c r="H27" s="729">
        <v>2631766</v>
      </c>
      <c r="I27" s="729">
        <v>152365.70326440001</v>
      </c>
      <c r="J27" s="729">
        <v>246210</v>
      </c>
      <c r="K27" s="729">
        <v>13390.460666375</v>
      </c>
      <c r="L27" s="729">
        <v>124518</v>
      </c>
      <c r="M27" s="729">
        <v>6311.7723713750001</v>
      </c>
      <c r="N27" s="729">
        <v>7843898</v>
      </c>
      <c r="O27" s="729">
        <v>445093.88029005006</v>
      </c>
      <c r="P27" s="729">
        <v>2821797</v>
      </c>
      <c r="Q27" s="729">
        <v>154963.85627846993</v>
      </c>
    </row>
    <row r="28" spans="1:17" s="605" customFormat="1" ht="37.5" customHeight="1">
      <c r="A28" s="1234" t="s">
        <v>458</v>
      </c>
      <c r="B28" s="1234"/>
      <c r="C28" s="1234"/>
      <c r="D28" s="1234"/>
      <c r="E28" s="1234"/>
      <c r="F28" s="1234"/>
      <c r="G28" s="1234"/>
      <c r="H28" s="1234"/>
      <c r="I28" s="1234"/>
      <c r="J28" s="1234"/>
      <c r="K28" s="1234"/>
      <c r="L28" s="1234"/>
      <c r="M28" s="1234"/>
      <c r="N28" s="1234"/>
      <c r="O28" s="1234"/>
      <c r="P28" s="1234"/>
      <c r="Q28" s="1234"/>
    </row>
    <row r="29" spans="1:17" s="605" customFormat="1" ht="12">
      <c r="A29" s="606" t="s">
        <v>320</v>
      </c>
      <c r="B29" s="607"/>
      <c r="C29" s="607"/>
      <c r="D29" s="607"/>
      <c r="E29" s="607"/>
      <c r="F29" s="607"/>
      <c r="G29" s="607"/>
      <c r="H29" s="607"/>
      <c r="I29" s="607"/>
      <c r="J29" s="607"/>
      <c r="K29" s="607"/>
      <c r="L29" s="607"/>
      <c r="M29" s="607"/>
      <c r="N29" s="607"/>
      <c r="O29" s="607"/>
      <c r="P29" s="607"/>
      <c r="Q29" s="607"/>
    </row>
  </sheetData>
  <mergeCells count="29">
    <mergeCell ref="L3:M3"/>
    <mergeCell ref="A28:Q28"/>
    <mergeCell ref="O4:O5"/>
    <mergeCell ref="P4:P5"/>
    <mergeCell ref="Q4:Q5"/>
    <mergeCell ref="J4:J5"/>
    <mergeCell ref="K4:K5"/>
    <mergeCell ref="L4:L5"/>
    <mergeCell ref="M4:M5"/>
    <mergeCell ref="F4:F5"/>
    <mergeCell ref="G4:G5"/>
    <mergeCell ref="I4:I5"/>
    <mergeCell ref="N4:N5"/>
    <mergeCell ref="A1:Q1"/>
    <mergeCell ref="A2:A5"/>
    <mergeCell ref="B2:C3"/>
    <mergeCell ref="D2:E3"/>
    <mergeCell ref="F2:I2"/>
    <mergeCell ref="J2:M2"/>
    <mergeCell ref="N2:O2"/>
    <mergeCell ref="B4:B5"/>
    <mergeCell ref="C4:C5"/>
    <mergeCell ref="D4:D5"/>
    <mergeCell ref="E4:E5"/>
    <mergeCell ref="H4:H5"/>
    <mergeCell ref="P2:Q3"/>
    <mergeCell ref="F3:G3"/>
    <mergeCell ref="H3:I3"/>
    <mergeCell ref="J3:K3"/>
  </mergeCells>
  <pageMargins left="0.75" right="0.75" top="1" bottom="1" header="0.5" footer="0.5"/>
  <pageSetup scale="75" orientation="landscape" r:id="rId1"/>
  <headerFooter alignWithMargins="0"/>
</worksheet>
</file>

<file path=xl/worksheets/sheet39.xml><?xml version="1.0" encoding="utf-8"?>
<worksheet xmlns="http://schemas.openxmlformats.org/spreadsheetml/2006/main" xmlns:r="http://schemas.openxmlformats.org/officeDocument/2006/relationships">
  <dimension ref="A1:X18"/>
  <sheetViews>
    <sheetView zoomScaleSheetLayoutView="100" workbookViewId="0">
      <selection activeCell="F12" sqref="F12"/>
    </sheetView>
  </sheetViews>
  <sheetFormatPr defaultColWidth="9.140625" defaultRowHeight="12.75"/>
  <cols>
    <col min="1" max="1" width="7.7109375" style="408" customWidth="1"/>
    <col min="2" max="2" width="9.42578125" style="408" customWidth="1"/>
    <col min="3" max="3" width="10.140625" style="408" customWidth="1"/>
    <col min="4" max="4" width="9.85546875" style="408" customWidth="1"/>
    <col min="5" max="6" width="9.28515625" style="408" customWidth="1"/>
    <col min="7" max="8" width="9.85546875" style="408" customWidth="1"/>
    <col min="9" max="9" width="9.7109375" style="408" customWidth="1"/>
    <col min="10" max="10" width="10" style="408" customWidth="1"/>
    <col min="11" max="11" width="8" style="408" customWidth="1"/>
    <col min="12" max="12" width="7" style="408" customWidth="1"/>
    <col min="13" max="13" width="9.28515625" style="408" customWidth="1"/>
    <col min="14" max="16384" width="9.140625" style="408"/>
  </cols>
  <sheetData>
    <row r="1" spans="1:24" s="263" customFormat="1" ht="15.75">
      <c r="A1" s="1238" t="str">
        <f>[2]Tables!$A$38</f>
        <v>Table 37: Settlement Statistics in Equity Derivatives Segment at BSE and NSE (` crore)</v>
      </c>
      <c r="B1" s="1238"/>
      <c r="C1" s="1238"/>
      <c r="D1" s="1238"/>
      <c r="E1" s="1238"/>
      <c r="F1" s="1238"/>
      <c r="G1" s="1238"/>
      <c r="H1" s="1238"/>
      <c r="I1" s="1238"/>
      <c r="J1" s="1238"/>
      <c r="K1" s="1238"/>
      <c r="L1" s="1238"/>
      <c r="M1" s="1238"/>
    </row>
    <row r="2" spans="1:24">
      <c r="A2" s="1178" t="s">
        <v>394</v>
      </c>
      <c r="B2" s="1196" t="s">
        <v>41</v>
      </c>
      <c r="C2" s="1205"/>
      <c r="D2" s="1205"/>
      <c r="E2" s="1205"/>
      <c r="F2" s="1205"/>
      <c r="G2" s="1197"/>
      <c r="H2" s="1193" t="s">
        <v>40</v>
      </c>
      <c r="I2" s="1241"/>
      <c r="J2" s="1241"/>
      <c r="K2" s="1241"/>
      <c r="L2" s="1241"/>
      <c r="M2" s="1241"/>
    </row>
    <row r="3" spans="1:24" ht="12.75" customHeight="1">
      <c r="A3" s="1239"/>
      <c r="B3" s="1193" t="s">
        <v>142</v>
      </c>
      <c r="C3" s="1193"/>
      <c r="D3" s="1193" t="s">
        <v>141</v>
      </c>
      <c r="E3" s="1193"/>
      <c r="F3" s="1235" t="s">
        <v>59</v>
      </c>
      <c r="G3" s="1237" t="s">
        <v>270</v>
      </c>
      <c r="H3" s="1193" t="s">
        <v>142</v>
      </c>
      <c r="I3" s="1193"/>
      <c r="J3" s="1193" t="s">
        <v>141</v>
      </c>
      <c r="K3" s="1193"/>
      <c r="L3" s="1235" t="s">
        <v>59</v>
      </c>
      <c r="M3" s="1242" t="s">
        <v>270</v>
      </c>
    </row>
    <row r="4" spans="1:24" ht="27" customHeight="1">
      <c r="A4" s="1240"/>
      <c r="B4" s="932" t="s">
        <v>140</v>
      </c>
      <c r="C4" s="932" t="s">
        <v>139</v>
      </c>
      <c r="D4" s="932" t="s">
        <v>138</v>
      </c>
      <c r="E4" s="932" t="s">
        <v>137</v>
      </c>
      <c r="F4" s="1236"/>
      <c r="G4" s="1237"/>
      <c r="H4" s="88" t="s">
        <v>140</v>
      </c>
      <c r="I4" s="932" t="s">
        <v>139</v>
      </c>
      <c r="J4" s="89" t="s">
        <v>138</v>
      </c>
      <c r="K4" s="932" t="s">
        <v>137</v>
      </c>
      <c r="L4" s="1236"/>
      <c r="M4" s="1243"/>
    </row>
    <row r="5" spans="1:24" ht="15" customHeight="1">
      <c r="A5" s="511" t="s">
        <v>464</v>
      </c>
      <c r="B5" s="608">
        <v>897.42</v>
      </c>
      <c r="C5" s="608">
        <v>21.179999999999996</v>
      </c>
      <c r="D5" s="608">
        <v>36301.020000000004</v>
      </c>
      <c r="E5" s="608">
        <v>48.56</v>
      </c>
      <c r="F5" s="608">
        <v>37268.18</v>
      </c>
      <c r="G5" s="608">
        <v>364.73</v>
      </c>
      <c r="H5" s="608">
        <v>75766.44</v>
      </c>
      <c r="I5" s="608">
        <v>1753.56</v>
      </c>
      <c r="J5" s="608">
        <v>15298.88</v>
      </c>
      <c r="K5" s="608">
        <v>2834.84</v>
      </c>
      <c r="L5" s="608">
        <v>95653.72</v>
      </c>
      <c r="M5" s="608">
        <v>489</v>
      </c>
      <c r="N5" s="65"/>
      <c r="O5" s="65"/>
      <c r="P5" s="65"/>
      <c r="Q5" s="65"/>
      <c r="R5" s="65"/>
      <c r="S5" s="65"/>
      <c r="T5" s="65"/>
      <c r="U5" s="65"/>
      <c r="V5" s="65"/>
      <c r="W5" s="65"/>
      <c r="X5" s="65"/>
    </row>
    <row r="6" spans="1:24" ht="15" customHeight="1">
      <c r="A6" s="316" t="s">
        <v>557</v>
      </c>
      <c r="B6" s="588">
        <f>SUM(B7:B15)</f>
        <v>335.71999999999997</v>
      </c>
      <c r="C6" s="588">
        <f>SUM(C7:C15)</f>
        <v>9.9899999999999984</v>
      </c>
      <c r="D6" s="588">
        <f>SUM(D7:D15)</f>
        <v>5885.5</v>
      </c>
      <c r="E6" s="588">
        <f>SUM(E7:E15)</f>
        <v>6.7500000000000009</v>
      </c>
      <c r="F6" s="588">
        <f>SUM(F7:F15)</f>
        <v>6238.0899999999992</v>
      </c>
      <c r="G6" s="588">
        <f>G15</f>
        <v>15</v>
      </c>
      <c r="H6" s="588">
        <f>SUM(H7:H15)</f>
        <v>61327.05</v>
      </c>
      <c r="I6" s="588">
        <f>SUM(I7:I15)</f>
        <v>1164.5300000000002</v>
      </c>
      <c r="J6" s="588">
        <f>SUM(J7:J15)</f>
        <v>10794.27</v>
      </c>
      <c r="K6" s="588">
        <f>SUM(K7:K15)</f>
        <v>1717.78</v>
      </c>
      <c r="L6" s="588">
        <f>SUM(L7:L15)</f>
        <v>75003.63</v>
      </c>
      <c r="M6" s="588">
        <f>M15</f>
        <v>782</v>
      </c>
      <c r="N6" s="65"/>
      <c r="O6" s="65"/>
      <c r="P6" s="65"/>
      <c r="Q6" s="65"/>
      <c r="R6" s="65"/>
      <c r="S6" s="65"/>
      <c r="T6" s="65"/>
      <c r="U6" s="65"/>
      <c r="V6" s="65"/>
      <c r="W6" s="65"/>
      <c r="X6" s="65"/>
    </row>
    <row r="7" spans="1:24" ht="15" customHeight="1">
      <c r="A7" s="512">
        <v>42108</v>
      </c>
      <c r="B7" s="610">
        <v>84.36</v>
      </c>
      <c r="C7" s="610">
        <v>1.88</v>
      </c>
      <c r="D7" s="610">
        <v>958.92</v>
      </c>
      <c r="E7" s="610">
        <v>1.24</v>
      </c>
      <c r="F7" s="610">
        <v>1046.4000000000001</v>
      </c>
      <c r="G7" s="610">
        <v>13.77</v>
      </c>
      <c r="H7" s="611">
        <v>6451.43</v>
      </c>
      <c r="I7" s="611">
        <v>145.61000000000001</v>
      </c>
      <c r="J7" s="611">
        <v>1088.97</v>
      </c>
      <c r="K7" s="611">
        <v>161.22999999999999</v>
      </c>
      <c r="L7" s="611">
        <v>7847.24</v>
      </c>
      <c r="M7" s="609">
        <v>514</v>
      </c>
      <c r="N7" s="65"/>
      <c r="O7" s="65"/>
      <c r="P7" s="65"/>
      <c r="Q7" s="65"/>
      <c r="R7" s="65"/>
      <c r="S7" s="65"/>
      <c r="T7" s="65"/>
      <c r="U7" s="65"/>
      <c r="V7" s="65"/>
      <c r="W7" s="65"/>
      <c r="X7" s="65"/>
    </row>
    <row r="8" spans="1:24" ht="15" customHeight="1">
      <c r="A8" s="512">
        <v>42138</v>
      </c>
      <c r="B8" s="610">
        <v>89.74</v>
      </c>
      <c r="C8" s="610">
        <v>1.89</v>
      </c>
      <c r="D8" s="610">
        <v>1470.48</v>
      </c>
      <c r="E8" s="610"/>
      <c r="F8" s="610">
        <v>1562.24</v>
      </c>
      <c r="G8" s="610">
        <v>13.79</v>
      </c>
      <c r="H8" s="611">
        <v>7852.88</v>
      </c>
      <c r="I8" s="611">
        <v>92.99</v>
      </c>
      <c r="J8" s="611">
        <v>1071.1400000000001</v>
      </c>
      <c r="K8" s="611">
        <v>98.73</v>
      </c>
      <c r="L8" s="611">
        <v>9115.74</v>
      </c>
      <c r="M8" s="609">
        <v>517</v>
      </c>
      <c r="N8" s="65"/>
      <c r="O8" s="65"/>
      <c r="P8" s="65"/>
      <c r="Q8" s="65"/>
      <c r="R8" s="65"/>
      <c r="S8" s="65"/>
      <c r="T8" s="65"/>
      <c r="U8" s="65"/>
      <c r="V8" s="65"/>
      <c r="W8" s="65"/>
      <c r="X8" s="65"/>
    </row>
    <row r="9" spans="1:24" ht="15" customHeight="1">
      <c r="A9" s="512">
        <v>42169</v>
      </c>
      <c r="B9" s="610">
        <v>39.03</v>
      </c>
      <c r="C9" s="610">
        <v>0.95</v>
      </c>
      <c r="D9" s="610">
        <v>1443.62</v>
      </c>
      <c r="E9" s="610">
        <v>1.54</v>
      </c>
      <c r="F9" s="610">
        <v>1485.14</v>
      </c>
      <c r="G9" s="610">
        <v>14.59</v>
      </c>
      <c r="H9" s="611">
        <v>6935.47</v>
      </c>
      <c r="I9" s="611">
        <v>68.08</v>
      </c>
      <c r="J9" s="611">
        <v>1423.83</v>
      </c>
      <c r="K9" s="611">
        <v>517.87</v>
      </c>
      <c r="L9" s="611">
        <v>8945.25</v>
      </c>
      <c r="M9" s="609">
        <v>542</v>
      </c>
      <c r="N9" s="65"/>
      <c r="O9" s="65"/>
      <c r="P9" s="65"/>
      <c r="Q9" s="65"/>
      <c r="R9" s="65"/>
      <c r="S9" s="65"/>
      <c r="T9" s="65"/>
      <c r="U9" s="65"/>
      <c r="V9" s="65"/>
      <c r="W9" s="65"/>
      <c r="X9" s="65"/>
    </row>
    <row r="10" spans="1:24" ht="15" customHeight="1">
      <c r="A10" s="512">
        <v>42199</v>
      </c>
      <c r="B10" s="610">
        <v>26.23</v>
      </c>
      <c r="C10" s="610">
        <v>0.42</v>
      </c>
      <c r="D10" s="610">
        <v>714.52</v>
      </c>
      <c r="E10" s="610">
        <v>0.39</v>
      </c>
      <c r="F10" s="610">
        <v>741.56</v>
      </c>
      <c r="G10" s="610">
        <v>14.66</v>
      </c>
      <c r="H10" s="611">
        <v>7208.28</v>
      </c>
      <c r="I10" s="611">
        <v>146.27000000000001</v>
      </c>
      <c r="J10" s="611">
        <v>992.72</v>
      </c>
      <c r="K10" s="611">
        <v>126.17</v>
      </c>
      <c r="L10" s="611">
        <v>8473.44</v>
      </c>
      <c r="M10" s="609">
        <v>547</v>
      </c>
      <c r="N10" s="65"/>
      <c r="O10" s="65"/>
      <c r="P10" s="65"/>
      <c r="Q10" s="65"/>
      <c r="R10" s="65"/>
      <c r="S10" s="65"/>
      <c r="T10" s="65"/>
      <c r="U10" s="65"/>
      <c r="V10" s="65"/>
      <c r="W10" s="65"/>
      <c r="X10" s="65"/>
    </row>
    <row r="11" spans="1:24" ht="15" customHeight="1">
      <c r="A11" s="512">
        <v>42230</v>
      </c>
      <c r="B11" s="610">
        <v>13.64</v>
      </c>
      <c r="C11" s="610">
        <v>0.35</v>
      </c>
      <c r="D11" s="610">
        <v>395.01</v>
      </c>
      <c r="E11" s="610">
        <v>0.41</v>
      </c>
      <c r="F11" s="610">
        <v>409.41</v>
      </c>
      <c r="G11" s="610">
        <v>14.72</v>
      </c>
      <c r="H11" s="611">
        <v>10286.81</v>
      </c>
      <c r="I11" s="611">
        <v>348.93</v>
      </c>
      <c r="J11" s="611">
        <v>1394.71</v>
      </c>
      <c r="K11" s="611">
        <v>216.3</v>
      </c>
      <c r="L11" s="611">
        <v>12246.75</v>
      </c>
      <c r="M11" s="609">
        <v>558</v>
      </c>
      <c r="N11" s="65"/>
      <c r="O11" s="65"/>
      <c r="P11" s="65"/>
      <c r="Q11" s="65"/>
      <c r="R11" s="65"/>
      <c r="S11" s="65"/>
      <c r="T11" s="65"/>
      <c r="U11" s="65"/>
      <c r="V11" s="65"/>
      <c r="W11" s="65"/>
      <c r="X11" s="65"/>
    </row>
    <row r="12" spans="1:24" ht="15" customHeight="1">
      <c r="A12" s="512">
        <v>42261</v>
      </c>
      <c r="B12" s="610">
        <v>4.26</v>
      </c>
      <c r="C12" s="610">
        <v>7.0000000000000007E-2</v>
      </c>
      <c r="D12" s="610">
        <v>235.14</v>
      </c>
      <c r="E12" s="610">
        <v>1.06</v>
      </c>
      <c r="F12" s="610">
        <v>240.53</v>
      </c>
      <c r="G12" s="610">
        <v>14.8</v>
      </c>
      <c r="H12" s="611">
        <v>8074.8</v>
      </c>
      <c r="I12" s="611">
        <v>71.03</v>
      </c>
      <c r="J12" s="611">
        <v>1402.22</v>
      </c>
      <c r="K12" s="611">
        <v>132.4</v>
      </c>
      <c r="L12" s="611">
        <v>9680.4500000000007</v>
      </c>
      <c r="M12" s="609">
        <v>750</v>
      </c>
      <c r="N12" s="65"/>
      <c r="O12" s="65"/>
      <c r="P12" s="65"/>
      <c r="Q12" s="65"/>
      <c r="R12" s="65"/>
      <c r="S12" s="65"/>
      <c r="T12" s="65"/>
      <c r="U12" s="65"/>
      <c r="V12" s="65"/>
      <c r="W12" s="65"/>
      <c r="X12" s="65"/>
    </row>
    <row r="13" spans="1:24" ht="15" customHeight="1">
      <c r="A13" s="512">
        <v>42291</v>
      </c>
      <c r="B13" s="610">
        <v>22.02</v>
      </c>
      <c r="C13" s="610">
        <v>1.81</v>
      </c>
      <c r="D13" s="610">
        <v>195.11</v>
      </c>
      <c r="E13" s="610">
        <v>0.25</v>
      </c>
      <c r="F13" s="610">
        <v>219.19</v>
      </c>
      <c r="G13" s="610">
        <v>14.8</v>
      </c>
      <c r="H13" s="611">
        <v>4199.46</v>
      </c>
      <c r="I13" s="611">
        <v>111.36</v>
      </c>
      <c r="J13" s="611">
        <v>1102.77</v>
      </c>
      <c r="K13" s="611">
        <v>80</v>
      </c>
      <c r="L13" s="611">
        <v>5493.59</v>
      </c>
      <c r="M13" s="609">
        <v>754</v>
      </c>
      <c r="N13" s="65"/>
      <c r="O13" s="65"/>
      <c r="P13" s="65"/>
      <c r="Q13" s="65"/>
      <c r="R13" s="65"/>
      <c r="S13" s="65"/>
      <c r="T13" s="65"/>
      <c r="U13" s="65"/>
      <c r="V13" s="65"/>
      <c r="W13" s="65"/>
      <c r="X13" s="65"/>
    </row>
    <row r="14" spans="1:24" ht="15" customHeight="1">
      <c r="A14" s="512">
        <v>42322</v>
      </c>
      <c r="B14" s="610">
        <v>25.05</v>
      </c>
      <c r="C14" s="610">
        <v>1.34</v>
      </c>
      <c r="D14" s="610">
        <v>228.32</v>
      </c>
      <c r="E14" s="610">
        <v>1.04</v>
      </c>
      <c r="F14" s="610">
        <v>255.75</v>
      </c>
      <c r="G14" s="610">
        <v>14.9</v>
      </c>
      <c r="H14" s="611">
        <v>4472.88</v>
      </c>
      <c r="I14" s="611">
        <v>115.13</v>
      </c>
      <c r="J14" s="611">
        <v>1132.69</v>
      </c>
      <c r="K14" s="611">
        <v>96.76</v>
      </c>
      <c r="L14" s="611">
        <v>5817.4600000000009</v>
      </c>
      <c r="M14" s="609">
        <v>777</v>
      </c>
      <c r="N14" s="65"/>
      <c r="O14" s="65"/>
      <c r="P14" s="65"/>
      <c r="Q14" s="65"/>
      <c r="R14" s="65"/>
      <c r="S14" s="65"/>
      <c r="T14" s="65"/>
      <c r="U14" s="65"/>
      <c r="V14" s="65"/>
      <c r="W14" s="65"/>
      <c r="X14" s="65"/>
    </row>
    <row r="15" spans="1:24" ht="15" customHeight="1">
      <c r="A15" s="512">
        <v>42352</v>
      </c>
      <c r="B15" s="610">
        <v>31.39</v>
      </c>
      <c r="C15" s="610">
        <v>1.28</v>
      </c>
      <c r="D15" s="610">
        <v>244.38</v>
      </c>
      <c r="E15" s="610">
        <v>0.82</v>
      </c>
      <c r="F15" s="610">
        <v>277.87</v>
      </c>
      <c r="G15" s="610">
        <v>15</v>
      </c>
      <c r="H15" s="611">
        <v>5845.04</v>
      </c>
      <c r="I15" s="611">
        <v>65.13</v>
      </c>
      <c r="J15" s="611">
        <v>1185.22</v>
      </c>
      <c r="K15" s="611">
        <v>288.32</v>
      </c>
      <c r="L15" s="611">
        <v>7383.71</v>
      </c>
      <c r="M15" s="611">
        <v>782</v>
      </c>
      <c r="N15" s="65"/>
      <c r="O15" s="65"/>
      <c r="P15" s="65"/>
      <c r="Q15" s="65"/>
      <c r="R15" s="65"/>
      <c r="S15" s="65"/>
      <c r="T15" s="65"/>
      <c r="U15" s="65"/>
      <c r="V15" s="65"/>
      <c r="W15" s="65"/>
      <c r="X15" s="65"/>
    </row>
    <row r="16" spans="1:24" s="412" customFormat="1" ht="12.75" customHeight="1">
      <c r="A16" s="1058" t="str">
        <f>'34'!A17:F17</f>
        <v>$ indicates as on December 31, 2015.</v>
      </c>
      <c r="B16" s="1058"/>
      <c r="C16" s="1058"/>
      <c r="D16" s="1058"/>
      <c r="E16" s="1058"/>
      <c r="F16" s="1058"/>
    </row>
    <row r="17" spans="1:11">
      <c r="A17" s="891" t="s">
        <v>507</v>
      </c>
      <c r="B17" s="411"/>
      <c r="C17" s="411"/>
      <c r="D17" s="411"/>
      <c r="E17" s="411"/>
      <c r="F17" s="411"/>
      <c r="G17" s="411"/>
      <c r="H17" s="411"/>
      <c r="I17" s="411"/>
      <c r="J17" s="411"/>
      <c r="K17" s="411"/>
    </row>
    <row r="18" spans="1:11" ht="12.75" customHeight="1">
      <c r="A18" s="411"/>
    </row>
  </sheetData>
  <mergeCells count="13">
    <mergeCell ref="F3:F4"/>
    <mergeCell ref="G3:G4"/>
    <mergeCell ref="H3:I3"/>
    <mergeCell ref="A16:F16"/>
    <mergeCell ref="A1:M1"/>
    <mergeCell ref="A2:A4"/>
    <mergeCell ref="B2:G2"/>
    <mergeCell ref="H2:M2"/>
    <mergeCell ref="J3:K3"/>
    <mergeCell ref="L3:L4"/>
    <mergeCell ref="M3:M4"/>
    <mergeCell ref="B3:C3"/>
    <mergeCell ref="D3:E3"/>
  </mergeCells>
  <pageMargins left="0.75" right="0.75" top="1" bottom="1" header="0.5" footer="0.5"/>
  <pageSetup scale="70" orientation="landscape" r:id="rId1"/>
  <headerFooter alignWithMargins="0"/>
</worksheet>
</file>

<file path=xl/worksheets/sheet4.xml><?xml version="1.0" encoding="utf-8"?>
<worksheet xmlns="http://schemas.openxmlformats.org/spreadsheetml/2006/main" xmlns:r="http://schemas.openxmlformats.org/officeDocument/2006/relationships">
  <sheetPr codeName="Sheet4"/>
  <dimension ref="A1:H16"/>
  <sheetViews>
    <sheetView topLeftCell="A4" zoomScaleSheetLayoutView="85" workbookViewId="0">
      <selection activeCell="J9" sqref="J9"/>
    </sheetView>
  </sheetViews>
  <sheetFormatPr defaultColWidth="9.140625" defaultRowHeight="15.75"/>
  <cols>
    <col min="1" max="1" width="6.28515625" style="5" customWidth="1"/>
    <col min="2" max="3" width="18.42578125" style="5" customWidth="1"/>
    <col min="4" max="4" width="11" style="420" customWidth="1"/>
    <col min="5" max="5" width="9.85546875" style="420" customWidth="1"/>
    <col min="6" max="6" width="11.7109375" style="5" customWidth="1"/>
    <col min="7" max="7" width="7.5703125" style="5" customWidth="1"/>
    <col min="8" max="8" width="8.85546875" style="5" customWidth="1"/>
    <col min="9" max="16384" width="9.140625" style="5"/>
  </cols>
  <sheetData>
    <row r="1" spans="1:8" s="207" customFormat="1" ht="15">
      <c r="A1" s="992" t="str">
        <f>Tables!$A$4</f>
        <v>Table 3: Open Offers under SEBI Takeover Code closed during December 2015</v>
      </c>
      <c r="B1" s="992"/>
      <c r="C1" s="992"/>
      <c r="D1" s="992"/>
      <c r="E1" s="992"/>
      <c r="F1" s="992"/>
      <c r="G1" s="992"/>
      <c r="H1" s="992"/>
    </row>
    <row r="2" spans="1:8" s="51" customFormat="1" ht="12.75">
      <c r="A2" s="988" t="s">
        <v>375</v>
      </c>
      <c r="B2" s="988" t="s">
        <v>7</v>
      </c>
      <c r="C2" s="988" t="s">
        <v>8</v>
      </c>
      <c r="D2" s="990" t="s">
        <v>9</v>
      </c>
      <c r="E2" s="990" t="s">
        <v>10</v>
      </c>
      <c r="F2" s="988" t="s">
        <v>11</v>
      </c>
      <c r="G2" s="988"/>
      <c r="H2" s="988" t="s">
        <v>436</v>
      </c>
    </row>
    <row r="3" spans="1:8" s="40" customFormat="1" ht="51.75" customHeight="1">
      <c r="A3" s="989"/>
      <c r="B3" s="989"/>
      <c r="C3" s="989"/>
      <c r="D3" s="991"/>
      <c r="E3" s="991"/>
      <c r="F3" s="807" t="s">
        <v>12</v>
      </c>
      <c r="G3" s="807" t="s">
        <v>226</v>
      </c>
      <c r="H3" s="989"/>
    </row>
    <row r="4" spans="1:8" s="40" customFormat="1" ht="38.25" customHeight="1">
      <c r="A4" s="784">
        <v>1</v>
      </c>
      <c r="B4" s="811" t="s">
        <v>791</v>
      </c>
      <c r="C4" s="811" t="s">
        <v>792</v>
      </c>
      <c r="D4" s="786">
        <v>42321</v>
      </c>
      <c r="E4" s="786">
        <v>42341</v>
      </c>
      <c r="F4" s="784">
        <v>1652640</v>
      </c>
      <c r="G4" s="784">
        <v>20</v>
      </c>
      <c r="H4" s="785">
        <v>13.25</v>
      </c>
    </row>
    <row r="5" spans="1:8" s="40" customFormat="1" ht="38.25" customHeight="1">
      <c r="A5" s="784">
        <v>2</v>
      </c>
      <c r="B5" s="811" t="s">
        <v>793</v>
      </c>
      <c r="C5" s="811" t="s">
        <v>794</v>
      </c>
      <c r="D5" s="786">
        <v>42332</v>
      </c>
      <c r="E5" s="786">
        <v>42346</v>
      </c>
      <c r="F5" s="784">
        <v>5067259</v>
      </c>
      <c r="G5" s="784">
        <v>26.05</v>
      </c>
      <c r="H5" s="785">
        <v>246.6</v>
      </c>
    </row>
    <row r="6" spans="1:8" s="40" customFormat="1" ht="38.25" customHeight="1">
      <c r="A6" s="784">
        <v>3</v>
      </c>
      <c r="B6" s="811" t="s">
        <v>795</v>
      </c>
      <c r="C6" s="811" t="s">
        <v>796</v>
      </c>
      <c r="D6" s="786">
        <v>42332</v>
      </c>
      <c r="E6" s="786">
        <v>42346</v>
      </c>
      <c r="F6" s="784">
        <v>2303300</v>
      </c>
      <c r="G6" s="784">
        <v>26</v>
      </c>
      <c r="H6" s="785">
        <v>12</v>
      </c>
    </row>
    <row r="7" spans="1:8" s="40" customFormat="1" ht="38.25" customHeight="1">
      <c r="A7" s="784">
        <v>4</v>
      </c>
      <c r="B7" s="811" t="s">
        <v>797</v>
      </c>
      <c r="C7" s="811" t="s">
        <v>798</v>
      </c>
      <c r="D7" s="786">
        <v>42340</v>
      </c>
      <c r="E7" s="786">
        <v>42353</v>
      </c>
      <c r="F7" s="784">
        <v>191413630</v>
      </c>
      <c r="G7" s="784">
        <v>26</v>
      </c>
      <c r="H7" s="785">
        <v>66</v>
      </c>
    </row>
    <row r="8" spans="1:8" s="40" customFormat="1" ht="38.25" customHeight="1">
      <c r="A8" s="784">
        <v>5</v>
      </c>
      <c r="B8" s="811" t="s">
        <v>799</v>
      </c>
      <c r="C8" s="811" t="s">
        <v>800</v>
      </c>
      <c r="D8" s="786">
        <v>42347</v>
      </c>
      <c r="E8" s="786">
        <v>42360</v>
      </c>
      <c r="F8" s="784">
        <v>94913</v>
      </c>
      <c r="G8" s="784">
        <v>26</v>
      </c>
      <c r="H8" s="785">
        <v>50</v>
      </c>
    </row>
    <row r="9" spans="1:8" s="40" customFormat="1" ht="38.25" customHeight="1">
      <c r="A9" s="784">
        <v>6</v>
      </c>
      <c r="B9" s="811" t="s">
        <v>801</v>
      </c>
      <c r="C9" s="811" t="s">
        <v>802</v>
      </c>
      <c r="D9" s="786">
        <v>42349</v>
      </c>
      <c r="E9" s="786">
        <v>42366</v>
      </c>
      <c r="F9" s="784">
        <v>2598338</v>
      </c>
      <c r="G9" s="784">
        <v>26</v>
      </c>
      <c r="H9" s="785">
        <v>40</v>
      </c>
    </row>
    <row r="10" spans="1:8" s="40" customFormat="1" ht="38.25" customHeight="1">
      <c r="A10" s="784">
        <v>7</v>
      </c>
      <c r="B10" s="811" t="s">
        <v>806</v>
      </c>
      <c r="C10" s="811" t="s">
        <v>803</v>
      </c>
      <c r="D10" s="786">
        <v>42349</v>
      </c>
      <c r="E10" s="786">
        <v>42368</v>
      </c>
      <c r="F10" s="784">
        <v>748200</v>
      </c>
      <c r="G10" s="784">
        <v>20.059999999999999</v>
      </c>
      <c r="H10" s="785">
        <v>24</v>
      </c>
    </row>
    <row r="11" spans="1:8" s="40" customFormat="1" ht="38.25" customHeight="1">
      <c r="A11" s="784">
        <v>8</v>
      </c>
      <c r="B11" s="811" t="s">
        <v>804</v>
      </c>
      <c r="C11" s="811" t="s">
        <v>805</v>
      </c>
      <c r="D11" s="786">
        <v>42353</v>
      </c>
      <c r="E11" s="786">
        <v>42368</v>
      </c>
      <c r="F11" s="784">
        <v>226512</v>
      </c>
      <c r="G11" s="784">
        <v>26</v>
      </c>
      <c r="H11" s="785">
        <v>16632</v>
      </c>
    </row>
    <row r="12" spans="1:8" ht="14.25" customHeight="1">
      <c r="A12" s="987" t="s">
        <v>276</v>
      </c>
      <c r="B12" s="987"/>
      <c r="C12" s="987"/>
      <c r="D12" s="987"/>
      <c r="E12" s="987"/>
      <c r="F12" s="987"/>
      <c r="G12" s="987"/>
      <c r="H12" s="987"/>
    </row>
    <row r="16" spans="1:8" ht="15.75" customHeight="1"/>
  </sheetData>
  <sortState ref="A14:E24">
    <sortCondition ref="C14"/>
  </sortState>
  <mergeCells count="9">
    <mergeCell ref="A12:H12"/>
    <mergeCell ref="C2:C3"/>
    <mergeCell ref="D2:D3"/>
    <mergeCell ref="A1:H1"/>
    <mergeCell ref="E2:E3"/>
    <mergeCell ref="F2:G2"/>
    <mergeCell ref="H2:H3"/>
    <mergeCell ref="A2:A3"/>
    <mergeCell ref="B2:B3"/>
  </mergeCells>
  <pageMargins left="0.75" right="0.75" top="0.25" bottom="0.25" header="0.5" footer="0.5"/>
  <pageSetup scale="86" orientation="landscape" r:id="rId1"/>
  <headerFooter alignWithMargins="0"/>
</worksheet>
</file>

<file path=xl/worksheets/sheet40.xml><?xml version="1.0" encoding="utf-8"?>
<worksheet xmlns="http://schemas.openxmlformats.org/spreadsheetml/2006/main" xmlns:r="http://schemas.openxmlformats.org/officeDocument/2006/relationships">
  <dimension ref="A1:Q16"/>
  <sheetViews>
    <sheetView workbookViewId="0">
      <selection activeCell="F12" sqref="F12"/>
    </sheetView>
  </sheetViews>
  <sheetFormatPr defaultColWidth="9.140625" defaultRowHeight="15"/>
  <cols>
    <col min="1" max="1" width="9.140625" style="265"/>
    <col min="2" max="2" width="11.7109375" style="265" customWidth="1"/>
    <col min="3" max="3" width="9.140625" style="265"/>
    <col min="4" max="4" width="12.7109375" style="265" customWidth="1"/>
    <col min="5" max="8" width="9.140625" style="265"/>
    <col min="9" max="9" width="12.42578125" style="265" customWidth="1"/>
    <col min="10" max="10" width="9.140625" style="265"/>
    <col min="11" max="11" width="8.7109375" style="265" customWidth="1"/>
    <col min="12" max="16384" width="9.140625" style="265"/>
  </cols>
  <sheetData>
    <row r="1" spans="1:17" ht="15.75">
      <c r="A1" s="264" t="str">
        <f>[2]Tables!$A$39</f>
        <v>Table 38: Category-wise Share of Turnover &amp; Open Interest in Equity Derivative Segment of BSE</v>
      </c>
    </row>
    <row r="2" spans="1:17" s="270" customFormat="1" ht="15" customHeight="1">
      <c r="A2" s="1244" t="s">
        <v>278</v>
      </c>
      <c r="B2" s="1246" t="s">
        <v>405</v>
      </c>
      <c r="C2" s="1246"/>
      <c r="D2" s="1246"/>
      <c r="E2" s="1246"/>
      <c r="F2" s="1246"/>
      <c r="G2" s="1246" t="s">
        <v>437</v>
      </c>
      <c r="H2" s="1246"/>
      <c r="I2" s="1246"/>
      <c r="J2" s="1246"/>
      <c r="K2" s="1246"/>
    </row>
    <row r="3" spans="1:17" s="270" customFormat="1" ht="27" customHeight="1">
      <c r="A3" s="1245"/>
      <c r="B3" s="933" t="s">
        <v>406</v>
      </c>
      <c r="C3" s="933" t="s">
        <v>407</v>
      </c>
      <c r="D3" s="933" t="s">
        <v>26</v>
      </c>
      <c r="E3" s="933" t="s">
        <v>192</v>
      </c>
      <c r="F3" s="933" t="s">
        <v>58</v>
      </c>
      <c r="G3" s="933" t="s">
        <v>406</v>
      </c>
      <c r="H3" s="933" t="s">
        <v>407</v>
      </c>
      <c r="I3" s="933" t="s">
        <v>26</v>
      </c>
      <c r="J3" s="933" t="s">
        <v>192</v>
      </c>
      <c r="K3" s="933" t="s">
        <v>58</v>
      </c>
    </row>
    <row r="4" spans="1:17" ht="12.75" customHeight="1">
      <c r="A4" s="573">
        <v>42005</v>
      </c>
      <c r="B4" s="280">
        <v>88.71</v>
      </c>
      <c r="C4" s="280">
        <v>0</v>
      </c>
      <c r="D4" s="280">
        <v>0</v>
      </c>
      <c r="E4" s="280">
        <v>0</v>
      </c>
      <c r="F4" s="280">
        <v>11.290000000000006</v>
      </c>
      <c r="G4" s="391">
        <v>66.908000000000001</v>
      </c>
      <c r="H4" s="391">
        <v>0</v>
      </c>
      <c r="I4" s="392">
        <v>0</v>
      </c>
      <c r="J4" s="392">
        <v>0</v>
      </c>
      <c r="K4" s="391">
        <v>33.091999999999999</v>
      </c>
    </row>
    <row r="5" spans="1:17" ht="12.75" customHeight="1">
      <c r="A5" s="573">
        <v>42036</v>
      </c>
      <c r="B5" s="280">
        <v>96.59</v>
      </c>
      <c r="C5" s="280">
        <v>0</v>
      </c>
      <c r="D5" s="280">
        <v>0</v>
      </c>
      <c r="E5" s="280">
        <v>0</v>
      </c>
      <c r="F5" s="280">
        <v>3.4099999999999966</v>
      </c>
      <c r="G5" s="391">
        <v>67.139200000000002</v>
      </c>
      <c r="H5" s="391">
        <v>0</v>
      </c>
      <c r="I5" s="392">
        <v>0</v>
      </c>
      <c r="J5" s="392">
        <v>0</v>
      </c>
      <c r="K5" s="391">
        <v>32.86</v>
      </c>
    </row>
    <row r="6" spans="1:17" ht="12.75" customHeight="1">
      <c r="A6" s="573">
        <v>42064</v>
      </c>
      <c r="B6" s="280">
        <v>86.32</v>
      </c>
      <c r="C6" s="280">
        <v>0</v>
      </c>
      <c r="D6" s="280">
        <v>0</v>
      </c>
      <c r="E6" s="280">
        <v>0</v>
      </c>
      <c r="F6" s="280">
        <v>13.680000000000007</v>
      </c>
      <c r="G6" s="391">
        <v>84.979299999999995</v>
      </c>
      <c r="H6" s="391">
        <v>0</v>
      </c>
      <c r="I6" s="392">
        <v>0</v>
      </c>
      <c r="J6" s="392">
        <v>0</v>
      </c>
      <c r="K6" s="391">
        <v>15.020700000000001</v>
      </c>
    </row>
    <row r="7" spans="1:17" ht="12.75" customHeight="1">
      <c r="A7" s="573">
        <v>42095</v>
      </c>
      <c r="B7" s="280">
        <v>96.87239229840921</v>
      </c>
      <c r="C7" s="280">
        <v>0</v>
      </c>
      <c r="D7" s="280">
        <v>0</v>
      </c>
      <c r="E7" s="280">
        <v>0</v>
      </c>
      <c r="F7" s="280">
        <v>3.1276077015907902</v>
      </c>
      <c r="G7" s="391">
        <v>90.33</v>
      </c>
      <c r="H7" s="391">
        <v>0</v>
      </c>
      <c r="I7" s="392">
        <v>0</v>
      </c>
      <c r="J7" s="392">
        <v>0</v>
      </c>
      <c r="K7" s="391">
        <v>9.6669999999999998</v>
      </c>
    </row>
    <row r="8" spans="1:17" ht="12.75" customHeight="1">
      <c r="A8" s="573">
        <v>42125</v>
      </c>
      <c r="B8" s="280">
        <v>96.686693432446972</v>
      </c>
      <c r="C8" s="280">
        <v>6.9657466591371592E-4</v>
      </c>
      <c r="D8" s="280">
        <v>0</v>
      </c>
      <c r="E8" s="280">
        <v>0</v>
      </c>
      <c r="F8" s="280">
        <v>3.3133065675530275</v>
      </c>
      <c r="G8" s="391">
        <v>57.086300000000001</v>
      </c>
      <c r="H8" s="391">
        <v>0</v>
      </c>
      <c r="I8" s="392">
        <v>0</v>
      </c>
      <c r="J8" s="392">
        <v>0</v>
      </c>
      <c r="K8" s="391">
        <v>42.913700000000006</v>
      </c>
    </row>
    <row r="9" spans="1:17" ht="12.75" customHeight="1">
      <c r="A9" s="573">
        <v>42156</v>
      </c>
      <c r="B9" s="612">
        <v>97.418854765904143</v>
      </c>
      <c r="C9" s="612">
        <v>2.2351165597234296E-3</v>
      </c>
      <c r="D9" s="612">
        <v>0</v>
      </c>
      <c r="E9" s="612">
        <v>0</v>
      </c>
      <c r="F9" s="612">
        <v>2.5811452340958567</v>
      </c>
      <c r="G9" s="612">
        <v>41.9861</v>
      </c>
      <c r="H9" s="612">
        <v>0</v>
      </c>
      <c r="I9" s="612">
        <v>0</v>
      </c>
      <c r="J9" s="612">
        <v>0</v>
      </c>
      <c r="K9" s="612">
        <v>58.0139</v>
      </c>
    </row>
    <row r="10" spans="1:17" ht="12.75" customHeight="1">
      <c r="A10" s="573">
        <v>42186</v>
      </c>
      <c r="B10" s="612">
        <v>91.945897574773781</v>
      </c>
      <c r="C10" s="612">
        <v>5.4719930797482907E-4</v>
      </c>
      <c r="D10" s="612">
        <v>0</v>
      </c>
      <c r="E10" s="612">
        <v>0</v>
      </c>
      <c r="F10" s="612">
        <v>8.054102425226219</v>
      </c>
      <c r="G10" s="612">
        <v>58.950099999999999</v>
      </c>
      <c r="H10" s="612">
        <v>0</v>
      </c>
      <c r="I10" s="612">
        <v>0</v>
      </c>
      <c r="J10" s="612">
        <v>0</v>
      </c>
      <c r="K10" s="612">
        <v>41.05</v>
      </c>
    </row>
    <row r="11" spans="1:17" ht="12.75" customHeight="1">
      <c r="A11" s="573">
        <v>42217</v>
      </c>
      <c r="B11" s="612">
        <v>86.352971635396528</v>
      </c>
      <c r="C11" s="612">
        <v>1.7600971685283223E-3</v>
      </c>
      <c r="D11" s="612">
        <v>0</v>
      </c>
      <c r="E11" s="612">
        <v>0</v>
      </c>
      <c r="F11" s="612">
        <v>13.645268267434943</v>
      </c>
      <c r="G11" s="612">
        <v>60.857500000000002</v>
      </c>
      <c r="H11" s="612">
        <v>0</v>
      </c>
      <c r="I11" s="612">
        <v>0</v>
      </c>
      <c r="J11" s="612">
        <v>0</v>
      </c>
      <c r="K11" s="612">
        <v>39.142499999999998</v>
      </c>
    </row>
    <row r="12" spans="1:17" ht="12.75" customHeight="1">
      <c r="A12" s="573">
        <v>42248</v>
      </c>
      <c r="B12" s="612">
        <v>69.362932521248624</v>
      </c>
      <c r="C12" s="612">
        <v>8.2788680474507378E-3</v>
      </c>
      <c r="D12" s="612">
        <v>0</v>
      </c>
      <c r="E12" s="612">
        <v>0</v>
      </c>
      <c r="F12" s="612">
        <v>30.628788610703921</v>
      </c>
      <c r="G12" s="612">
        <v>41.497999999999998</v>
      </c>
      <c r="H12" s="612">
        <v>0</v>
      </c>
      <c r="I12" s="612">
        <v>0</v>
      </c>
      <c r="J12" s="612">
        <v>0</v>
      </c>
      <c r="K12" s="612">
        <v>58.502000000000002</v>
      </c>
    </row>
    <row r="13" spans="1:17" ht="12.75" customHeight="1">
      <c r="A13" s="573">
        <v>42278</v>
      </c>
      <c r="B13" s="612">
        <v>58.196700451562634</v>
      </c>
      <c r="C13" s="612">
        <v>6.9572887582112532E-4</v>
      </c>
      <c r="D13" s="612">
        <v>0</v>
      </c>
      <c r="E13" s="612">
        <v>0</v>
      </c>
      <c r="F13" s="612">
        <v>41.802603819561547</v>
      </c>
      <c r="G13" s="612">
        <v>87.58</v>
      </c>
      <c r="H13" s="612">
        <v>0</v>
      </c>
      <c r="I13" s="612">
        <v>0</v>
      </c>
      <c r="J13" s="612">
        <v>0</v>
      </c>
      <c r="K13" s="612">
        <v>12.42</v>
      </c>
    </row>
    <row r="14" spans="1:17" ht="12.75" customHeight="1">
      <c r="A14" s="573">
        <v>42312</v>
      </c>
      <c r="B14" s="612">
        <v>59.839281850892078</v>
      </c>
      <c r="C14" s="612">
        <v>4.5892048078347925E-3</v>
      </c>
      <c r="D14" s="612">
        <v>0</v>
      </c>
      <c r="E14" s="612">
        <v>0</v>
      </c>
      <c r="F14" s="612">
        <v>40.156128944300086</v>
      </c>
      <c r="G14" s="612">
        <v>85.477000000000004</v>
      </c>
      <c r="H14" s="612">
        <v>0</v>
      </c>
      <c r="I14" s="612">
        <v>0</v>
      </c>
      <c r="J14" s="612">
        <v>0</v>
      </c>
      <c r="K14" s="612">
        <v>14.52</v>
      </c>
    </row>
    <row r="15" spans="1:17" ht="12.75" customHeight="1">
      <c r="A15" s="573">
        <v>42346</v>
      </c>
      <c r="B15" s="612">
        <v>57.575189970602892</v>
      </c>
      <c r="C15" s="612">
        <v>0</v>
      </c>
      <c r="D15" s="612">
        <v>0</v>
      </c>
      <c r="E15" s="612">
        <v>0</v>
      </c>
      <c r="F15" s="612">
        <v>42.424810029397108</v>
      </c>
      <c r="G15" s="612">
        <v>92</v>
      </c>
      <c r="H15" s="612">
        <v>0</v>
      </c>
      <c r="I15" s="612">
        <v>0</v>
      </c>
      <c r="J15" s="612">
        <v>0</v>
      </c>
      <c r="K15" s="612">
        <v>8</v>
      </c>
    </row>
    <row r="16" spans="1:17" s="407" customFormat="1" ht="12.75">
      <c r="A16" s="229" t="s">
        <v>251</v>
      </c>
      <c r="B16" s="224"/>
      <c r="C16" s="224"/>
      <c r="D16" s="224"/>
      <c r="E16" s="224"/>
      <c r="F16" s="224"/>
      <c r="G16" s="224"/>
      <c r="H16" s="224"/>
      <c r="I16" s="224"/>
      <c r="K16" s="224"/>
      <c r="L16" s="224"/>
      <c r="M16" s="224"/>
      <c r="N16" s="224"/>
      <c r="O16" s="224"/>
      <c r="P16" s="224"/>
      <c r="Q16" s="224"/>
    </row>
  </sheetData>
  <mergeCells count="3">
    <mergeCell ref="A2:A3"/>
    <mergeCell ref="B2:F2"/>
    <mergeCell ref="G2:K2"/>
  </mergeCells>
  <pageMargins left="0.7" right="0.7" top="0.75" bottom="0.75" header="0.3" footer="0.3"/>
  <pageSetup scale="80" orientation="landscape" r:id="rId1"/>
</worksheet>
</file>

<file path=xl/worksheets/sheet41.xml><?xml version="1.0" encoding="utf-8"?>
<worksheet xmlns="http://schemas.openxmlformats.org/spreadsheetml/2006/main" xmlns:r="http://schemas.openxmlformats.org/officeDocument/2006/relationships">
  <dimension ref="A1:M16"/>
  <sheetViews>
    <sheetView workbookViewId="0">
      <selection activeCell="F12" sqref="F12"/>
    </sheetView>
  </sheetViews>
  <sheetFormatPr defaultColWidth="9.140625" defaultRowHeight="15"/>
  <cols>
    <col min="1" max="1" width="9.140625" style="265"/>
    <col min="2" max="2" width="11.7109375" style="265" customWidth="1"/>
    <col min="3" max="3" width="9.140625" style="265"/>
    <col min="4" max="4" width="13.140625" style="265" customWidth="1"/>
    <col min="5" max="5" width="9.28515625" style="265" customWidth="1"/>
    <col min="6" max="8" width="9.140625" style="265"/>
    <col min="9" max="9" width="12.5703125" style="265" customWidth="1"/>
    <col min="10" max="12" width="9.140625" style="265"/>
    <col min="13" max="13" width="9.140625" style="302"/>
    <col min="14" max="16384" width="9.140625" style="265"/>
  </cols>
  <sheetData>
    <row r="1" spans="1:13" ht="15.75">
      <c r="A1" s="264" t="str">
        <f>[2]Tables!$A$40</f>
        <v>Table 39: Category-wise Share of Turnover &amp; Open Interest in Equity Derivative Segment of NSE</v>
      </c>
    </row>
    <row r="2" spans="1:13" s="267" customFormat="1" ht="14.25" customHeight="1">
      <c r="A2" s="1244" t="s">
        <v>278</v>
      </c>
      <c r="B2" s="1247" t="s">
        <v>405</v>
      </c>
      <c r="C2" s="1247"/>
      <c r="D2" s="1247"/>
      <c r="E2" s="1247"/>
      <c r="F2" s="1247"/>
      <c r="G2" s="1247" t="s">
        <v>437</v>
      </c>
      <c r="H2" s="1247"/>
      <c r="I2" s="1247"/>
      <c r="J2" s="1247"/>
      <c r="K2" s="1247"/>
      <c r="M2" s="339"/>
    </row>
    <row r="3" spans="1:13" s="270" customFormat="1" ht="12.75">
      <c r="A3" s="1245"/>
      <c r="B3" s="933" t="s">
        <v>406</v>
      </c>
      <c r="C3" s="933" t="s">
        <v>407</v>
      </c>
      <c r="D3" s="933" t="s">
        <v>26</v>
      </c>
      <c r="E3" s="933" t="s">
        <v>192</v>
      </c>
      <c r="F3" s="933" t="s">
        <v>58</v>
      </c>
      <c r="G3" s="933" t="s">
        <v>406</v>
      </c>
      <c r="H3" s="933" t="s">
        <v>407</v>
      </c>
      <c r="I3" s="933" t="s">
        <v>26</v>
      </c>
      <c r="J3" s="933" t="s">
        <v>192</v>
      </c>
      <c r="K3" s="933" t="s">
        <v>58</v>
      </c>
      <c r="M3" s="340"/>
    </row>
    <row r="4" spans="1:13">
      <c r="A4" s="573">
        <v>42005</v>
      </c>
      <c r="B4" s="280">
        <v>51.105011239476525</v>
      </c>
      <c r="C4" s="280">
        <v>10.683592931868214</v>
      </c>
      <c r="D4" s="280">
        <v>0.25405895761720793</v>
      </c>
      <c r="E4" s="280">
        <v>0</v>
      </c>
      <c r="F4" s="280">
        <v>37.957336871038052</v>
      </c>
      <c r="G4" s="391">
        <v>13.886245568383799</v>
      </c>
      <c r="H4" s="391">
        <v>34.609151774498102</v>
      </c>
      <c r="I4" s="392">
        <v>5.7696725415094603</v>
      </c>
      <c r="J4" s="392">
        <v>0</v>
      </c>
      <c r="K4" s="391">
        <v>45.734930115608599</v>
      </c>
    </row>
    <row r="5" spans="1:13">
      <c r="A5" s="573">
        <v>42036</v>
      </c>
      <c r="B5" s="280">
        <v>51.548858673516364</v>
      </c>
      <c r="C5" s="280">
        <v>10.320491389592783</v>
      </c>
      <c r="D5" s="280">
        <v>0.2918761951029103</v>
      </c>
      <c r="E5" s="280">
        <v>0</v>
      </c>
      <c r="F5" s="280">
        <v>37.838773373609762</v>
      </c>
      <c r="G5" s="391">
        <v>13.483618863492801</v>
      </c>
      <c r="H5" s="391">
        <v>33.0712508811243</v>
      </c>
      <c r="I5" s="392">
        <v>6.3248551652131697</v>
      </c>
      <c r="J5" s="392">
        <v>0</v>
      </c>
      <c r="K5" s="391">
        <v>47.120275090169699</v>
      </c>
    </row>
    <row r="6" spans="1:13">
      <c r="A6" s="573">
        <v>42064</v>
      </c>
      <c r="B6" s="280">
        <v>50.94</v>
      </c>
      <c r="C6" s="280">
        <v>11.14</v>
      </c>
      <c r="D6" s="280">
        <v>0.28999999999999998</v>
      </c>
      <c r="E6" s="280">
        <v>0</v>
      </c>
      <c r="F6" s="280">
        <v>37.630000000000003</v>
      </c>
      <c r="G6" s="391">
        <v>13.6117011979767</v>
      </c>
      <c r="H6" s="391">
        <v>33.619905679022899</v>
      </c>
      <c r="I6" s="392">
        <v>6.4919918574995101</v>
      </c>
      <c r="J6" s="392">
        <v>0</v>
      </c>
      <c r="K6" s="391">
        <v>46.276401265501001</v>
      </c>
    </row>
    <row r="7" spans="1:13">
      <c r="A7" s="573">
        <v>42095</v>
      </c>
      <c r="B7" s="280">
        <v>47.710644672429716</v>
      </c>
      <c r="C7" s="280">
        <v>13.761693885402696</v>
      </c>
      <c r="D7" s="280">
        <v>0.20694917580407118</v>
      </c>
      <c r="E7" s="280">
        <v>0</v>
      </c>
      <c r="F7" s="280">
        <v>38.320712450791639</v>
      </c>
      <c r="G7" s="391">
        <v>14.5294517744396</v>
      </c>
      <c r="H7" s="391">
        <v>33.565120723119499</v>
      </c>
      <c r="I7" s="392">
        <v>7.5986273908194004</v>
      </c>
      <c r="J7" s="392">
        <v>0</v>
      </c>
      <c r="K7" s="391">
        <v>44.306800111621499</v>
      </c>
    </row>
    <row r="8" spans="1:13">
      <c r="A8" s="573">
        <v>42125</v>
      </c>
      <c r="B8" s="280">
        <v>51.666010902322334</v>
      </c>
      <c r="C8" s="280">
        <v>9.1664427123128576</v>
      </c>
      <c r="D8" s="280">
        <v>0.34654505100660998</v>
      </c>
      <c r="E8" s="280">
        <v>0</v>
      </c>
      <c r="F8" s="280">
        <v>38.82100181506042</v>
      </c>
      <c r="G8" s="391">
        <v>14.57</v>
      </c>
      <c r="H8" s="391" t="s">
        <v>576</v>
      </c>
      <c r="I8" s="392">
        <v>8.16</v>
      </c>
      <c r="J8" s="392">
        <v>0</v>
      </c>
      <c r="K8" s="391">
        <v>42.64</v>
      </c>
    </row>
    <row r="9" spans="1:13">
      <c r="A9" s="573">
        <v>42156</v>
      </c>
      <c r="B9" s="612">
        <v>51.267610130871553</v>
      </c>
      <c r="C9" s="612">
        <v>9.3071820576003113</v>
      </c>
      <c r="D9" s="612">
        <v>0.40386166929784084</v>
      </c>
      <c r="E9" s="280">
        <v>0</v>
      </c>
      <c r="F9" s="612">
        <v>39.021346142230286</v>
      </c>
      <c r="G9" s="612">
        <v>15.72</v>
      </c>
      <c r="H9" s="612">
        <v>33.33</v>
      </c>
      <c r="I9" s="612">
        <v>8.61</v>
      </c>
      <c r="J9" s="612">
        <v>0</v>
      </c>
      <c r="K9" s="612">
        <v>42.35</v>
      </c>
    </row>
    <row r="10" spans="1:13">
      <c r="A10" s="573">
        <v>42186</v>
      </c>
      <c r="B10" s="612">
        <v>50.44</v>
      </c>
      <c r="C10" s="612">
        <v>9.09</v>
      </c>
      <c r="D10" s="612">
        <v>0.45</v>
      </c>
      <c r="E10" s="280">
        <v>0</v>
      </c>
      <c r="F10" s="612">
        <v>40.020000000000003</v>
      </c>
      <c r="G10" s="612">
        <v>13.45</v>
      </c>
      <c r="H10" s="612">
        <v>34.57</v>
      </c>
      <c r="I10" s="612">
        <v>9.43</v>
      </c>
      <c r="J10" s="612">
        <v>0</v>
      </c>
      <c r="K10" s="612">
        <v>42.55</v>
      </c>
    </row>
    <row r="11" spans="1:13">
      <c r="A11" s="573">
        <v>42217</v>
      </c>
      <c r="B11" s="612">
        <v>49.995476949434916</v>
      </c>
      <c r="C11" s="612">
        <v>10.213902266231937</v>
      </c>
      <c r="D11" s="612">
        <v>0.4429554125727953</v>
      </c>
      <c r="E11" s="280">
        <v>0</v>
      </c>
      <c r="F11" s="612">
        <v>39.347664693641832</v>
      </c>
      <c r="G11" s="612">
        <v>15.4457235465013</v>
      </c>
      <c r="H11" s="612">
        <v>35.877000000000002</v>
      </c>
      <c r="I11" s="612">
        <v>8.827</v>
      </c>
      <c r="J11" s="612">
        <v>0</v>
      </c>
      <c r="K11" s="612">
        <v>39.848999999999997</v>
      </c>
    </row>
    <row r="12" spans="1:13">
      <c r="A12" s="573">
        <v>42248</v>
      </c>
      <c r="B12" s="612">
        <v>49.95</v>
      </c>
      <c r="C12" s="612">
        <v>11.07</v>
      </c>
      <c r="D12" s="612">
        <v>0.52</v>
      </c>
      <c r="E12" s="280">
        <v>0</v>
      </c>
      <c r="F12" s="612">
        <v>35.450000000000003</v>
      </c>
      <c r="G12" s="612">
        <v>15.88</v>
      </c>
      <c r="H12" s="612">
        <v>34.11</v>
      </c>
      <c r="I12" s="612">
        <v>9.17</v>
      </c>
      <c r="J12" s="612">
        <v>0</v>
      </c>
      <c r="K12" s="612">
        <v>40.479999999999997</v>
      </c>
    </row>
    <row r="13" spans="1:13">
      <c r="A13" s="573">
        <v>42278</v>
      </c>
      <c r="B13" s="612">
        <v>49.28</v>
      </c>
      <c r="C13" s="612">
        <v>9.3800000000000008</v>
      </c>
      <c r="D13" s="612">
        <v>0.59</v>
      </c>
      <c r="E13" s="280">
        <v>0</v>
      </c>
      <c r="F13" s="612">
        <v>40.749999999999993</v>
      </c>
      <c r="G13" s="612">
        <v>15.153447889737</v>
      </c>
      <c r="H13" s="612">
        <v>32.918688770067902</v>
      </c>
      <c r="I13" s="612">
        <v>9.8834352950986197</v>
      </c>
      <c r="J13" s="612">
        <v>0</v>
      </c>
      <c r="K13" s="612">
        <v>42.043507475820299</v>
      </c>
    </row>
    <row r="14" spans="1:13">
      <c r="A14" s="573">
        <v>42309</v>
      </c>
      <c r="B14" s="612">
        <v>48.800533908776302</v>
      </c>
      <c r="C14" s="612">
        <v>13.133566911899401</v>
      </c>
      <c r="D14" s="612">
        <v>0.660743647244323</v>
      </c>
      <c r="E14" s="280">
        <v>0</v>
      </c>
      <c r="F14" s="612">
        <v>37.405155532079974</v>
      </c>
      <c r="G14" s="612">
        <v>15.33</v>
      </c>
      <c r="H14" s="612">
        <v>32.83</v>
      </c>
      <c r="I14" s="612">
        <v>9.92</v>
      </c>
      <c r="J14" s="612">
        <v>0</v>
      </c>
      <c r="K14" s="612">
        <v>41.92</v>
      </c>
    </row>
    <row r="15" spans="1:13">
      <c r="A15" s="573">
        <v>42339</v>
      </c>
      <c r="B15" s="612">
        <v>48.394896416217101</v>
      </c>
      <c r="C15" s="612">
        <v>11.6710716107129</v>
      </c>
      <c r="D15" s="612">
        <v>0.56546162755167395</v>
      </c>
      <c r="E15" s="280">
        <v>0</v>
      </c>
      <c r="F15" s="612">
        <v>39.3685703455183</v>
      </c>
      <c r="G15" s="612">
        <v>14.05</v>
      </c>
      <c r="H15" s="612">
        <v>31.62</v>
      </c>
      <c r="I15" s="612">
        <v>10.49</v>
      </c>
      <c r="J15" s="612">
        <v>0</v>
      </c>
      <c r="K15" s="612">
        <v>43.83</v>
      </c>
    </row>
    <row r="16" spans="1:13">
      <c r="A16" s="229" t="s">
        <v>244</v>
      </c>
      <c r="B16" s="224"/>
      <c r="C16" s="224"/>
      <c r="D16" s="224"/>
      <c r="E16" s="224"/>
      <c r="F16" s="224"/>
      <c r="G16" s="224"/>
      <c r="H16" s="224"/>
      <c r="I16" s="224"/>
      <c r="J16" s="224"/>
      <c r="K16" s="224"/>
    </row>
  </sheetData>
  <mergeCells count="3">
    <mergeCell ref="A2:A3"/>
    <mergeCell ref="B2:F2"/>
    <mergeCell ref="G2:K2"/>
  </mergeCells>
  <pageMargins left="0.7" right="0.7" top="0.75" bottom="0.75" header="0.3" footer="0.3"/>
  <pageSetup scale="85" orientation="landscape" r:id="rId1"/>
</worksheet>
</file>

<file path=xl/worksheets/sheet42.xml><?xml version="1.0" encoding="utf-8"?>
<worksheet xmlns="http://schemas.openxmlformats.org/spreadsheetml/2006/main" xmlns:r="http://schemas.openxmlformats.org/officeDocument/2006/relationships">
  <dimension ref="A1:J16"/>
  <sheetViews>
    <sheetView workbookViewId="0">
      <selection activeCell="F12" sqref="F12"/>
    </sheetView>
  </sheetViews>
  <sheetFormatPr defaultColWidth="9.140625" defaultRowHeight="15"/>
  <cols>
    <col min="1" max="1" width="7" style="265" customWidth="1"/>
    <col min="2" max="2" width="10.28515625" style="266" customWidth="1"/>
    <col min="3" max="3" width="9.140625" style="266"/>
    <col min="4" max="4" width="11.85546875" style="266" customWidth="1"/>
    <col min="5" max="10" width="9.140625" style="266"/>
    <col min="11" max="16384" width="9.140625" style="265"/>
  </cols>
  <sheetData>
    <row r="1" spans="1:10" s="269" customFormat="1" ht="15.75">
      <c r="A1" s="264" t="str">
        <f>[2]Tables!$A$41</f>
        <v>Table 40: Instrument-wise Turnover in Index Derivatives at BSE</v>
      </c>
      <c r="B1" s="268"/>
      <c r="C1" s="268"/>
      <c r="D1" s="268"/>
      <c r="E1" s="268"/>
      <c r="F1" s="268"/>
      <c r="G1" s="268"/>
      <c r="H1" s="268"/>
      <c r="I1" s="268"/>
      <c r="J1" s="268"/>
    </row>
    <row r="2" spans="1:10" s="267" customFormat="1" ht="12.75">
      <c r="A2" s="1244" t="s">
        <v>278</v>
      </c>
      <c r="B2" s="1248" t="s">
        <v>410</v>
      </c>
      <c r="C2" s="1249"/>
      <c r="D2" s="1249"/>
      <c r="E2" s="1249"/>
      <c r="F2" s="1249"/>
      <c r="G2" s="1249"/>
      <c r="H2" s="1249"/>
      <c r="I2" s="1249"/>
      <c r="J2" s="1250"/>
    </row>
    <row r="3" spans="1:10" s="270" customFormat="1" ht="55.5" customHeight="1">
      <c r="A3" s="1245"/>
      <c r="B3" s="271" t="s">
        <v>411</v>
      </c>
      <c r="C3" s="271" t="s">
        <v>412</v>
      </c>
      <c r="D3" s="271" t="s">
        <v>413</v>
      </c>
      <c r="E3" s="271" t="s">
        <v>414</v>
      </c>
      <c r="F3" s="271" t="s">
        <v>415</v>
      </c>
      <c r="G3" s="271" t="s">
        <v>416</v>
      </c>
      <c r="H3" s="271" t="s">
        <v>417</v>
      </c>
      <c r="I3" s="271" t="s">
        <v>757</v>
      </c>
      <c r="J3" s="271" t="s">
        <v>418</v>
      </c>
    </row>
    <row r="4" spans="1:10">
      <c r="A4" s="573">
        <v>42005</v>
      </c>
      <c r="B4" s="280">
        <v>100</v>
      </c>
      <c r="C4" s="280">
        <v>0</v>
      </c>
      <c r="D4" s="280">
        <v>0</v>
      </c>
      <c r="E4" s="280">
        <v>0</v>
      </c>
      <c r="F4" s="280">
        <v>0</v>
      </c>
      <c r="G4" s="280">
        <v>0</v>
      </c>
      <c r="H4" s="280">
        <v>0</v>
      </c>
      <c r="I4" s="280">
        <v>0</v>
      </c>
      <c r="J4" s="280">
        <v>0</v>
      </c>
    </row>
    <row r="5" spans="1:10">
      <c r="A5" s="573">
        <v>42036</v>
      </c>
      <c r="B5" s="280">
        <v>98.04</v>
      </c>
      <c r="C5" s="280">
        <v>0</v>
      </c>
      <c r="D5" s="280">
        <v>0</v>
      </c>
      <c r="E5" s="280">
        <v>0</v>
      </c>
      <c r="F5" s="280">
        <v>1.9599999999999937</v>
      </c>
      <c r="G5" s="280">
        <v>0</v>
      </c>
      <c r="H5" s="280">
        <v>0</v>
      </c>
      <c r="I5" s="280">
        <v>0</v>
      </c>
      <c r="J5" s="280">
        <v>0</v>
      </c>
    </row>
    <row r="6" spans="1:10">
      <c r="A6" s="573">
        <v>42064</v>
      </c>
      <c r="B6" s="280">
        <v>99.999648715406053</v>
      </c>
      <c r="C6" s="280">
        <v>3.5128459394684342E-4</v>
      </c>
      <c r="D6" s="280">
        <v>0</v>
      </c>
      <c r="E6" s="280">
        <v>0</v>
      </c>
      <c r="F6" s="280">
        <v>0</v>
      </c>
      <c r="G6" s="280">
        <v>0</v>
      </c>
      <c r="H6" s="280">
        <v>0</v>
      </c>
      <c r="I6" s="280">
        <v>0</v>
      </c>
      <c r="J6" s="280">
        <v>0</v>
      </c>
    </row>
    <row r="7" spans="1:10">
      <c r="A7" s="573">
        <v>42095</v>
      </c>
      <c r="B7" s="612">
        <v>100</v>
      </c>
      <c r="C7" s="612">
        <v>0</v>
      </c>
      <c r="D7" s="612">
        <v>0</v>
      </c>
      <c r="E7" s="612">
        <v>0</v>
      </c>
      <c r="F7" s="612">
        <v>0</v>
      </c>
      <c r="G7" s="612">
        <v>0</v>
      </c>
      <c r="H7" s="612">
        <v>0</v>
      </c>
      <c r="I7" s="612">
        <v>0</v>
      </c>
      <c r="J7" s="612">
        <v>0</v>
      </c>
    </row>
    <row r="8" spans="1:10">
      <c r="A8" s="573">
        <v>42125</v>
      </c>
      <c r="B8" s="612">
        <v>99.999968134189643</v>
      </c>
      <c r="C8" s="612">
        <v>0</v>
      </c>
      <c r="D8" s="612">
        <v>0</v>
      </c>
      <c r="E8" s="612">
        <v>0</v>
      </c>
      <c r="F8" s="612">
        <v>3.1865810356634938E-5</v>
      </c>
      <c r="G8" s="612">
        <v>0</v>
      </c>
      <c r="H8" s="612">
        <v>0</v>
      </c>
      <c r="I8" s="612">
        <v>0</v>
      </c>
      <c r="J8" s="612">
        <v>0</v>
      </c>
    </row>
    <row r="9" spans="1:10">
      <c r="A9" s="573">
        <v>42156</v>
      </c>
      <c r="B9" s="612">
        <v>100</v>
      </c>
      <c r="C9" s="612">
        <v>0</v>
      </c>
      <c r="D9" s="612">
        <v>0</v>
      </c>
      <c r="E9" s="612">
        <v>0</v>
      </c>
      <c r="F9" s="612">
        <v>0</v>
      </c>
      <c r="G9" s="612">
        <v>0</v>
      </c>
      <c r="H9" s="612">
        <v>0</v>
      </c>
      <c r="I9" s="612">
        <v>0</v>
      </c>
      <c r="J9" s="612">
        <v>0</v>
      </c>
    </row>
    <row r="10" spans="1:10">
      <c r="A10" s="573">
        <v>42186</v>
      </c>
      <c r="B10" s="612">
        <v>100</v>
      </c>
      <c r="C10" s="612">
        <v>0</v>
      </c>
      <c r="D10" s="612">
        <v>0</v>
      </c>
      <c r="E10" s="612">
        <v>0</v>
      </c>
      <c r="F10" s="612">
        <v>0</v>
      </c>
      <c r="G10" s="612">
        <v>0</v>
      </c>
      <c r="H10" s="612">
        <v>0</v>
      </c>
      <c r="I10" s="612">
        <v>0</v>
      </c>
      <c r="J10" s="612">
        <v>0</v>
      </c>
    </row>
    <row r="11" spans="1:10">
      <c r="A11" s="573">
        <v>42217</v>
      </c>
      <c r="B11" s="612">
        <v>100</v>
      </c>
      <c r="C11" s="612">
        <v>0</v>
      </c>
      <c r="D11" s="612">
        <v>0</v>
      </c>
      <c r="E11" s="612">
        <v>0</v>
      </c>
      <c r="F11" s="612">
        <v>0</v>
      </c>
      <c r="G11" s="612">
        <v>0</v>
      </c>
      <c r="H11" s="612">
        <v>0</v>
      </c>
      <c r="I11" s="612">
        <v>0</v>
      </c>
      <c r="J11" s="612">
        <v>0</v>
      </c>
    </row>
    <row r="12" spans="1:10">
      <c r="A12" s="573">
        <v>42248</v>
      </c>
      <c r="B12" s="612">
        <v>100</v>
      </c>
      <c r="C12" s="612">
        <v>0</v>
      </c>
      <c r="D12" s="612">
        <v>0</v>
      </c>
      <c r="E12" s="612">
        <v>0</v>
      </c>
      <c r="F12" s="612">
        <v>0</v>
      </c>
      <c r="G12" s="612">
        <v>0</v>
      </c>
      <c r="H12" s="612">
        <v>0</v>
      </c>
      <c r="I12" s="612">
        <v>0</v>
      </c>
      <c r="J12" s="612">
        <v>0</v>
      </c>
    </row>
    <row r="13" spans="1:10">
      <c r="A13" s="573">
        <v>42278</v>
      </c>
      <c r="B13" s="612">
        <v>99.999483362907</v>
      </c>
      <c r="C13" s="612">
        <v>0</v>
      </c>
      <c r="D13" s="612">
        <v>0</v>
      </c>
      <c r="E13" s="612">
        <v>0</v>
      </c>
      <c r="F13" s="612">
        <v>5.1663709297233244E-4</v>
      </c>
      <c r="G13" s="612">
        <v>0</v>
      </c>
      <c r="H13" s="612">
        <v>0</v>
      </c>
      <c r="I13" s="612">
        <v>0</v>
      </c>
      <c r="J13" s="612">
        <v>0</v>
      </c>
    </row>
    <row r="14" spans="1:10">
      <c r="A14" s="573">
        <v>42312</v>
      </c>
      <c r="B14" s="612">
        <v>99.999226952058777</v>
      </c>
      <c r="C14" s="612">
        <v>0</v>
      </c>
      <c r="D14" s="612">
        <v>0</v>
      </c>
      <c r="E14" s="612">
        <v>0</v>
      </c>
      <c r="F14" s="612">
        <v>7.7304794122516304E-4</v>
      </c>
      <c r="G14" s="612">
        <v>0</v>
      </c>
      <c r="H14" s="612">
        <v>0</v>
      </c>
      <c r="I14" s="612">
        <v>0</v>
      </c>
      <c r="J14" s="612">
        <v>0</v>
      </c>
    </row>
    <row r="15" spans="1:10">
      <c r="A15" s="573">
        <v>42342</v>
      </c>
      <c r="B15" s="612">
        <v>100</v>
      </c>
      <c r="C15" s="612">
        <v>0</v>
      </c>
      <c r="D15" s="612">
        <v>0</v>
      </c>
      <c r="E15" s="612">
        <v>0</v>
      </c>
      <c r="F15" s="612">
        <v>0</v>
      </c>
      <c r="G15" s="612">
        <v>0</v>
      </c>
      <c r="H15" s="612">
        <v>0</v>
      </c>
      <c r="I15" s="612">
        <v>0</v>
      </c>
      <c r="J15" s="612">
        <v>0</v>
      </c>
    </row>
    <row r="16" spans="1:10">
      <c r="A16" s="229" t="s">
        <v>251</v>
      </c>
      <c r="B16" s="224"/>
      <c r="C16" s="224"/>
      <c r="D16" s="224"/>
      <c r="E16" s="224"/>
      <c r="F16" s="224"/>
      <c r="G16" s="224"/>
      <c r="H16" s="224"/>
      <c r="I16" s="224"/>
    </row>
  </sheetData>
  <mergeCells count="2">
    <mergeCell ref="A2:A3"/>
    <mergeCell ref="B2:J2"/>
  </mergeCells>
  <pageMargins left="0.7" right="0.7" top="0.75" bottom="0.75" header="0.3" footer="0.3"/>
  <pageSetup scale="85" orientation="landscape" r:id="rId1"/>
</worksheet>
</file>

<file path=xl/worksheets/sheet43.xml><?xml version="1.0" encoding="utf-8"?>
<worksheet xmlns="http://schemas.openxmlformats.org/spreadsheetml/2006/main" xmlns:r="http://schemas.openxmlformats.org/officeDocument/2006/relationships">
  <dimension ref="A1:P16"/>
  <sheetViews>
    <sheetView workbookViewId="0">
      <selection activeCell="F12" sqref="F12"/>
    </sheetView>
  </sheetViews>
  <sheetFormatPr defaultColWidth="10.85546875" defaultRowHeight="15"/>
  <cols>
    <col min="1" max="1" width="8.85546875" style="265" customWidth="1"/>
    <col min="2" max="2" width="9.42578125" style="266" customWidth="1"/>
    <col min="3" max="3" width="9.140625" style="266" customWidth="1"/>
    <col min="4" max="4" width="13" style="266" customWidth="1"/>
    <col min="5" max="5" width="13.7109375" style="266" customWidth="1"/>
    <col min="6" max="6" width="10.5703125" style="266" customWidth="1"/>
    <col min="7" max="7" width="11.28515625" style="266" customWidth="1"/>
    <col min="8" max="9" width="9.7109375" style="266" customWidth="1"/>
    <col min="10" max="10" width="9.140625" style="265" customWidth="1"/>
    <col min="11" max="16384" width="10.85546875" style="265"/>
  </cols>
  <sheetData>
    <row r="1" spans="1:16" s="269" customFormat="1" ht="15.75">
      <c r="A1" s="264" t="s">
        <v>506</v>
      </c>
      <c r="B1" s="268"/>
      <c r="C1" s="268"/>
      <c r="D1" s="268"/>
      <c r="E1" s="268"/>
      <c r="F1" s="268"/>
      <c r="G1" s="268"/>
      <c r="H1" s="268"/>
      <c r="I1" s="268"/>
    </row>
    <row r="2" spans="1:16" s="267" customFormat="1" ht="20.25" customHeight="1">
      <c r="A2" s="1244" t="s">
        <v>278</v>
      </c>
      <c r="B2" s="1251" t="s">
        <v>410</v>
      </c>
      <c r="C2" s="1252"/>
      <c r="D2" s="1252"/>
      <c r="E2" s="1252"/>
      <c r="F2" s="1252"/>
      <c r="G2" s="1252"/>
      <c r="H2" s="1252"/>
      <c r="I2" s="1252"/>
      <c r="J2" s="1252"/>
      <c r="K2" s="1253"/>
    </row>
    <row r="3" spans="1:16" s="270" customFormat="1" ht="37.5" customHeight="1">
      <c r="A3" s="1245"/>
      <c r="B3" s="271" t="s">
        <v>425</v>
      </c>
      <c r="C3" s="271" t="s">
        <v>421</v>
      </c>
      <c r="D3" s="271" t="s">
        <v>419</v>
      </c>
      <c r="E3" s="271" t="s">
        <v>424</v>
      </c>
      <c r="F3" s="271" t="s">
        <v>422</v>
      </c>
      <c r="G3" s="271" t="s">
        <v>420</v>
      </c>
      <c r="H3" s="271" t="s">
        <v>423</v>
      </c>
      <c r="I3" s="271" t="s">
        <v>426</v>
      </c>
      <c r="J3" s="271" t="s">
        <v>440</v>
      </c>
      <c r="K3" s="271" t="s">
        <v>467</v>
      </c>
    </row>
    <row r="4" spans="1:16">
      <c r="A4" s="573">
        <v>42005</v>
      </c>
      <c r="B4" s="280">
        <v>86.596985945636789</v>
      </c>
      <c r="C4" s="280">
        <v>1.0036241224071598E-2</v>
      </c>
      <c r="D4" s="280">
        <v>13.375065982103143</v>
      </c>
      <c r="E4" s="280">
        <v>1.9451596430881789E-5</v>
      </c>
      <c r="F4" s="280">
        <v>1.3593900487069E-5</v>
      </c>
      <c r="G4" s="280">
        <v>1.4465876217983799E-5</v>
      </c>
      <c r="H4" s="280">
        <v>2.0872973721242237E-5</v>
      </c>
      <c r="I4" s="280">
        <v>6.7323836165498266E-3</v>
      </c>
      <c r="J4" s="280">
        <v>1.0553750842381913E-2</v>
      </c>
      <c r="K4" s="280">
        <v>5.5731223019635635E-4</v>
      </c>
    </row>
    <row r="5" spans="1:16">
      <c r="A5" s="573">
        <v>42036</v>
      </c>
      <c r="B5" s="280">
        <v>84.203566659007379</v>
      </c>
      <c r="C5" s="280">
        <v>1.0531858458883759E-2</v>
      </c>
      <c r="D5" s="280">
        <v>15.773230545334755</v>
      </c>
      <c r="E5" s="280">
        <v>1.1807584820190436E-6</v>
      </c>
      <c r="F5" s="280">
        <v>0</v>
      </c>
      <c r="G5" s="280">
        <v>0</v>
      </c>
      <c r="H5" s="280">
        <v>3.8874054728681074E-5</v>
      </c>
      <c r="I5" s="280">
        <v>6.3732739921724593E-3</v>
      </c>
      <c r="J5" s="280">
        <v>5.9476182347297799E-3</v>
      </c>
      <c r="K5" s="280">
        <v>3.0999015887612596E-4</v>
      </c>
    </row>
    <row r="6" spans="1:16">
      <c r="A6" s="573">
        <v>42064</v>
      </c>
      <c r="B6" s="280">
        <v>83.926310374703306</v>
      </c>
      <c r="C6" s="280">
        <v>8.3916131881728116E-3</v>
      </c>
      <c r="D6" s="280">
        <v>16.051580499972147</v>
      </c>
      <c r="E6" s="280">
        <v>0</v>
      </c>
      <c r="F6" s="280">
        <v>3.8261740926228821E-6</v>
      </c>
      <c r="G6" s="280">
        <v>1.4162554850305591E-6</v>
      </c>
      <c r="H6" s="280">
        <v>4.1008485528431497E-5</v>
      </c>
      <c r="I6" s="280">
        <v>5.6250952371072645E-3</v>
      </c>
      <c r="J6" s="280">
        <v>7.8060787153628177E-3</v>
      </c>
      <c r="K6" s="280">
        <v>2.4008726881216832E-4</v>
      </c>
    </row>
    <row r="7" spans="1:16">
      <c r="A7" s="573">
        <v>42095</v>
      </c>
      <c r="B7" s="280">
        <v>86.838731528879947</v>
      </c>
      <c r="C7" s="280">
        <v>7.8293945122134122E-3</v>
      </c>
      <c r="D7" s="280">
        <v>13.141338092561435</v>
      </c>
      <c r="E7" s="280">
        <v>0</v>
      </c>
      <c r="F7" s="280">
        <v>0</v>
      </c>
      <c r="G7" s="280">
        <v>0</v>
      </c>
      <c r="H7" s="280">
        <v>5.3199230952594915E-5</v>
      </c>
      <c r="I7" s="280">
        <v>5.0728174375831228E-3</v>
      </c>
      <c r="J7" s="280">
        <v>6.9057476740055123E-3</v>
      </c>
      <c r="K7" s="280">
        <v>6.9219703868573509E-5</v>
      </c>
    </row>
    <row r="8" spans="1:16">
      <c r="A8" s="573">
        <v>42125</v>
      </c>
      <c r="B8" s="280">
        <v>86.67655259950287</v>
      </c>
      <c r="C8" s="280">
        <v>8.785428153913628E-3</v>
      </c>
      <c r="D8" s="280">
        <v>13.299543583044503</v>
      </c>
      <c r="E8" s="280">
        <v>0</v>
      </c>
      <c r="F8" s="280">
        <v>0</v>
      </c>
      <c r="G8" s="280">
        <v>7.6135094366457491E-7</v>
      </c>
      <c r="H8" s="280">
        <v>1.2884755958012736E-5</v>
      </c>
      <c r="I8" s="280">
        <v>6.730857021931538E-3</v>
      </c>
      <c r="J8" s="280">
        <v>8.3249209788341209E-3</v>
      </c>
      <c r="K8" s="280">
        <v>4.8965191037820826E-5</v>
      </c>
    </row>
    <row r="9" spans="1:16">
      <c r="A9" s="573">
        <v>42170</v>
      </c>
      <c r="B9" s="612">
        <v>85.15</v>
      </c>
      <c r="C9" s="612">
        <v>0.01</v>
      </c>
      <c r="D9" s="612">
        <v>14.83</v>
      </c>
      <c r="E9" s="612">
        <v>0</v>
      </c>
      <c r="F9" s="612">
        <v>0</v>
      </c>
      <c r="G9" s="612">
        <v>0</v>
      </c>
      <c r="H9" s="612">
        <v>0</v>
      </c>
      <c r="I9" s="612">
        <v>0.01</v>
      </c>
      <c r="J9" s="612">
        <v>0.01</v>
      </c>
      <c r="K9" s="612">
        <v>0</v>
      </c>
    </row>
    <row r="10" spans="1:16">
      <c r="A10" s="573">
        <v>42200</v>
      </c>
      <c r="B10" s="612">
        <v>85.179767338093797</v>
      </c>
      <c r="C10" s="612">
        <v>7.5677953305392752E-3</v>
      </c>
      <c r="D10" s="612">
        <v>14.79721937502068</v>
      </c>
      <c r="E10" s="612">
        <v>1.0408339304491055E-3</v>
      </c>
      <c r="F10" s="612">
        <v>0</v>
      </c>
      <c r="G10" s="612">
        <v>0</v>
      </c>
      <c r="H10" s="612">
        <v>1.4973591189459819E-5</v>
      </c>
      <c r="I10" s="612">
        <v>7.547244881519379E-3</v>
      </c>
      <c r="J10" s="612">
        <v>6.8342334805774549E-3</v>
      </c>
      <c r="K10" s="612">
        <v>8.2056712536202321E-6</v>
      </c>
    </row>
    <row r="11" spans="1:16">
      <c r="A11" s="573">
        <v>42231</v>
      </c>
      <c r="B11" s="612">
        <v>85.739592455257736</v>
      </c>
      <c r="C11" s="612">
        <v>7.8471535341857954E-3</v>
      </c>
      <c r="D11" s="612">
        <v>14.24</v>
      </c>
      <c r="E11" s="612">
        <v>4.9642178080829252E-4</v>
      </c>
      <c r="F11" s="612">
        <v>1.0440136742231565E-6</v>
      </c>
      <c r="G11" s="612">
        <v>1.3239019605508418E-5</v>
      </c>
      <c r="H11" s="612">
        <v>4.7712574912175278E-6</v>
      </c>
      <c r="I11" s="612">
        <v>6.6644481317438362E-3</v>
      </c>
      <c r="J11" s="612">
        <v>9.5655525422876364E-3</v>
      </c>
      <c r="K11" s="612">
        <v>7.2916227440533649E-6</v>
      </c>
    </row>
    <row r="12" spans="1:16">
      <c r="A12" s="573">
        <v>42262</v>
      </c>
      <c r="B12" s="612">
        <v>82.174723983792902</v>
      </c>
      <c r="C12" s="612">
        <v>7.3581423500691627E-3</v>
      </c>
      <c r="D12" s="612">
        <v>17.800177642068011</v>
      </c>
      <c r="E12" s="612">
        <v>5.8654765272515873E-4</v>
      </c>
      <c r="F12" s="612">
        <v>1.5336566741257701E-5</v>
      </c>
      <c r="G12" s="612">
        <v>1.371988355530754E-5</v>
      </c>
      <c r="H12" s="612">
        <v>1.4366509682321436E-5</v>
      </c>
      <c r="I12" s="612">
        <v>7.7137125099724525E-3</v>
      </c>
      <c r="J12" s="612">
        <v>9.3839094004130163E-3</v>
      </c>
      <c r="K12" s="612">
        <v>1.2639265922703937E-5</v>
      </c>
    </row>
    <row r="13" spans="1:16">
      <c r="A13" s="573">
        <v>42292</v>
      </c>
      <c r="B13" s="612">
        <v>83.319206905646084</v>
      </c>
      <c r="C13" s="612">
        <v>8.2797096189631408E-3</v>
      </c>
      <c r="D13" s="612">
        <v>16.657373646473321</v>
      </c>
      <c r="E13" s="612">
        <v>7.4938349287398918E-4</v>
      </c>
      <c r="F13" s="612">
        <v>0</v>
      </c>
      <c r="G13" s="612">
        <v>1.4543633412219544E-5</v>
      </c>
      <c r="H13" s="612">
        <v>3.1270973358759755E-6</v>
      </c>
      <c r="I13" s="612">
        <v>5.7246470814766729E-3</v>
      </c>
      <c r="J13" s="612">
        <v>8.648036956545405E-3</v>
      </c>
      <c r="K13" s="612">
        <v>0</v>
      </c>
    </row>
    <row r="14" spans="1:16">
      <c r="A14" s="573">
        <v>42323</v>
      </c>
      <c r="B14" s="612">
        <v>85.932372620329559</v>
      </c>
      <c r="C14" s="612">
        <v>4.4156108250366782E-3</v>
      </c>
      <c r="D14" s="612">
        <v>14.042660116415451</v>
      </c>
      <c r="E14" s="612">
        <v>7.4938349287398918E-4</v>
      </c>
      <c r="F14" s="612">
        <v>0</v>
      </c>
      <c r="G14" s="612">
        <v>1.4543633412219544E-5</v>
      </c>
      <c r="H14" s="612">
        <v>3.1270973358759755E-6</v>
      </c>
      <c r="I14" s="612">
        <v>1.0960424639000191E-2</v>
      </c>
      <c r="J14" s="612">
        <v>8.7865661830834295E-3</v>
      </c>
      <c r="K14" s="612">
        <v>0</v>
      </c>
    </row>
    <row r="15" spans="1:16">
      <c r="A15" s="573">
        <v>42353</v>
      </c>
      <c r="B15" s="612">
        <v>86.351851671221553</v>
      </c>
      <c r="C15" s="612">
        <v>1.9539239006445715E-5</v>
      </c>
      <c r="D15" s="612">
        <v>13.621507454331322</v>
      </c>
      <c r="E15" s="612">
        <v>7.0933141082687675E-4</v>
      </c>
      <c r="F15" s="612">
        <v>0</v>
      </c>
      <c r="G15" s="612">
        <v>4.3830570290438456E-3</v>
      </c>
      <c r="H15" s="612">
        <v>8.5805962164071818E-6</v>
      </c>
      <c r="I15" s="612">
        <v>1.2744008824591278E-2</v>
      </c>
      <c r="J15" s="612">
        <v>8.7763573474370291E-3</v>
      </c>
      <c r="K15" s="612">
        <v>4.3830570290438456E-3</v>
      </c>
    </row>
    <row r="16" spans="1:16" s="407" customFormat="1" ht="12.75">
      <c r="A16" s="229" t="s">
        <v>244</v>
      </c>
      <c r="B16" s="224"/>
      <c r="C16" s="224"/>
      <c r="D16" s="224"/>
      <c r="E16" s="224"/>
      <c r="F16" s="224"/>
      <c r="G16" s="224"/>
      <c r="H16" s="224"/>
      <c r="I16" s="224"/>
      <c r="J16" s="224"/>
      <c r="K16" s="224"/>
      <c r="L16" s="224"/>
      <c r="M16" s="224"/>
      <c r="N16" s="224"/>
      <c r="O16" s="224"/>
      <c r="P16" s="224"/>
    </row>
  </sheetData>
  <mergeCells count="2">
    <mergeCell ref="A2:A3"/>
    <mergeCell ref="B2:K2"/>
  </mergeCells>
  <pageMargins left="0.7" right="0.7" top="0.75" bottom="0.75" header="0.3" footer="0.3"/>
  <pageSetup scale="85" orientation="landscape" r:id="rId1"/>
</worksheet>
</file>

<file path=xl/worksheets/sheet44.xml><?xml version="1.0" encoding="utf-8"?>
<worksheet xmlns="http://schemas.openxmlformats.org/spreadsheetml/2006/main" xmlns:r="http://schemas.openxmlformats.org/officeDocument/2006/relationships">
  <dimension ref="A1:O18"/>
  <sheetViews>
    <sheetView zoomScaleSheetLayoutView="100" workbookViewId="0">
      <selection activeCell="F12" sqref="F12"/>
    </sheetView>
  </sheetViews>
  <sheetFormatPr defaultColWidth="8.85546875" defaultRowHeight="12.75"/>
  <cols>
    <col min="1" max="1" width="7.5703125" style="150" customWidth="1"/>
    <col min="2" max="2" width="7.7109375" style="150" customWidth="1"/>
    <col min="3" max="3" width="9.85546875" style="150" customWidth="1"/>
    <col min="4" max="4" width="8.85546875" style="150" customWidth="1"/>
    <col min="5" max="5" width="10.28515625" style="150" customWidth="1"/>
    <col min="6" max="6" width="9.140625" style="150" customWidth="1"/>
    <col min="7" max="7" width="9.85546875" style="150" customWidth="1"/>
    <col min="8" max="8" width="9.140625" style="150" customWidth="1"/>
    <col min="9" max="9" width="10.42578125" style="150" customWidth="1"/>
    <col min="10" max="10" width="8.5703125" style="150" customWidth="1"/>
    <col min="11" max="11" width="9" style="150" bestFit="1" customWidth="1"/>
    <col min="12" max="12" width="8.28515625" style="150" customWidth="1"/>
    <col min="13" max="13" width="1.85546875" style="150" hidden="1" customWidth="1"/>
    <col min="14" max="244" width="8.85546875" style="150"/>
    <col min="245" max="245" width="12.140625" style="150" customWidth="1"/>
    <col min="246" max="246" width="9" style="150" customWidth="1"/>
    <col min="247" max="247" width="11.85546875" style="150" customWidth="1"/>
    <col min="248" max="248" width="10.7109375" style="150" customWidth="1"/>
    <col min="249" max="249" width="12" style="150" customWidth="1"/>
    <col min="250" max="251" width="11.85546875" style="150" customWidth="1"/>
    <col min="252" max="254" width="11" style="150" customWidth="1"/>
    <col min="255" max="255" width="14.5703125" style="150" customWidth="1"/>
    <col min="256" max="256" width="13.7109375" style="150" customWidth="1"/>
    <col min="257" max="257" width="1.85546875" style="150" customWidth="1"/>
    <col min="258" max="500" width="8.85546875" style="150"/>
    <col min="501" max="501" width="12.140625" style="150" customWidth="1"/>
    <col min="502" max="502" width="9" style="150" customWidth="1"/>
    <col min="503" max="503" width="11.85546875" style="150" customWidth="1"/>
    <col min="504" max="504" width="10.7109375" style="150" customWidth="1"/>
    <col min="505" max="505" width="12" style="150" customWidth="1"/>
    <col min="506" max="507" width="11.85546875" style="150" customWidth="1"/>
    <col min="508" max="510" width="11" style="150" customWidth="1"/>
    <col min="511" max="511" width="14.5703125" style="150" customWidth="1"/>
    <col min="512" max="512" width="13.7109375" style="150" customWidth="1"/>
    <col min="513" max="513" width="1.85546875" style="150" customWidth="1"/>
    <col min="514" max="756" width="8.85546875" style="150"/>
    <col min="757" max="757" width="12.140625" style="150" customWidth="1"/>
    <col min="758" max="758" width="9" style="150" customWidth="1"/>
    <col min="759" max="759" width="11.85546875" style="150" customWidth="1"/>
    <col min="760" max="760" width="10.7109375" style="150" customWidth="1"/>
    <col min="761" max="761" width="12" style="150" customWidth="1"/>
    <col min="762" max="763" width="11.85546875" style="150" customWidth="1"/>
    <col min="764" max="766" width="11" style="150" customWidth="1"/>
    <col min="767" max="767" width="14.5703125" style="150" customWidth="1"/>
    <col min="768" max="768" width="13.7109375" style="150" customWidth="1"/>
    <col min="769" max="769" width="1.85546875" style="150" customWidth="1"/>
    <col min="770" max="1012" width="8.85546875" style="150"/>
    <col min="1013" max="1013" width="12.140625" style="150" customWidth="1"/>
    <col min="1014" max="1014" width="9" style="150" customWidth="1"/>
    <col min="1015" max="1015" width="11.85546875" style="150" customWidth="1"/>
    <col min="1016" max="1016" width="10.7109375" style="150" customWidth="1"/>
    <col min="1017" max="1017" width="12" style="150" customWidth="1"/>
    <col min="1018" max="1019" width="11.85546875" style="150" customWidth="1"/>
    <col min="1020" max="1022" width="11" style="150" customWidth="1"/>
    <col min="1023" max="1023" width="14.5703125" style="150" customWidth="1"/>
    <col min="1024" max="1024" width="13.7109375" style="150" customWidth="1"/>
    <col min="1025" max="1025" width="1.85546875" style="150" customWidth="1"/>
    <col min="1026" max="1268" width="8.85546875" style="150"/>
    <col min="1269" max="1269" width="12.140625" style="150" customWidth="1"/>
    <col min="1270" max="1270" width="9" style="150" customWidth="1"/>
    <col min="1271" max="1271" width="11.85546875" style="150" customWidth="1"/>
    <col min="1272" max="1272" width="10.7109375" style="150" customWidth="1"/>
    <col min="1273" max="1273" width="12" style="150" customWidth="1"/>
    <col min="1274" max="1275" width="11.85546875" style="150" customWidth="1"/>
    <col min="1276" max="1278" width="11" style="150" customWidth="1"/>
    <col min="1279" max="1279" width="14.5703125" style="150" customWidth="1"/>
    <col min="1280" max="1280" width="13.7109375" style="150" customWidth="1"/>
    <col min="1281" max="1281" width="1.85546875" style="150" customWidth="1"/>
    <col min="1282" max="1524" width="8.85546875" style="150"/>
    <col min="1525" max="1525" width="12.140625" style="150" customWidth="1"/>
    <col min="1526" max="1526" width="9" style="150" customWidth="1"/>
    <col min="1527" max="1527" width="11.85546875" style="150" customWidth="1"/>
    <col min="1528" max="1528" width="10.7109375" style="150" customWidth="1"/>
    <col min="1529" max="1529" width="12" style="150" customWidth="1"/>
    <col min="1530" max="1531" width="11.85546875" style="150" customWidth="1"/>
    <col min="1532" max="1534" width="11" style="150" customWidth="1"/>
    <col min="1535" max="1535" width="14.5703125" style="150" customWidth="1"/>
    <col min="1536" max="1536" width="13.7109375" style="150" customWidth="1"/>
    <col min="1537" max="1537" width="1.85546875" style="150" customWidth="1"/>
    <col min="1538" max="1780" width="8.85546875" style="150"/>
    <col min="1781" max="1781" width="12.140625" style="150" customWidth="1"/>
    <col min="1782" max="1782" width="9" style="150" customWidth="1"/>
    <col min="1783" max="1783" width="11.85546875" style="150" customWidth="1"/>
    <col min="1784" max="1784" width="10.7109375" style="150" customWidth="1"/>
    <col min="1785" max="1785" width="12" style="150" customWidth="1"/>
    <col min="1786" max="1787" width="11.85546875" style="150" customWidth="1"/>
    <col min="1788" max="1790" width="11" style="150" customWidth="1"/>
    <col min="1791" max="1791" width="14.5703125" style="150" customWidth="1"/>
    <col min="1792" max="1792" width="13.7109375" style="150" customWidth="1"/>
    <col min="1793" max="1793" width="1.85546875" style="150" customWidth="1"/>
    <col min="1794" max="2036" width="8.85546875" style="150"/>
    <col min="2037" max="2037" width="12.140625" style="150" customWidth="1"/>
    <col min="2038" max="2038" width="9" style="150" customWidth="1"/>
    <col min="2039" max="2039" width="11.85546875" style="150" customWidth="1"/>
    <col min="2040" max="2040" width="10.7109375" style="150" customWidth="1"/>
    <col min="2041" max="2041" width="12" style="150" customWidth="1"/>
    <col min="2042" max="2043" width="11.85546875" style="150" customWidth="1"/>
    <col min="2044" max="2046" width="11" style="150" customWidth="1"/>
    <col min="2047" max="2047" width="14.5703125" style="150" customWidth="1"/>
    <col min="2048" max="2048" width="13.7109375" style="150" customWidth="1"/>
    <col min="2049" max="2049" width="1.85546875" style="150" customWidth="1"/>
    <col min="2050" max="2292" width="8.85546875" style="150"/>
    <col min="2293" max="2293" width="12.140625" style="150" customWidth="1"/>
    <col min="2294" max="2294" width="9" style="150" customWidth="1"/>
    <col min="2295" max="2295" width="11.85546875" style="150" customWidth="1"/>
    <col min="2296" max="2296" width="10.7109375" style="150" customWidth="1"/>
    <col min="2297" max="2297" width="12" style="150" customWidth="1"/>
    <col min="2298" max="2299" width="11.85546875" style="150" customWidth="1"/>
    <col min="2300" max="2302" width="11" style="150" customWidth="1"/>
    <col min="2303" max="2303" width="14.5703125" style="150" customWidth="1"/>
    <col min="2304" max="2304" width="13.7109375" style="150" customWidth="1"/>
    <col min="2305" max="2305" width="1.85546875" style="150" customWidth="1"/>
    <col min="2306" max="2548" width="8.85546875" style="150"/>
    <col min="2549" max="2549" width="12.140625" style="150" customWidth="1"/>
    <col min="2550" max="2550" width="9" style="150" customWidth="1"/>
    <col min="2551" max="2551" width="11.85546875" style="150" customWidth="1"/>
    <col min="2552" max="2552" width="10.7109375" style="150" customWidth="1"/>
    <col min="2553" max="2553" width="12" style="150" customWidth="1"/>
    <col min="2554" max="2555" width="11.85546875" style="150" customWidth="1"/>
    <col min="2556" max="2558" width="11" style="150" customWidth="1"/>
    <col min="2559" max="2559" width="14.5703125" style="150" customWidth="1"/>
    <col min="2560" max="2560" width="13.7109375" style="150" customWidth="1"/>
    <col min="2561" max="2561" width="1.85546875" style="150" customWidth="1"/>
    <col min="2562" max="2804" width="8.85546875" style="150"/>
    <col min="2805" max="2805" width="12.140625" style="150" customWidth="1"/>
    <col min="2806" max="2806" width="9" style="150" customWidth="1"/>
    <col min="2807" max="2807" width="11.85546875" style="150" customWidth="1"/>
    <col min="2808" max="2808" width="10.7109375" style="150" customWidth="1"/>
    <col min="2809" max="2809" width="12" style="150" customWidth="1"/>
    <col min="2810" max="2811" width="11.85546875" style="150" customWidth="1"/>
    <col min="2812" max="2814" width="11" style="150" customWidth="1"/>
    <col min="2815" max="2815" width="14.5703125" style="150" customWidth="1"/>
    <col min="2816" max="2816" width="13.7109375" style="150" customWidth="1"/>
    <col min="2817" max="2817" width="1.85546875" style="150" customWidth="1"/>
    <col min="2818" max="3060" width="8.85546875" style="150"/>
    <col min="3061" max="3061" width="12.140625" style="150" customWidth="1"/>
    <col min="3062" max="3062" width="9" style="150" customWidth="1"/>
    <col min="3063" max="3063" width="11.85546875" style="150" customWidth="1"/>
    <col min="3064" max="3064" width="10.7109375" style="150" customWidth="1"/>
    <col min="3065" max="3065" width="12" style="150" customWidth="1"/>
    <col min="3066" max="3067" width="11.85546875" style="150" customWidth="1"/>
    <col min="3068" max="3070" width="11" style="150" customWidth="1"/>
    <col min="3071" max="3071" width="14.5703125" style="150" customWidth="1"/>
    <col min="3072" max="3072" width="13.7109375" style="150" customWidth="1"/>
    <col min="3073" max="3073" width="1.85546875" style="150" customWidth="1"/>
    <col min="3074" max="3316" width="8.85546875" style="150"/>
    <col min="3317" max="3317" width="12.140625" style="150" customWidth="1"/>
    <col min="3318" max="3318" width="9" style="150" customWidth="1"/>
    <col min="3319" max="3319" width="11.85546875" style="150" customWidth="1"/>
    <col min="3320" max="3320" width="10.7109375" style="150" customWidth="1"/>
    <col min="3321" max="3321" width="12" style="150" customWidth="1"/>
    <col min="3322" max="3323" width="11.85546875" style="150" customWidth="1"/>
    <col min="3324" max="3326" width="11" style="150" customWidth="1"/>
    <col min="3327" max="3327" width="14.5703125" style="150" customWidth="1"/>
    <col min="3328" max="3328" width="13.7109375" style="150" customWidth="1"/>
    <col min="3329" max="3329" width="1.85546875" style="150" customWidth="1"/>
    <col min="3330" max="3572" width="8.85546875" style="150"/>
    <col min="3573" max="3573" width="12.140625" style="150" customWidth="1"/>
    <col min="3574" max="3574" width="9" style="150" customWidth="1"/>
    <col min="3575" max="3575" width="11.85546875" style="150" customWidth="1"/>
    <col min="3576" max="3576" width="10.7109375" style="150" customWidth="1"/>
    <col min="3577" max="3577" width="12" style="150" customWidth="1"/>
    <col min="3578" max="3579" width="11.85546875" style="150" customWidth="1"/>
    <col min="3580" max="3582" width="11" style="150" customWidth="1"/>
    <col min="3583" max="3583" width="14.5703125" style="150" customWidth="1"/>
    <col min="3584" max="3584" width="13.7109375" style="150" customWidth="1"/>
    <col min="3585" max="3585" width="1.85546875" style="150" customWidth="1"/>
    <col min="3586" max="3828" width="8.85546875" style="150"/>
    <col min="3829" max="3829" width="12.140625" style="150" customWidth="1"/>
    <col min="3830" max="3830" width="9" style="150" customWidth="1"/>
    <col min="3831" max="3831" width="11.85546875" style="150" customWidth="1"/>
    <col min="3832" max="3832" width="10.7109375" style="150" customWidth="1"/>
    <col min="3833" max="3833" width="12" style="150" customWidth="1"/>
    <col min="3834" max="3835" width="11.85546875" style="150" customWidth="1"/>
    <col min="3836" max="3838" width="11" style="150" customWidth="1"/>
    <col min="3839" max="3839" width="14.5703125" style="150" customWidth="1"/>
    <col min="3840" max="3840" width="13.7109375" style="150" customWidth="1"/>
    <col min="3841" max="3841" width="1.85546875" style="150" customWidth="1"/>
    <col min="3842" max="4084" width="8.85546875" style="150"/>
    <col min="4085" max="4085" width="12.140625" style="150" customWidth="1"/>
    <col min="4086" max="4086" width="9" style="150" customWidth="1"/>
    <col min="4087" max="4087" width="11.85546875" style="150" customWidth="1"/>
    <col min="4088" max="4088" width="10.7109375" style="150" customWidth="1"/>
    <col min="4089" max="4089" width="12" style="150" customWidth="1"/>
    <col min="4090" max="4091" width="11.85546875" style="150" customWidth="1"/>
    <col min="4092" max="4094" width="11" style="150" customWidth="1"/>
    <col min="4095" max="4095" width="14.5703125" style="150" customWidth="1"/>
    <col min="4096" max="4096" width="13.7109375" style="150" customWidth="1"/>
    <col min="4097" max="4097" width="1.85546875" style="150" customWidth="1"/>
    <col min="4098" max="4340" width="8.85546875" style="150"/>
    <col min="4341" max="4341" width="12.140625" style="150" customWidth="1"/>
    <col min="4342" max="4342" width="9" style="150" customWidth="1"/>
    <col min="4343" max="4343" width="11.85546875" style="150" customWidth="1"/>
    <col min="4344" max="4344" width="10.7109375" style="150" customWidth="1"/>
    <col min="4345" max="4345" width="12" style="150" customWidth="1"/>
    <col min="4346" max="4347" width="11.85546875" style="150" customWidth="1"/>
    <col min="4348" max="4350" width="11" style="150" customWidth="1"/>
    <col min="4351" max="4351" width="14.5703125" style="150" customWidth="1"/>
    <col min="4352" max="4352" width="13.7109375" style="150" customWidth="1"/>
    <col min="4353" max="4353" width="1.85546875" style="150" customWidth="1"/>
    <col min="4354" max="4596" width="8.85546875" style="150"/>
    <col min="4597" max="4597" width="12.140625" style="150" customWidth="1"/>
    <col min="4598" max="4598" width="9" style="150" customWidth="1"/>
    <col min="4599" max="4599" width="11.85546875" style="150" customWidth="1"/>
    <col min="4600" max="4600" width="10.7109375" style="150" customWidth="1"/>
    <col min="4601" max="4601" width="12" style="150" customWidth="1"/>
    <col min="4602" max="4603" width="11.85546875" style="150" customWidth="1"/>
    <col min="4604" max="4606" width="11" style="150" customWidth="1"/>
    <col min="4607" max="4607" width="14.5703125" style="150" customWidth="1"/>
    <col min="4608" max="4608" width="13.7109375" style="150" customWidth="1"/>
    <col min="4609" max="4609" width="1.85546875" style="150" customWidth="1"/>
    <col min="4610" max="4852" width="8.85546875" style="150"/>
    <col min="4853" max="4853" width="12.140625" style="150" customWidth="1"/>
    <col min="4854" max="4854" width="9" style="150" customWidth="1"/>
    <col min="4855" max="4855" width="11.85546875" style="150" customWidth="1"/>
    <col min="4856" max="4856" width="10.7109375" style="150" customWidth="1"/>
    <col min="4857" max="4857" width="12" style="150" customWidth="1"/>
    <col min="4858" max="4859" width="11.85546875" style="150" customWidth="1"/>
    <col min="4860" max="4862" width="11" style="150" customWidth="1"/>
    <col min="4863" max="4863" width="14.5703125" style="150" customWidth="1"/>
    <col min="4864" max="4864" width="13.7109375" style="150" customWidth="1"/>
    <col min="4865" max="4865" width="1.85546875" style="150" customWidth="1"/>
    <col min="4866" max="5108" width="8.85546875" style="150"/>
    <col min="5109" max="5109" width="12.140625" style="150" customWidth="1"/>
    <col min="5110" max="5110" width="9" style="150" customWidth="1"/>
    <col min="5111" max="5111" width="11.85546875" style="150" customWidth="1"/>
    <col min="5112" max="5112" width="10.7109375" style="150" customWidth="1"/>
    <col min="5113" max="5113" width="12" style="150" customWidth="1"/>
    <col min="5114" max="5115" width="11.85546875" style="150" customWidth="1"/>
    <col min="5116" max="5118" width="11" style="150" customWidth="1"/>
    <col min="5119" max="5119" width="14.5703125" style="150" customWidth="1"/>
    <col min="5120" max="5120" width="13.7109375" style="150" customWidth="1"/>
    <col min="5121" max="5121" width="1.85546875" style="150" customWidth="1"/>
    <col min="5122" max="5364" width="8.85546875" style="150"/>
    <col min="5365" max="5365" width="12.140625" style="150" customWidth="1"/>
    <col min="5366" max="5366" width="9" style="150" customWidth="1"/>
    <col min="5367" max="5367" width="11.85546875" style="150" customWidth="1"/>
    <col min="5368" max="5368" width="10.7109375" style="150" customWidth="1"/>
    <col min="5369" max="5369" width="12" style="150" customWidth="1"/>
    <col min="5370" max="5371" width="11.85546875" style="150" customWidth="1"/>
    <col min="5372" max="5374" width="11" style="150" customWidth="1"/>
    <col min="5375" max="5375" width="14.5703125" style="150" customWidth="1"/>
    <col min="5376" max="5376" width="13.7109375" style="150" customWidth="1"/>
    <col min="5377" max="5377" width="1.85546875" style="150" customWidth="1"/>
    <col min="5378" max="5620" width="8.85546875" style="150"/>
    <col min="5621" max="5621" width="12.140625" style="150" customWidth="1"/>
    <col min="5622" max="5622" width="9" style="150" customWidth="1"/>
    <col min="5623" max="5623" width="11.85546875" style="150" customWidth="1"/>
    <col min="5624" max="5624" width="10.7109375" style="150" customWidth="1"/>
    <col min="5625" max="5625" width="12" style="150" customWidth="1"/>
    <col min="5626" max="5627" width="11.85546875" style="150" customWidth="1"/>
    <col min="5628" max="5630" width="11" style="150" customWidth="1"/>
    <col min="5631" max="5631" width="14.5703125" style="150" customWidth="1"/>
    <col min="5632" max="5632" width="13.7109375" style="150" customWidth="1"/>
    <col min="5633" max="5633" width="1.85546875" style="150" customWidth="1"/>
    <col min="5634" max="5876" width="8.85546875" style="150"/>
    <col min="5877" max="5877" width="12.140625" style="150" customWidth="1"/>
    <col min="5878" max="5878" width="9" style="150" customWidth="1"/>
    <col min="5879" max="5879" width="11.85546875" style="150" customWidth="1"/>
    <col min="5880" max="5880" width="10.7109375" style="150" customWidth="1"/>
    <col min="5881" max="5881" width="12" style="150" customWidth="1"/>
    <col min="5882" max="5883" width="11.85546875" style="150" customWidth="1"/>
    <col min="5884" max="5886" width="11" style="150" customWidth="1"/>
    <col min="5887" max="5887" width="14.5703125" style="150" customWidth="1"/>
    <col min="5888" max="5888" width="13.7109375" style="150" customWidth="1"/>
    <col min="5889" max="5889" width="1.85546875" style="150" customWidth="1"/>
    <col min="5890" max="6132" width="8.85546875" style="150"/>
    <col min="6133" max="6133" width="12.140625" style="150" customWidth="1"/>
    <col min="6134" max="6134" width="9" style="150" customWidth="1"/>
    <col min="6135" max="6135" width="11.85546875" style="150" customWidth="1"/>
    <col min="6136" max="6136" width="10.7109375" style="150" customWidth="1"/>
    <col min="6137" max="6137" width="12" style="150" customWidth="1"/>
    <col min="6138" max="6139" width="11.85546875" style="150" customWidth="1"/>
    <col min="6140" max="6142" width="11" style="150" customWidth="1"/>
    <col min="6143" max="6143" width="14.5703125" style="150" customWidth="1"/>
    <col min="6144" max="6144" width="13.7109375" style="150" customWidth="1"/>
    <col min="6145" max="6145" width="1.85546875" style="150" customWidth="1"/>
    <col min="6146" max="6388" width="8.85546875" style="150"/>
    <col min="6389" max="6389" width="12.140625" style="150" customWidth="1"/>
    <col min="6390" max="6390" width="9" style="150" customWidth="1"/>
    <col min="6391" max="6391" width="11.85546875" style="150" customWidth="1"/>
    <col min="6392" max="6392" width="10.7109375" style="150" customWidth="1"/>
    <col min="6393" max="6393" width="12" style="150" customWidth="1"/>
    <col min="6394" max="6395" width="11.85546875" style="150" customWidth="1"/>
    <col min="6396" max="6398" width="11" style="150" customWidth="1"/>
    <col min="6399" max="6399" width="14.5703125" style="150" customWidth="1"/>
    <col min="6400" max="6400" width="13.7109375" style="150" customWidth="1"/>
    <col min="6401" max="6401" width="1.85546875" style="150" customWidth="1"/>
    <col min="6402" max="6644" width="8.85546875" style="150"/>
    <col min="6645" max="6645" width="12.140625" style="150" customWidth="1"/>
    <col min="6646" max="6646" width="9" style="150" customWidth="1"/>
    <col min="6647" max="6647" width="11.85546875" style="150" customWidth="1"/>
    <col min="6648" max="6648" width="10.7109375" style="150" customWidth="1"/>
    <col min="6649" max="6649" width="12" style="150" customWidth="1"/>
    <col min="6650" max="6651" width="11.85546875" style="150" customWidth="1"/>
    <col min="6652" max="6654" width="11" style="150" customWidth="1"/>
    <col min="6655" max="6655" width="14.5703125" style="150" customWidth="1"/>
    <col min="6656" max="6656" width="13.7109375" style="150" customWidth="1"/>
    <col min="6657" max="6657" width="1.85546875" style="150" customWidth="1"/>
    <col min="6658" max="6900" width="8.85546875" style="150"/>
    <col min="6901" max="6901" width="12.140625" style="150" customWidth="1"/>
    <col min="6902" max="6902" width="9" style="150" customWidth="1"/>
    <col min="6903" max="6903" width="11.85546875" style="150" customWidth="1"/>
    <col min="6904" max="6904" width="10.7109375" style="150" customWidth="1"/>
    <col min="6905" max="6905" width="12" style="150" customWidth="1"/>
    <col min="6906" max="6907" width="11.85546875" style="150" customWidth="1"/>
    <col min="6908" max="6910" width="11" style="150" customWidth="1"/>
    <col min="6911" max="6911" width="14.5703125" style="150" customWidth="1"/>
    <col min="6912" max="6912" width="13.7109375" style="150" customWidth="1"/>
    <col min="6913" max="6913" width="1.85546875" style="150" customWidth="1"/>
    <col min="6914" max="7156" width="8.85546875" style="150"/>
    <col min="7157" max="7157" width="12.140625" style="150" customWidth="1"/>
    <col min="7158" max="7158" width="9" style="150" customWidth="1"/>
    <col min="7159" max="7159" width="11.85546875" style="150" customWidth="1"/>
    <col min="7160" max="7160" width="10.7109375" style="150" customWidth="1"/>
    <col min="7161" max="7161" width="12" style="150" customWidth="1"/>
    <col min="7162" max="7163" width="11.85546875" style="150" customWidth="1"/>
    <col min="7164" max="7166" width="11" style="150" customWidth="1"/>
    <col min="7167" max="7167" width="14.5703125" style="150" customWidth="1"/>
    <col min="7168" max="7168" width="13.7109375" style="150" customWidth="1"/>
    <col min="7169" max="7169" width="1.85546875" style="150" customWidth="1"/>
    <col min="7170" max="7412" width="8.85546875" style="150"/>
    <col min="7413" max="7413" width="12.140625" style="150" customWidth="1"/>
    <col min="7414" max="7414" width="9" style="150" customWidth="1"/>
    <col min="7415" max="7415" width="11.85546875" style="150" customWidth="1"/>
    <col min="7416" max="7416" width="10.7109375" style="150" customWidth="1"/>
    <col min="7417" max="7417" width="12" style="150" customWidth="1"/>
    <col min="7418" max="7419" width="11.85546875" style="150" customWidth="1"/>
    <col min="7420" max="7422" width="11" style="150" customWidth="1"/>
    <col min="7423" max="7423" width="14.5703125" style="150" customWidth="1"/>
    <col min="7424" max="7424" width="13.7109375" style="150" customWidth="1"/>
    <col min="7425" max="7425" width="1.85546875" style="150" customWidth="1"/>
    <col min="7426" max="7668" width="8.85546875" style="150"/>
    <col min="7669" max="7669" width="12.140625" style="150" customWidth="1"/>
    <col min="7670" max="7670" width="9" style="150" customWidth="1"/>
    <col min="7671" max="7671" width="11.85546875" style="150" customWidth="1"/>
    <col min="7672" max="7672" width="10.7109375" style="150" customWidth="1"/>
    <col min="7673" max="7673" width="12" style="150" customWidth="1"/>
    <col min="7674" max="7675" width="11.85546875" style="150" customWidth="1"/>
    <col min="7676" max="7678" width="11" style="150" customWidth="1"/>
    <col min="7679" max="7679" width="14.5703125" style="150" customWidth="1"/>
    <col min="7680" max="7680" width="13.7109375" style="150" customWidth="1"/>
    <col min="7681" max="7681" width="1.85546875" style="150" customWidth="1"/>
    <col min="7682" max="7924" width="8.85546875" style="150"/>
    <col min="7925" max="7925" width="12.140625" style="150" customWidth="1"/>
    <col min="7926" max="7926" width="9" style="150" customWidth="1"/>
    <col min="7927" max="7927" width="11.85546875" style="150" customWidth="1"/>
    <col min="7928" max="7928" width="10.7109375" style="150" customWidth="1"/>
    <col min="7929" max="7929" width="12" style="150" customWidth="1"/>
    <col min="7930" max="7931" width="11.85546875" style="150" customWidth="1"/>
    <col min="7932" max="7934" width="11" style="150" customWidth="1"/>
    <col min="7935" max="7935" width="14.5703125" style="150" customWidth="1"/>
    <col min="7936" max="7936" width="13.7109375" style="150" customWidth="1"/>
    <col min="7937" max="7937" width="1.85546875" style="150" customWidth="1"/>
    <col min="7938" max="8180" width="8.85546875" style="150"/>
    <col min="8181" max="8181" width="12.140625" style="150" customWidth="1"/>
    <col min="8182" max="8182" width="9" style="150" customWidth="1"/>
    <col min="8183" max="8183" width="11.85546875" style="150" customWidth="1"/>
    <col min="8184" max="8184" width="10.7109375" style="150" customWidth="1"/>
    <col min="8185" max="8185" width="12" style="150" customWidth="1"/>
    <col min="8186" max="8187" width="11.85546875" style="150" customWidth="1"/>
    <col min="8188" max="8190" width="11" style="150" customWidth="1"/>
    <col min="8191" max="8191" width="14.5703125" style="150" customWidth="1"/>
    <col min="8192" max="8192" width="13.7109375" style="150" customWidth="1"/>
    <col min="8193" max="8193" width="1.85546875" style="150" customWidth="1"/>
    <col min="8194" max="8436" width="8.85546875" style="150"/>
    <col min="8437" max="8437" width="12.140625" style="150" customWidth="1"/>
    <col min="8438" max="8438" width="9" style="150" customWidth="1"/>
    <col min="8439" max="8439" width="11.85546875" style="150" customWidth="1"/>
    <col min="8440" max="8440" width="10.7109375" style="150" customWidth="1"/>
    <col min="8441" max="8441" width="12" style="150" customWidth="1"/>
    <col min="8442" max="8443" width="11.85546875" style="150" customWidth="1"/>
    <col min="8444" max="8446" width="11" style="150" customWidth="1"/>
    <col min="8447" max="8447" width="14.5703125" style="150" customWidth="1"/>
    <col min="8448" max="8448" width="13.7109375" style="150" customWidth="1"/>
    <col min="8449" max="8449" width="1.85546875" style="150" customWidth="1"/>
    <col min="8450" max="8692" width="8.85546875" style="150"/>
    <col min="8693" max="8693" width="12.140625" style="150" customWidth="1"/>
    <col min="8694" max="8694" width="9" style="150" customWidth="1"/>
    <col min="8695" max="8695" width="11.85546875" style="150" customWidth="1"/>
    <col min="8696" max="8696" width="10.7109375" style="150" customWidth="1"/>
    <col min="8697" max="8697" width="12" style="150" customWidth="1"/>
    <col min="8698" max="8699" width="11.85546875" style="150" customWidth="1"/>
    <col min="8700" max="8702" width="11" style="150" customWidth="1"/>
    <col min="8703" max="8703" width="14.5703125" style="150" customWidth="1"/>
    <col min="8704" max="8704" width="13.7109375" style="150" customWidth="1"/>
    <col min="8705" max="8705" width="1.85546875" style="150" customWidth="1"/>
    <col min="8706" max="8948" width="8.85546875" style="150"/>
    <col min="8949" max="8949" width="12.140625" style="150" customWidth="1"/>
    <col min="8950" max="8950" width="9" style="150" customWidth="1"/>
    <col min="8951" max="8951" width="11.85546875" style="150" customWidth="1"/>
    <col min="8952" max="8952" width="10.7109375" style="150" customWidth="1"/>
    <col min="8953" max="8953" width="12" style="150" customWidth="1"/>
    <col min="8954" max="8955" width="11.85546875" style="150" customWidth="1"/>
    <col min="8956" max="8958" width="11" style="150" customWidth="1"/>
    <col min="8959" max="8959" width="14.5703125" style="150" customWidth="1"/>
    <col min="8960" max="8960" width="13.7109375" style="150" customWidth="1"/>
    <col min="8961" max="8961" width="1.85546875" style="150" customWidth="1"/>
    <col min="8962" max="9204" width="8.85546875" style="150"/>
    <col min="9205" max="9205" width="12.140625" style="150" customWidth="1"/>
    <col min="9206" max="9206" width="9" style="150" customWidth="1"/>
    <col min="9207" max="9207" width="11.85546875" style="150" customWidth="1"/>
    <col min="9208" max="9208" width="10.7109375" style="150" customWidth="1"/>
    <col min="9209" max="9209" width="12" style="150" customWidth="1"/>
    <col min="9210" max="9211" width="11.85546875" style="150" customWidth="1"/>
    <col min="9212" max="9214" width="11" style="150" customWidth="1"/>
    <col min="9215" max="9215" width="14.5703125" style="150" customWidth="1"/>
    <col min="9216" max="9216" width="13.7109375" style="150" customWidth="1"/>
    <col min="9217" max="9217" width="1.85546875" style="150" customWidth="1"/>
    <col min="9218" max="9460" width="8.85546875" style="150"/>
    <col min="9461" max="9461" width="12.140625" style="150" customWidth="1"/>
    <col min="9462" max="9462" width="9" style="150" customWidth="1"/>
    <col min="9463" max="9463" width="11.85546875" style="150" customWidth="1"/>
    <col min="9464" max="9464" width="10.7109375" style="150" customWidth="1"/>
    <col min="9465" max="9465" width="12" style="150" customWidth="1"/>
    <col min="9466" max="9467" width="11.85546875" style="150" customWidth="1"/>
    <col min="9468" max="9470" width="11" style="150" customWidth="1"/>
    <col min="9471" max="9471" width="14.5703125" style="150" customWidth="1"/>
    <col min="9472" max="9472" width="13.7109375" style="150" customWidth="1"/>
    <col min="9473" max="9473" width="1.85546875" style="150" customWidth="1"/>
    <col min="9474" max="9716" width="8.85546875" style="150"/>
    <col min="9717" max="9717" width="12.140625" style="150" customWidth="1"/>
    <col min="9718" max="9718" width="9" style="150" customWidth="1"/>
    <col min="9719" max="9719" width="11.85546875" style="150" customWidth="1"/>
    <col min="9720" max="9720" width="10.7109375" style="150" customWidth="1"/>
    <col min="9721" max="9721" width="12" style="150" customWidth="1"/>
    <col min="9722" max="9723" width="11.85546875" style="150" customWidth="1"/>
    <col min="9724" max="9726" width="11" style="150" customWidth="1"/>
    <col min="9727" max="9727" width="14.5703125" style="150" customWidth="1"/>
    <col min="9728" max="9728" width="13.7109375" style="150" customWidth="1"/>
    <col min="9729" max="9729" width="1.85546875" style="150" customWidth="1"/>
    <col min="9730" max="9972" width="8.85546875" style="150"/>
    <col min="9973" max="9973" width="12.140625" style="150" customWidth="1"/>
    <col min="9974" max="9974" width="9" style="150" customWidth="1"/>
    <col min="9975" max="9975" width="11.85546875" style="150" customWidth="1"/>
    <col min="9976" max="9976" width="10.7109375" style="150" customWidth="1"/>
    <col min="9977" max="9977" width="12" style="150" customWidth="1"/>
    <col min="9978" max="9979" width="11.85546875" style="150" customWidth="1"/>
    <col min="9980" max="9982" width="11" style="150" customWidth="1"/>
    <col min="9983" max="9983" width="14.5703125" style="150" customWidth="1"/>
    <col min="9984" max="9984" width="13.7109375" style="150" customWidth="1"/>
    <col min="9985" max="9985" width="1.85546875" style="150" customWidth="1"/>
    <col min="9986" max="10228" width="8.85546875" style="150"/>
    <col min="10229" max="10229" width="12.140625" style="150" customWidth="1"/>
    <col min="10230" max="10230" width="9" style="150" customWidth="1"/>
    <col min="10231" max="10231" width="11.85546875" style="150" customWidth="1"/>
    <col min="10232" max="10232" width="10.7109375" style="150" customWidth="1"/>
    <col min="10233" max="10233" width="12" style="150" customWidth="1"/>
    <col min="10234" max="10235" width="11.85546875" style="150" customWidth="1"/>
    <col min="10236" max="10238" width="11" style="150" customWidth="1"/>
    <col min="10239" max="10239" width="14.5703125" style="150" customWidth="1"/>
    <col min="10240" max="10240" width="13.7109375" style="150" customWidth="1"/>
    <col min="10241" max="10241" width="1.85546875" style="150" customWidth="1"/>
    <col min="10242" max="10484" width="8.85546875" style="150"/>
    <col min="10485" max="10485" width="12.140625" style="150" customWidth="1"/>
    <col min="10486" max="10486" width="9" style="150" customWidth="1"/>
    <col min="10487" max="10487" width="11.85546875" style="150" customWidth="1"/>
    <col min="10488" max="10488" width="10.7109375" style="150" customWidth="1"/>
    <col min="10489" max="10489" width="12" style="150" customWidth="1"/>
    <col min="10490" max="10491" width="11.85546875" style="150" customWidth="1"/>
    <col min="10492" max="10494" width="11" style="150" customWidth="1"/>
    <col min="10495" max="10495" width="14.5703125" style="150" customWidth="1"/>
    <col min="10496" max="10496" width="13.7109375" style="150" customWidth="1"/>
    <col min="10497" max="10497" width="1.85546875" style="150" customWidth="1"/>
    <col min="10498" max="10740" width="8.85546875" style="150"/>
    <col min="10741" max="10741" width="12.140625" style="150" customWidth="1"/>
    <col min="10742" max="10742" width="9" style="150" customWidth="1"/>
    <col min="10743" max="10743" width="11.85546875" style="150" customWidth="1"/>
    <col min="10744" max="10744" width="10.7109375" style="150" customWidth="1"/>
    <col min="10745" max="10745" width="12" style="150" customWidth="1"/>
    <col min="10746" max="10747" width="11.85546875" style="150" customWidth="1"/>
    <col min="10748" max="10750" width="11" style="150" customWidth="1"/>
    <col min="10751" max="10751" width="14.5703125" style="150" customWidth="1"/>
    <col min="10752" max="10752" width="13.7109375" style="150" customWidth="1"/>
    <col min="10753" max="10753" width="1.85546875" style="150" customWidth="1"/>
    <col min="10754" max="10996" width="8.85546875" style="150"/>
    <col min="10997" max="10997" width="12.140625" style="150" customWidth="1"/>
    <col min="10998" max="10998" width="9" style="150" customWidth="1"/>
    <col min="10999" max="10999" width="11.85546875" style="150" customWidth="1"/>
    <col min="11000" max="11000" width="10.7109375" style="150" customWidth="1"/>
    <col min="11001" max="11001" width="12" style="150" customWidth="1"/>
    <col min="11002" max="11003" width="11.85546875" style="150" customWidth="1"/>
    <col min="11004" max="11006" width="11" style="150" customWidth="1"/>
    <col min="11007" max="11007" width="14.5703125" style="150" customWidth="1"/>
    <col min="11008" max="11008" width="13.7109375" style="150" customWidth="1"/>
    <col min="11009" max="11009" width="1.85546875" style="150" customWidth="1"/>
    <col min="11010" max="11252" width="8.85546875" style="150"/>
    <col min="11253" max="11253" width="12.140625" style="150" customWidth="1"/>
    <col min="11254" max="11254" width="9" style="150" customWidth="1"/>
    <col min="11255" max="11255" width="11.85546875" style="150" customWidth="1"/>
    <col min="11256" max="11256" width="10.7109375" style="150" customWidth="1"/>
    <col min="11257" max="11257" width="12" style="150" customWidth="1"/>
    <col min="11258" max="11259" width="11.85546875" style="150" customWidth="1"/>
    <col min="11260" max="11262" width="11" style="150" customWidth="1"/>
    <col min="11263" max="11263" width="14.5703125" style="150" customWidth="1"/>
    <col min="11264" max="11264" width="13.7109375" style="150" customWidth="1"/>
    <col min="11265" max="11265" width="1.85546875" style="150" customWidth="1"/>
    <col min="11266" max="11508" width="8.85546875" style="150"/>
    <col min="11509" max="11509" width="12.140625" style="150" customWidth="1"/>
    <col min="11510" max="11510" width="9" style="150" customWidth="1"/>
    <col min="11511" max="11511" width="11.85546875" style="150" customWidth="1"/>
    <col min="11512" max="11512" width="10.7109375" style="150" customWidth="1"/>
    <col min="11513" max="11513" width="12" style="150" customWidth="1"/>
    <col min="11514" max="11515" width="11.85546875" style="150" customWidth="1"/>
    <col min="11516" max="11518" width="11" style="150" customWidth="1"/>
    <col min="11519" max="11519" width="14.5703125" style="150" customWidth="1"/>
    <col min="11520" max="11520" width="13.7109375" style="150" customWidth="1"/>
    <col min="11521" max="11521" width="1.85546875" style="150" customWidth="1"/>
    <col min="11522" max="11764" width="8.85546875" style="150"/>
    <col min="11765" max="11765" width="12.140625" style="150" customWidth="1"/>
    <col min="11766" max="11766" width="9" style="150" customWidth="1"/>
    <col min="11767" max="11767" width="11.85546875" style="150" customWidth="1"/>
    <col min="11768" max="11768" width="10.7109375" style="150" customWidth="1"/>
    <col min="11769" max="11769" width="12" style="150" customWidth="1"/>
    <col min="11770" max="11771" width="11.85546875" style="150" customWidth="1"/>
    <col min="11772" max="11774" width="11" style="150" customWidth="1"/>
    <col min="11775" max="11775" width="14.5703125" style="150" customWidth="1"/>
    <col min="11776" max="11776" width="13.7109375" style="150" customWidth="1"/>
    <col min="11777" max="11777" width="1.85546875" style="150" customWidth="1"/>
    <col min="11778" max="12020" width="8.85546875" style="150"/>
    <col min="12021" max="12021" width="12.140625" style="150" customWidth="1"/>
    <col min="12022" max="12022" width="9" style="150" customWidth="1"/>
    <col min="12023" max="12023" width="11.85546875" style="150" customWidth="1"/>
    <col min="12024" max="12024" width="10.7109375" style="150" customWidth="1"/>
    <col min="12025" max="12025" width="12" style="150" customWidth="1"/>
    <col min="12026" max="12027" width="11.85546875" style="150" customWidth="1"/>
    <col min="12028" max="12030" width="11" style="150" customWidth="1"/>
    <col min="12031" max="12031" width="14.5703125" style="150" customWidth="1"/>
    <col min="12032" max="12032" width="13.7109375" style="150" customWidth="1"/>
    <col min="12033" max="12033" width="1.85546875" style="150" customWidth="1"/>
    <col min="12034" max="12276" width="8.85546875" style="150"/>
    <col min="12277" max="12277" width="12.140625" style="150" customWidth="1"/>
    <col min="12278" max="12278" width="9" style="150" customWidth="1"/>
    <col min="12279" max="12279" width="11.85546875" style="150" customWidth="1"/>
    <col min="12280" max="12280" width="10.7109375" style="150" customWidth="1"/>
    <col min="12281" max="12281" width="12" style="150" customWidth="1"/>
    <col min="12282" max="12283" width="11.85546875" style="150" customWidth="1"/>
    <col min="12284" max="12286" width="11" style="150" customWidth="1"/>
    <col min="12287" max="12287" width="14.5703125" style="150" customWidth="1"/>
    <col min="12288" max="12288" width="13.7109375" style="150" customWidth="1"/>
    <col min="12289" max="12289" width="1.85546875" style="150" customWidth="1"/>
    <col min="12290" max="12532" width="8.85546875" style="150"/>
    <col min="12533" max="12533" width="12.140625" style="150" customWidth="1"/>
    <col min="12534" max="12534" width="9" style="150" customWidth="1"/>
    <col min="12535" max="12535" width="11.85546875" style="150" customWidth="1"/>
    <col min="12536" max="12536" width="10.7109375" style="150" customWidth="1"/>
    <col min="12537" max="12537" width="12" style="150" customWidth="1"/>
    <col min="12538" max="12539" width="11.85546875" style="150" customWidth="1"/>
    <col min="12540" max="12542" width="11" style="150" customWidth="1"/>
    <col min="12543" max="12543" width="14.5703125" style="150" customWidth="1"/>
    <col min="12544" max="12544" width="13.7109375" style="150" customWidth="1"/>
    <col min="12545" max="12545" width="1.85546875" style="150" customWidth="1"/>
    <col min="12546" max="12788" width="8.85546875" style="150"/>
    <col min="12789" max="12789" width="12.140625" style="150" customWidth="1"/>
    <col min="12790" max="12790" width="9" style="150" customWidth="1"/>
    <col min="12791" max="12791" width="11.85546875" style="150" customWidth="1"/>
    <col min="12792" max="12792" width="10.7109375" style="150" customWidth="1"/>
    <col min="12793" max="12793" width="12" style="150" customWidth="1"/>
    <col min="12794" max="12795" width="11.85546875" style="150" customWidth="1"/>
    <col min="12796" max="12798" width="11" style="150" customWidth="1"/>
    <col min="12799" max="12799" width="14.5703125" style="150" customWidth="1"/>
    <col min="12800" max="12800" width="13.7109375" style="150" customWidth="1"/>
    <col min="12801" max="12801" width="1.85546875" style="150" customWidth="1"/>
    <col min="12802" max="13044" width="8.85546875" style="150"/>
    <col min="13045" max="13045" width="12.140625" style="150" customWidth="1"/>
    <col min="13046" max="13046" width="9" style="150" customWidth="1"/>
    <col min="13047" max="13047" width="11.85546875" style="150" customWidth="1"/>
    <col min="13048" max="13048" width="10.7109375" style="150" customWidth="1"/>
    <col min="13049" max="13049" width="12" style="150" customWidth="1"/>
    <col min="13050" max="13051" width="11.85546875" style="150" customWidth="1"/>
    <col min="13052" max="13054" width="11" style="150" customWidth="1"/>
    <col min="13055" max="13055" width="14.5703125" style="150" customWidth="1"/>
    <col min="13056" max="13056" width="13.7109375" style="150" customWidth="1"/>
    <col min="13057" max="13057" width="1.85546875" style="150" customWidth="1"/>
    <col min="13058" max="13300" width="8.85546875" style="150"/>
    <col min="13301" max="13301" width="12.140625" style="150" customWidth="1"/>
    <col min="13302" max="13302" width="9" style="150" customWidth="1"/>
    <col min="13303" max="13303" width="11.85546875" style="150" customWidth="1"/>
    <col min="13304" max="13304" width="10.7109375" style="150" customWidth="1"/>
    <col min="13305" max="13305" width="12" style="150" customWidth="1"/>
    <col min="13306" max="13307" width="11.85546875" style="150" customWidth="1"/>
    <col min="13308" max="13310" width="11" style="150" customWidth="1"/>
    <col min="13311" max="13311" width="14.5703125" style="150" customWidth="1"/>
    <col min="13312" max="13312" width="13.7109375" style="150" customWidth="1"/>
    <col min="13313" max="13313" width="1.85546875" style="150" customWidth="1"/>
    <col min="13314" max="13556" width="8.85546875" style="150"/>
    <col min="13557" max="13557" width="12.140625" style="150" customWidth="1"/>
    <col min="13558" max="13558" width="9" style="150" customWidth="1"/>
    <col min="13559" max="13559" width="11.85546875" style="150" customWidth="1"/>
    <col min="13560" max="13560" width="10.7109375" style="150" customWidth="1"/>
    <col min="13561" max="13561" width="12" style="150" customWidth="1"/>
    <col min="13562" max="13563" width="11.85546875" style="150" customWidth="1"/>
    <col min="13564" max="13566" width="11" style="150" customWidth="1"/>
    <col min="13567" max="13567" width="14.5703125" style="150" customWidth="1"/>
    <col min="13568" max="13568" width="13.7109375" style="150" customWidth="1"/>
    <col min="13569" max="13569" width="1.85546875" style="150" customWidth="1"/>
    <col min="13570" max="13812" width="8.85546875" style="150"/>
    <col min="13813" max="13813" width="12.140625" style="150" customWidth="1"/>
    <col min="13814" max="13814" width="9" style="150" customWidth="1"/>
    <col min="13815" max="13815" width="11.85546875" style="150" customWidth="1"/>
    <col min="13816" max="13816" width="10.7109375" style="150" customWidth="1"/>
    <col min="13817" max="13817" width="12" style="150" customWidth="1"/>
    <col min="13818" max="13819" width="11.85546875" style="150" customWidth="1"/>
    <col min="13820" max="13822" width="11" style="150" customWidth="1"/>
    <col min="13823" max="13823" width="14.5703125" style="150" customWidth="1"/>
    <col min="13824" max="13824" width="13.7109375" style="150" customWidth="1"/>
    <col min="13825" max="13825" width="1.85546875" style="150" customWidth="1"/>
    <col min="13826" max="14068" width="8.85546875" style="150"/>
    <col min="14069" max="14069" width="12.140625" style="150" customWidth="1"/>
    <col min="14070" max="14070" width="9" style="150" customWidth="1"/>
    <col min="14071" max="14071" width="11.85546875" style="150" customWidth="1"/>
    <col min="14072" max="14072" width="10.7109375" style="150" customWidth="1"/>
    <col min="14073" max="14073" width="12" style="150" customWidth="1"/>
    <col min="14074" max="14075" width="11.85546875" style="150" customWidth="1"/>
    <col min="14076" max="14078" width="11" style="150" customWidth="1"/>
    <col min="14079" max="14079" width="14.5703125" style="150" customWidth="1"/>
    <col min="14080" max="14080" width="13.7109375" style="150" customWidth="1"/>
    <col min="14081" max="14081" width="1.85546875" style="150" customWidth="1"/>
    <col min="14082" max="14324" width="8.85546875" style="150"/>
    <col min="14325" max="14325" width="12.140625" style="150" customWidth="1"/>
    <col min="14326" max="14326" width="9" style="150" customWidth="1"/>
    <col min="14327" max="14327" width="11.85546875" style="150" customWidth="1"/>
    <col min="14328" max="14328" width="10.7109375" style="150" customWidth="1"/>
    <col min="14329" max="14329" width="12" style="150" customWidth="1"/>
    <col min="14330" max="14331" width="11.85546875" style="150" customWidth="1"/>
    <col min="14332" max="14334" width="11" style="150" customWidth="1"/>
    <col min="14335" max="14335" width="14.5703125" style="150" customWidth="1"/>
    <col min="14336" max="14336" width="13.7109375" style="150" customWidth="1"/>
    <col min="14337" max="14337" width="1.85546875" style="150" customWidth="1"/>
    <col min="14338" max="14580" width="8.85546875" style="150"/>
    <col min="14581" max="14581" width="12.140625" style="150" customWidth="1"/>
    <col min="14582" max="14582" width="9" style="150" customWidth="1"/>
    <col min="14583" max="14583" width="11.85546875" style="150" customWidth="1"/>
    <col min="14584" max="14584" width="10.7109375" style="150" customWidth="1"/>
    <col min="14585" max="14585" width="12" style="150" customWidth="1"/>
    <col min="14586" max="14587" width="11.85546875" style="150" customWidth="1"/>
    <col min="14588" max="14590" width="11" style="150" customWidth="1"/>
    <col min="14591" max="14591" width="14.5703125" style="150" customWidth="1"/>
    <col min="14592" max="14592" width="13.7109375" style="150" customWidth="1"/>
    <col min="14593" max="14593" width="1.85546875" style="150" customWidth="1"/>
    <col min="14594" max="14836" width="8.85546875" style="150"/>
    <col min="14837" max="14837" width="12.140625" style="150" customWidth="1"/>
    <col min="14838" max="14838" width="9" style="150" customWidth="1"/>
    <col min="14839" max="14839" width="11.85546875" style="150" customWidth="1"/>
    <col min="14840" max="14840" width="10.7109375" style="150" customWidth="1"/>
    <col min="14841" max="14841" width="12" style="150" customWidth="1"/>
    <col min="14842" max="14843" width="11.85546875" style="150" customWidth="1"/>
    <col min="14844" max="14846" width="11" style="150" customWidth="1"/>
    <col min="14847" max="14847" width="14.5703125" style="150" customWidth="1"/>
    <col min="14848" max="14848" width="13.7109375" style="150" customWidth="1"/>
    <col min="14849" max="14849" width="1.85546875" style="150" customWidth="1"/>
    <col min="14850" max="15092" width="8.85546875" style="150"/>
    <col min="15093" max="15093" width="12.140625" style="150" customWidth="1"/>
    <col min="15094" max="15094" width="9" style="150" customWidth="1"/>
    <col min="15095" max="15095" width="11.85546875" style="150" customWidth="1"/>
    <col min="15096" max="15096" width="10.7109375" style="150" customWidth="1"/>
    <col min="15097" max="15097" width="12" style="150" customWidth="1"/>
    <col min="15098" max="15099" width="11.85546875" style="150" customWidth="1"/>
    <col min="15100" max="15102" width="11" style="150" customWidth="1"/>
    <col min="15103" max="15103" width="14.5703125" style="150" customWidth="1"/>
    <col min="15104" max="15104" width="13.7109375" style="150" customWidth="1"/>
    <col min="15105" max="15105" width="1.85546875" style="150" customWidth="1"/>
    <col min="15106" max="15348" width="8.85546875" style="150"/>
    <col min="15349" max="15349" width="12.140625" style="150" customWidth="1"/>
    <col min="15350" max="15350" width="9" style="150" customWidth="1"/>
    <col min="15351" max="15351" width="11.85546875" style="150" customWidth="1"/>
    <col min="15352" max="15352" width="10.7109375" style="150" customWidth="1"/>
    <col min="15353" max="15353" width="12" style="150" customWidth="1"/>
    <col min="15354" max="15355" width="11.85546875" style="150" customWidth="1"/>
    <col min="15356" max="15358" width="11" style="150" customWidth="1"/>
    <col min="15359" max="15359" width="14.5703125" style="150" customWidth="1"/>
    <col min="15360" max="15360" width="13.7109375" style="150" customWidth="1"/>
    <col min="15361" max="15361" width="1.85546875" style="150" customWidth="1"/>
    <col min="15362" max="15604" width="8.85546875" style="150"/>
    <col min="15605" max="15605" width="12.140625" style="150" customWidth="1"/>
    <col min="15606" max="15606" width="9" style="150" customWidth="1"/>
    <col min="15607" max="15607" width="11.85546875" style="150" customWidth="1"/>
    <col min="15608" max="15608" width="10.7109375" style="150" customWidth="1"/>
    <col min="15609" max="15609" width="12" style="150" customWidth="1"/>
    <col min="15610" max="15611" width="11.85546875" style="150" customWidth="1"/>
    <col min="15612" max="15614" width="11" style="150" customWidth="1"/>
    <col min="15615" max="15615" width="14.5703125" style="150" customWidth="1"/>
    <col min="15616" max="15616" width="13.7109375" style="150" customWidth="1"/>
    <col min="15617" max="15617" width="1.85546875" style="150" customWidth="1"/>
    <col min="15618" max="15860" width="8.85546875" style="150"/>
    <col min="15861" max="15861" width="12.140625" style="150" customWidth="1"/>
    <col min="15862" max="15862" width="9" style="150" customWidth="1"/>
    <col min="15863" max="15863" width="11.85546875" style="150" customWidth="1"/>
    <col min="15864" max="15864" width="10.7109375" style="150" customWidth="1"/>
    <col min="15865" max="15865" width="12" style="150" customWidth="1"/>
    <col min="15866" max="15867" width="11.85546875" style="150" customWidth="1"/>
    <col min="15868" max="15870" width="11" style="150" customWidth="1"/>
    <col min="15871" max="15871" width="14.5703125" style="150" customWidth="1"/>
    <col min="15872" max="15872" width="13.7109375" style="150" customWidth="1"/>
    <col min="15873" max="15873" width="1.85546875" style="150" customWidth="1"/>
    <col min="15874" max="16116" width="8.85546875" style="150"/>
    <col min="16117" max="16117" width="12.140625" style="150" customWidth="1"/>
    <col min="16118" max="16118" width="9" style="150" customWidth="1"/>
    <col min="16119" max="16119" width="11.85546875" style="150" customWidth="1"/>
    <col min="16120" max="16120" width="10.7109375" style="150" customWidth="1"/>
    <col min="16121" max="16121" width="12" style="150" customWidth="1"/>
    <col min="16122" max="16123" width="11.85546875" style="150" customWidth="1"/>
    <col min="16124" max="16126" width="11" style="150" customWidth="1"/>
    <col min="16127" max="16127" width="14.5703125" style="150" customWidth="1"/>
    <col min="16128" max="16128" width="13.7109375" style="150" customWidth="1"/>
    <col min="16129" max="16129" width="1.85546875" style="150" customWidth="1"/>
    <col min="16130" max="16384" width="8.85546875" style="150"/>
  </cols>
  <sheetData>
    <row r="1" spans="1:13" ht="15.75">
      <c r="A1" s="1255" t="str">
        <f>[2]Tables!$A$43</f>
        <v>Table 42: Trends in Currency Derivatives Segment at NSE</v>
      </c>
      <c r="B1" s="1255"/>
      <c r="C1" s="1255"/>
      <c r="D1" s="1255"/>
      <c r="E1" s="1255"/>
      <c r="F1" s="1255"/>
      <c r="G1" s="1255"/>
      <c r="H1" s="1255"/>
      <c r="I1" s="1255"/>
      <c r="J1" s="1255"/>
      <c r="K1" s="1255"/>
      <c r="L1" s="1255"/>
    </row>
    <row r="2" spans="1:13">
      <c r="A2" s="1256" t="s">
        <v>394</v>
      </c>
      <c r="B2" s="936"/>
      <c r="C2" s="1259" t="s">
        <v>144</v>
      </c>
      <c r="D2" s="1260"/>
      <c r="E2" s="1259" t="s">
        <v>298</v>
      </c>
      <c r="F2" s="1261"/>
      <c r="G2" s="1261"/>
      <c r="H2" s="1260"/>
      <c r="I2" s="1259" t="s">
        <v>5</v>
      </c>
      <c r="J2" s="1260"/>
      <c r="K2" s="935"/>
      <c r="L2" s="934"/>
    </row>
    <row r="3" spans="1:13" ht="27.75" customHeight="1">
      <c r="A3" s="1257"/>
      <c r="B3" s="1262" t="s">
        <v>299</v>
      </c>
      <c r="C3" s="1262" t="s">
        <v>120</v>
      </c>
      <c r="D3" s="1264" t="s">
        <v>359</v>
      </c>
      <c r="E3" s="1266" t="s">
        <v>122</v>
      </c>
      <c r="F3" s="1267"/>
      <c r="G3" s="1266" t="s">
        <v>121</v>
      </c>
      <c r="H3" s="1267"/>
      <c r="I3" s="1262" t="s">
        <v>120</v>
      </c>
      <c r="J3" s="1256" t="s">
        <v>268</v>
      </c>
      <c r="K3" s="1262" t="s">
        <v>128</v>
      </c>
      <c r="L3" s="1262"/>
    </row>
    <row r="4" spans="1:13" ht="30" customHeight="1">
      <c r="A4" s="1258"/>
      <c r="B4" s="1263"/>
      <c r="C4" s="1263"/>
      <c r="D4" s="1265" t="s">
        <v>318</v>
      </c>
      <c r="E4" s="156" t="s">
        <v>120</v>
      </c>
      <c r="F4" s="156" t="s">
        <v>360</v>
      </c>
      <c r="G4" s="156" t="s">
        <v>120</v>
      </c>
      <c r="H4" s="156" t="s">
        <v>360</v>
      </c>
      <c r="I4" s="1263"/>
      <c r="J4" s="1268"/>
      <c r="K4" s="936" t="s">
        <v>120</v>
      </c>
      <c r="L4" s="936" t="s">
        <v>361</v>
      </c>
    </row>
    <row r="5" spans="1:13" ht="12.75" customHeight="1">
      <c r="A5" s="511" t="s">
        <v>464</v>
      </c>
      <c r="B5" s="613">
        <v>238</v>
      </c>
      <c r="C5" s="614">
        <v>355588963</v>
      </c>
      <c r="D5" s="614">
        <v>2247992.3484807499</v>
      </c>
      <c r="E5" s="614">
        <v>71856444</v>
      </c>
      <c r="F5" s="614">
        <v>448303.42190349998</v>
      </c>
      <c r="G5" s="614">
        <v>53219287</v>
      </c>
      <c r="H5" s="614">
        <v>327611.8966645</v>
      </c>
      <c r="I5" s="614">
        <v>480664694</v>
      </c>
      <c r="J5" s="614">
        <v>3023907.66704875</v>
      </c>
      <c r="K5" s="614">
        <v>3286590</v>
      </c>
      <c r="L5" s="614">
        <v>20793.153792780002</v>
      </c>
      <c r="M5" s="150" t="e">
        <v>#REF!</v>
      </c>
    </row>
    <row r="6" spans="1:13" ht="12.75" customHeight="1">
      <c r="A6" s="511" t="s">
        <v>557</v>
      </c>
      <c r="B6" s="613">
        <f t="shared" ref="B6:J6" si="0">SUM(B7:B15)</f>
        <v>183</v>
      </c>
      <c r="C6" s="614">
        <f t="shared" si="0"/>
        <v>294215034</v>
      </c>
      <c r="D6" s="614">
        <f t="shared" si="0"/>
        <v>1953918.6257911501</v>
      </c>
      <c r="E6" s="614">
        <f t="shared" si="0"/>
        <v>101740469</v>
      </c>
      <c r="F6" s="614">
        <f t="shared" si="0"/>
        <v>669738.60695604992</v>
      </c>
      <c r="G6" s="614">
        <f t="shared" si="0"/>
        <v>70243157</v>
      </c>
      <c r="H6" s="614">
        <f t="shared" si="0"/>
        <v>457707.16245574993</v>
      </c>
      <c r="I6" s="614">
        <f t="shared" si="0"/>
        <v>466198660</v>
      </c>
      <c r="J6" s="614">
        <f t="shared" si="0"/>
        <v>3081364.3952028505</v>
      </c>
      <c r="K6" s="614">
        <f>K15</f>
        <v>4272690</v>
      </c>
      <c r="L6" s="614">
        <f>L15</f>
        <v>28553.89371755</v>
      </c>
    </row>
    <row r="7" spans="1:13" ht="14.25" customHeight="1">
      <c r="A7" s="512">
        <v>42108</v>
      </c>
      <c r="B7" s="616">
        <v>18</v>
      </c>
      <c r="C7" s="624">
        <v>31055906</v>
      </c>
      <c r="D7" s="624">
        <v>200186.59627079999</v>
      </c>
      <c r="E7" s="624">
        <v>8939607</v>
      </c>
      <c r="F7" s="624">
        <v>56955.963899499999</v>
      </c>
      <c r="G7" s="624">
        <v>6581903</v>
      </c>
      <c r="H7" s="624">
        <v>41475.519528999997</v>
      </c>
      <c r="I7" s="624">
        <v>46577416</v>
      </c>
      <c r="J7" s="624">
        <v>298618.0796993</v>
      </c>
      <c r="K7" s="624">
        <v>3377620</v>
      </c>
      <c r="L7" s="624">
        <v>21788.317838300001</v>
      </c>
    </row>
    <row r="8" spans="1:13" ht="14.25" customHeight="1">
      <c r="A8" s="512">
        <v>42138</v>
      </c>
      <c r="B8" s="616">
        <v>19</v>
      </c>
      <c r="C8" s="624">
        <v>33332687</v>
      </c>
      <c r="D8" s="624">
        <v>218201.05601480001</v>
      </c>
      <c r="E8" s="624">
        <v>9383506</v>
      </c>
      <c r="F8" s="624">
        <v>60654.837749999999</v>
      </c>
      <c r="G8" s="624">
        <v>6407405</v>
      </c>
      <c r="H8" s="624">
        <v>40923.968053999997</v>
      </c>
      <c r="I8" s="624">
        <v>49123598</v>
      </c>
      <c r="J8" s="624">
        <v>319779.86181879998</v>
      </c>
      <c r="K8" s="624">
        <v>3017932</v>
      </c>
      <c r="L8" s="616">
        <v>19525.266946150001</v>
      </c>
    </row>
    <row r="9" spans="1:13" ht="14.25" customHeight="1">
      <c r="A9" s="512">
        <v>42170</v>
      </c>
      <c r="B9" s="616">
        <v>22</v>
      </c>
      <c r="C9" s="624">
        <v>32424567</v>
      </c>
      <c r="D9" s="624">
        <v>212345.35453500002</v>
      </c>
      <c r="E9" s="624">
        <v>10380244</v>
      </c>
      <c r="F9" s="624">
        <v>67276.050851500011</v>
      </c>
      <c r="G9" s="624">
        <v>5094370</v>
      </c>
      <c r="H9" s="624">
        <v>32640.117899249995</v>
      </c>
      <c r="I9" s="624">
        <v>47899181</v>
      </c>
      <c r="J9" s="624">
        <v>312261.52328575007</v>
      </c>
      <c r="K9" s="624">
        <v>3103419</v>
      </c>
      <c r="L9" s="616">
        <v>20126.5222775</v>
      </c>
    </row>
    <row r="10" spans="1:13" ht="14.25" customHeight="1">
      <c r="A10" s="512">
        <v>42200</v>
      </c>
      <c r="B10" s="616">
        <v>23</v>
      </c>
      <c r="C10" s="624">
        <v>28823508</v>
      </c>
      <c r="D10" s="624">
        <v>189030.79311930001</v>
      </c>
      <c r="E10" s="624">
        <v>9419991</v>
      </c>
      <c r="F10" s="624">
        <v>60844.789448800002</v>
      </c>
      <c r="G10" s="624">
        <v>5141984</v>
      </c>
      <c r="H10" s="624">
        <v>32888.201611500001</v>
      </c>
      <c r="I10" s="624">
        <v>43385483</v>
      </c>
      <c r="J10" s="624">
        <v>282763.78417950001</v>
      </c>
      <c r="K10" s="624">
        <v>2083838</v>
      </c>
      <c r="L10" s="616">
        <v>13691.182076749999</v>
      </c>
    </row>
    <row r="11" spans="1:13" ht="14.25" customHeight="1">
      <c r="A11" s="512">
        <v>42231</v>
      </c>
      <c r="B11" s="616">
        <v>20</v>
      </c>
      <c r="C11" s="624">
        <v>42815782</v>
      </c>
      <c r="D11" s="624">
        <v>285653.13515749999</v>
      </c>
      <c r="E11" s="624">
        <v>13043254</v>
      </c>
      <c r="F11" s="624">
        <v>86042.479733999993</v>
      </c>
      <c r="G11" s="624">
        <v>11561855</v>
      </c>
      <c r="H11" s="624">
        <v>75332.133484750011</v>
      </c>
      <c r="I11" s="624">
        <v>67420891</v>
      </c>
      <c r="J11" s="624">
        <v>447027.74837625009</v>
      </c>
      <c r="K11" s="624">
        <v>1705226</v>
      </c>
      <c r="L11" s="616">
        <v>11642.401879749999</v>
      </c>
    </row>
    <row r="12" spans="1:13" ht="14.25" customHeight="1">
      <c r="A12" s="512">
        <v>42262</v>
      </c>
      <c r="B12" s="616">
        <v>20</v>
      </c>
      <c r="C12" s="624">
        <v>35166561</v>
      </c>
      <c r="D12" s="624">
        <v>238260.11048374994</v>
      </c>
      <c r="E12" s="624">
        <v>12019700</v>
      </c>
      <c r="F12" s="624">
        <v>80610.22281924999</v>
      </c>
      <c r="G12" s="624">
        <v>8034967</v>
      </c>
      <c r="H12" s="624">
        <v>53288.884071</v>
      </c>
      <c r="I12" s="624">
        <v>55221228</v>
      </c>
      <c r="J12" s="624">
        <v>372159.217374</v>
      </c>
      <c r="K12" s="624">
        <v>1558377</v>
      </c>
      <c r="L12" s="616">
        <v>10481.67391125</v>
      </c>
    </row>
    <row r="13" spans="1:13" ht="14.25" customHeight="1">
      <c r="A13" s="512">
        <v>42292</v>
      </c>
      <c r="B13" s="616">
        <v>20</v>
      </c>
      <c r="C13" s="624">
        <v>31087546</v>
      </c>
      <c r="D13" s="624">
        <v>207048.96599200001</v>
      </c>
      <c r="E13" s="624">
        <v>14592078</v>
      </c>
      <c r="F13" s="624">
        <v>96306.304689249999</v>
      </c>
      <c r="G13" s="624">
        <v>8351358</v>
      </c>
      <c r="H13" s="624">
        <v>54622.651429999998</v>
      </c>
      <c r="I13" s="624">
        <v>54030982</v>
      </c>
      <c r="J13" s="624">
        <v>357977.92211124999</v>
      </c>
      <c r="K13" s="624">
        <v>1616045</v>
      </c>
      <c r="L13" s="616">
        <v>10770.69975625</v>
      </c>
    </row>
    <row r="14" spans="1:13" ht="14.25" customHeight="1">
      <c r="A14" s="512">
        <v>42323</v>
      </c>
      <c r="B14" s="616">
        <v>19</v>
      </c>
      <c r="C14" s="624">
        <v>29824019</v>
      </c>
      <c r="D14" s="624">
        <v>200809.7654035</v>
      </c>
      <c r="E14" s="624">
        <v>10566198</v>
      </c>
      <c r="F14" s="624">
        <v>70685.657094499998</v>
      </c>
      <c r="G14" s="624">
        <v>9716640</v>
      </c>
      <c r="H14" s="624">
        <v>64215.99149375</v>
      </c>
      <c r="I14" s="624">
        <v>50106857</v>
      </c>
      <c r="J14" s="624">
        <v>335711.41399174999</v>
      </c>
      <c r="K14" s="624">
        <v>3220553</v>
      </c>
      <c r="L14" s="616">
        <v>21699.806482569998</v>
      </c>
    </row>
    <row r="15" spans="1:13" ht="14.25" customHeight="1">
      <c r="A15" s="512">
        <v>42353</v>
      </c>
      <c r="B15" s="616">
        <v>22</v>
      </c>
      <c r="C15" s="624">
        <v>29684458</v>
      </c>
      <c r="D15" s="624">
        <v>202382.8488145</v>
      </c>
      <c r="E15" s="624">
        <v>13395891</v>
      </c>
      <c r="F15" s="624">
        <v>90362.300669250006</v>
      </c>
      <c r="G15" s="624">
        <v>9352675</v>
      </c>
      <c r="H15" s="624">
        <v>62319.6948825</v>
      </c>
      <c r="I15" s="624">
        <v>52433024</v>
      </c>
      <c r="J15" s="624">
        <v>355064.84436624998</v>
      </c>
      <c r="K15" s="624">
        <v>4272690</v>
      </c>
      <c r="L15" s="616">
        <v>28553.89371755</v>
      </c>
    </row>
    <row r="16" spans="1:13" ht="27" customHeight="1">
      <c r="A16" s="1254" t="s">
        <v>758</v>
      </c>
      <c r="B16" s="1254"/>
      <c r="C16" s="1254"/>
      <c r="D16" s="1254"/>
      <c r="E16" s="1254"/>
      <c r="F16" s="1254"/>
      <c r="G16" s="1254"/>
      <c r="H16" s="1254"/>
      <c r="I16" s="1254"/>
      <c r="J16" s="1254"/>
      <c r="K16" s="1254"/>
      <c r="L16" s="1254"/>
    </row>
    <row r="17" spans="1:15" s="412" customFormat="1" ht="12.75" customHeight="1">
      <c r="A17" s="1058" t="str">
        <f>'33'!A17:F17</f>
        <v>$ indicates as on December 31, 2015.</v>
      </c>
      <c r="B17" s="1058"/>
      <c r="C17" s="1058"/>
      <c r="D17" s="1058"/>
      <c r="E17" s="1058"/>
      <c r="F17" s="1058"/>
      <c r="O17" s="150"/>
    </row>
    <row r="18" spans="1:15">
      <c r="A18" s="151" t="s">
        <v>244</v>
      </c>
    </row>
  </sheetData>
  <mergeCells count="15">
    <mergeCell ref="A16:L16"/>
    <mergeCell ref="A17:F17"/>
    <mergeCell ref="A1:L1"/>
    <mergeCell ref="A2:A4"/>
    <mergeCell ref="C2:D2"/>
    <mergeCell ref="E2:H2"/>
    <mergeCell ref="I2:J2"/>
    <mergeCell ref="B3:B4"/>
    <mergeCell ref="C3:C4"/>
    <mergeCell ref="D3:D4"/>
    <mergeCell ref="E3:F3"/>
    <mergeCell ref="G3:H3"/>
    <mergeCell ref="I3:I4"/>
    <mergeCell ref="J3:J4"/>
    <mergeCell ref="K3:L3"/>
  </mergeCells>
  <pageMargins left="0.75" right="0.75" top="1" bottom="1" header="0.5" footer="0.5"/>
  <pageSetup orientation="landscape" r:id="rId1"/>
  <headerFooter alignWithMargins="0"/>
</worksheet>
</file>

<file path=xl/worksheets/sheet45.xml><?xml version="1.0" encoding="utf-8"?>
<worksheet xmlns="http://schemas.openxmlformats.org/spreadsheetml/2006/main" xmlns:r="http://schemas.openxmlformats.org/officeDocument/2006/relationships">
  <dimension ref="A1:M16"/>
  <sheetViews>
    <sheetView zoomScaleSheetLayoutView="110" workbookViewId="0">
      <selection activeCell="F12" sqref="F12"/>
    </sheetView>
  </sheetViews>
  <sheetFormatPr defaultRowHeight="15"/>
  <cols>
    <col min="1" max="1" width="7.7109375" style="487" customWidth="1"/>
    <col min="2" max="2" width="7.5703125" style="487" customWidth="1"/>
    <col min="3" max="3" width="10.85546875" style="487" customWidth="1"/>
    <col min="4" max="4" width="9.140625" style="487" customWidth="1"/>
    <col min="5" max="8" width="9.5703125" style="487" customWidth="1"/>
    <col min="9" max="9" width="11.7109375" style="487" customWidth="1"/>
    <col min="10" max="10" width="9.5703125" style="487" customWidth="1"/>
    <col min="11" max="11" width="9.42578125" style="487" customWidth="1"/>
    <col min="12" max="12" width="9.140625" style="487" customWidth="1"/>
    <col min="13" max="256" width="9.140625" style="487"/>
    <col min="257" max="257" width="12.140625" style="487" customWidth="1"/>
    <col min="258" max="258" width="7.85546875" style="487" customWidth="1"/>
    <col min="259" max="259" width="11.28515625" style="487" customWidth="1"/>
    <col min="260" max="260" width="9.140625" style="487" customWidth="1"/>
    <col min="261" max="261" width="10" style="487" customWidth="1"/>
    <col min="262" max="262" width="9" style="487" customWidth="1"/>
    <col min="263" max="263" width="9.85546875" style="487" customWidth="1"/>
    <col min="264" max="264" width="9.5703125" style="487" customWidth="1"/>
    <col min="265" max="265" width="11.7109375" style="487" customWidth="1"/>
    <col min="266" max="266" width="9.5703125" style="487" customWidth="1"/>
    <col min="267" max="267" width="10.140625" style="487" customWidth="1"/>
    <col min="268" max="268" width="9.7109375" style="487" customWidth="1"/>
    <col min="269" max="512" width="9.140625" style="487"/>
    <col min="513" max="513" width="12.140625" style="487" customWidth="1"/>
    <col min="514" max="514" width="7.85546875" style="487" customWidth="1"/>
    <col min="515" max="515" width="11.28515625" style="487" customWidth="1"/>
    <col min="516" max="516" width="9.140625" style="487" customWidth="1"/>
    <col min="517" max="517" width="10" style="487" customWidth="1"/>
    <col min="518" max="518" width="9" style="487" customWidth="1"/>
    <col min="519" max="519" width="9.85546875" style="487" customWidth="1"/>
    <col min="520" max="520" width="9.5703125" style="487" customWidth="1"/>
    <col min="521" max="521" width="11.7109375" style="487" customWidth="1"/>
    <col min="522" max="522" width="9.5703125" style="487" customWidth="1"/>
    <col min="523" max="523" width="10.140625" style="487" customWidth="1"/>
    <col min="524" max="524" width="9.7109375" style="487" customWidth="1"/>
    <col min="525" max="768" width="9.140625" style="487"/>
    <col min="769" max="769" width="12.140625" style="487" customWidth="1"/>
    <col min="770" max="770" width="7.85546875" style="487" customWidth="1"/>
    <col min="771" max="771" width="11.28515625" style="487" customWidth="1"/>
    <col min="772" max="772" width="9.140625" style="487" customWidth="1"/>
    <col min="773" max="773" width="10" style="487" customWidth="1"/>
    <col min="774" max="774" width="9" style="487" customWidth="1"/>
    <col min="775" max="775" width="9.85546875" style="487" customWidth="1"/>
    <col min="776" max="776" width="9.5703125" style="487" customWidth="1"/>
    <col min="777" max="777" width="11.7109375" style="487" customWidth="1"/>
    <col min="778" max="778" width="9.5703125" style="487" customWidth="1"/>
    <col min="779" max="779" width="10.140625" style="487" customWidth="1"/>
    <col min="780" max="780" width="9.7109375" style="487" customWidth="1"/>
    <col min="781" max="1024" width="9.140625" style="487"/>
    <col min="1025" max="1025" width="12.140625" style="487" customWidth="1"/>
    <col min="1026" max="1026" width="7.85546875" style="487" customWidth="1"/>
    <col min="1027" max="1027" width="11.28515625" style="487" customWidth="1"/>
    <col min="1028" max="1028" width="9.140625" style="487" customWidth="1"/>
    <col min="1029" max="1029" width="10" style="487" customWidth="1"/>
    <col min="1030" max="1030" width="9" style="487" customWidth="1"/>
    <col min="1031" max="1031" width="9.85546875" style="487" customWidth="1"/>
    <col min="1032" max="1032" width="9.5703125" style="487" customWidth="1"/>
    <col min="1033" max="1033" width="11.7109375" style="487" customWidth="1"/>
    <col min="1034" max="1034" width="9.5703125" style="487" customWidth="1"/>
    <col min="1035" max="1035" width="10.140625" style="487" customWidth="1"/>
    <col min="1036" max="1036" width="9.7109375" style="487" customWidth="1"/>
    <col min="1037" max="1280" width="9.140625" style="487"/>
    <col min="1281" max="1281" width="12.140625" style="487" customWidth="1"/>
    <col min="1282" max="1282" width="7.85546875" style="487" customWidth="1"/>
    <col min="1283" max="1283" width="11.28515625" style="487" customWidth="1"/>
    <col min="1284" max="1284" width="9.140625" style="487" customWidth="1"/>
    <col min="1285" max="1285" width="10" style="487" customWidth="1"/>
    <col min="1286" max="1286" width="9" style="487" customWidth="1"/>
    <col min="1287" max="1287" width="9.85546875" style="487" customWidth="1"/>
    <col min="1288" max="1288" width="9.5703125" style="487" customWidth="1"/>
    <col min="1289" max="1289" width="11.7109375" style="487" customWidth="1"/>
    <col min="1290" max="1290" width="9.5703125" style="487" customWidth="1"/>
    <col min="1291" max="1291" width="10.140625" style="487" customWidth="1"/>
    <col min="1292" max="1292" width="9.7109375" style="487" customWidth="1"/>
    <col min="1293" max="1536" width="9.140625" style="487"/>
    <col min="1537" max="1537" width="12.140625" style="487" customWidth="1"/>
    <col min="1538" max="1538" width="7.85546875" style="487" customWidth="1"/>
    <col min="1539" max="1539" width="11.28515625" style="487" customWidth="1"/>
    <col min="1540" max="1540" width="9.140625" style="487" customWidth="1"/>
    <col min="1541" max="1541" width="10" style="487" customWidth="1"/>
    <col min="1542" max="1542" width="9" style="487" customWidth="1"/>
    <col min="1543" max="1543" width="9.85546875" style="487" customWidth="1"/>
    <col min="1544" max="1544" width="9.5703125" style="487" customWidth="1"/>
    <col min="1545" max="1545" width="11.7109375" style="487" customWidth="1"/>
    <col min="1546" max="1546" width="9.5703125" style="487" customWidth="1"/>
    <col min="1547" max="1547" width="10.140625" style="487" customWidth="1"/>
    <col min="1548" max="1548" width="9.7109375" style="487" customWidth="1"/>
    <col min="1549" max="1792" width="9.140625" style="487"/>
    <col min="1793" max="1793" width="12.140625" style="487" customWidth="1"/>
    <col min="1794" max="1794" width="7.85546875" style="487" customWidth="1"/>
    <col min="1795" max="1795" width="11.28515625" style="487" customWidth="1"/>
    <col min="1796" max="1796" width="9.140625" style="487" customWidth="1"/>
    <col min="1797" max="1797" width="10" style="487" customWidth="1"/>
    <col min="1798" max="1798" width="9" style="487" customWidth="1"/>
    <col min="1799" max="1799" width="9.85546875" style="487" customWidth="1"/>
    <col min="1800" max="1800" width="9.5703125" style="487" customWidth="1"/>
    <col min="1801" max="1801" width="11.7109375" style="487" customWidth="1"/>
    <col min="1802" max="1802" width="9.5703125" style="487" customWidth="1"/>
    <col min="1803" max="1803" width="10.140625" style="487" customWidth="1"/>
    <col min="1804" max="1804" width="9.7109375" style="487" customWidth="1"/>
    <col min="1805" max="2048" width="9.140625" style="487"/>
    <col min="2049" max="2049" width="12.140625" style="487" customWidth="1"/>
    <col min="2050" max="2050" width="7.85546875" style="487" customWidth="1"/>
    <col min="2051" max="2051" width="11.28515625" style="487" customWidth="1"/>
    <col min="2052" max="2052" width="9.140625" style="487" customWidth="1"/>
    <col min="2053" max="2053" width="10" style="487" customWidth="1"/>
    <col min="2054" max="2054" width="9" style="487" customWidth="1"/>
    <col min="2055" max="2055" width="9.85546875" style="487" customWidth="1"/>
    <col min="2056" max="2056" width="9.5703125" style="487" customWidth="1"/>
    <col min="2057" max="2057" width="11.7109375" style="487" customWidth="1"/>
    <col min="2058" max="2058" width="9.5703125" style="487" customWidth="1"/>
    <col min="2059" max="2059" width="10.140625" style="487" customWidth="1"/>
    <col min="2060" max="2060" width="9.7109375" style="487" customWidth="1"/>
    <col min="2061" max="2304" width="9.140625" style="487"/>
    <col min="2305" max="2305" width="12.140625" style="487" customWidth="1"/>
    <col min="2306" max="2306" width="7.85546875" style="487" customWidth="1"/>
    <col min="2307" max="2307" width="11.28515625" style="487" customWidth="1"/>
    <col min="2308" max="2308" width="9.140625" style="487" customWidth="1"/>
    <col min="2309" max="2309" width="10" style="487" customWidth="1"/>
    <col min="2310" max="2310" width="9" style="487" customWidth="1"/>
    <col min="2311" max="2311" width="9.85546875" style="487" customWidth="1"/>
    <col min="2312" max="2312" width="9.5703125" style="487" customWidth="1"/>
    <col min="2313" max="2313" width="11.7109375" style="487" customWidth="1"/>
    <col min="2314" max="2314" width="9.5703125" style="487" customWidth="1"/>
    <col min="2315" max="2315" width="10.140625" style="487" customWidth="1"/>
    <col min="2316" max="2316" width="9.7109375" style="487" customWidth="1"/>
    <col min="2317" max="2560" width="9.140625" style="487"/>
    <col min="2561" max="2561" width="12.140625" style="487" customWidth="1"/>
    <col min="2562" max="2562" width="7.85546875" style="487" customWidth="1"/>
    <col min="2563" max="2563" width="11.28515625" style="487" customWidth="1"/>
    <col min="2564" max="2564" width="9.140625" style="487" customWidth="1"/>
    <col min="2565" max="2565" width="10" style="487" customWidth="1"/>
    <col min="2566" max="2566" width="9" style="487" customWidth="1"/>
    <col min="2567" max="2567" width="9.85546875" style="487" customWidth="1"/>
    <col min="2568" max="2568" width="9.5703125" style="487" customWidth="1"/>
    <col min="2569" max="2569" width="11.7109375" style="487" customWidth="1"/>
    <col min="2570" max="2570" width="9.5703125" style="487" customWidth="1"/>
    <col min="2571" max="2571" width="10.140625" style="487" customWidth="1"/>
    <col min="2572" max="2572" width="9.7109375" style="487" customWidth="1"/>
    <col min="2573" max="2816" width="9.140625" style="487"/>
    <col min="2817" max="2817" width="12.140625" style="487" customWidth="1"/>
    <col min="2818" max="2818" width="7.85546875" style="487" customWidth="1"/>
    <col min="2819" max="2819" width="11.28515625" style="487" customWidth="1"/>
    <col min="2820" max="2820" width="9.140625" style="487" customWidth="1"/>
    <col min="2821" max="2821" width="10" style="487" customWidth="1"/>
    <col min="2822" max="2822" width="9" style="487" customWidth="1"/>
    <col min="2823" max="2823" width="9.85546875" style="487" customWidth="1"/>
    <col min="2824" max="2824" width="9.5703125" style="487" customWidth="1"/>
    <col min="2825" max="2825" width="11.7109375" style="487" customWidth="1"/>
    <col min="2826" max="2826" width="9.5703125" style="487" customWidth="1"/>
    <col min="2827" max="2827" width="10.140625" style="487" customWidth="1"/>
    <col min="2828" max="2828" width="9.7109375" style="487" customWidth="1"/>
    <col min="2829" max="3072" width="9.140625" style="487"/>
    <col min="3073" max="3073" width="12.140625" style="487" customWidth="1"/>
    <col min="3074" max="3074" width="7.85546875" style="487" customWidth="1"/>
    <col min="3075" max="3075" width="11.28515625" style="487" customWidth="1"/>
    <col min="3076" max="3076" width="9.140625" style="487" customWidth="1"/>
    <col min="3077" max="3077" width="10" style="487" customWidth="1"/>
    <col min="3078" max="3078" width="9" style="487" customWidth="1"/>
    <col min="3079" max="3079" width="9.85546875" style="487" customWidth="1"/>
    <col min="3080" max="3080" width="9.5703125" style="487" customWidth="1"/>
    <col min="3081" max="3081" width="11.7109375" style="487" customWidth="1"/>
    <col min="3082" max="3082" width="9.5703125" style="487" customWidth="1"/>
    <col min="3083" max="3083" width="10.140625" style="487" customWidth="1"/>
    <col min="3084" max="3084" width="9.7109375" style="487" customWidth="1"/>
    <col min="3085" max="3328" width="9.140625" style="487"/>
    <col min="3329" max="3329" width="12.140625" style="487" customWidth="1"/>
    <col min="3330" max="3330" width="7.85546875" style="487" customWidth="1"/>
    <col min="3331" max="3331" width="11.28515625" style="487" customWidth="1"/>
    <col min="3332" max="3332" width="9.140625" style="487" customWidth="1"/>
    <col min="3333" max="3333" width="10" style="487" customWidth="1"/>
    <col min="3334" max="3334" width="9" style="487" customWidth="1"/>
    <col min="3335" max="3335" width="9.85546875" style="487" customWidth="1"/>
    <col min="3336" max="3336" width="9.5703125" style="487" customWidth="1"/>
    <col min="3337" max="3337" width="11.7109375" style="487" customWidth="1"/>
    <col min="3338" max="3338" width="9.5703125" style="487" customWidth="1"/>
    <col min="3339" max="3339" width="10.140625" style="487" customWidth="1"/>
    <col min="3340" max="3340" width="9.7109375" style="487" customWidth="1"/>
    <col min="3341" max="3584" width="9.140625" style="487"/>
    <col min="3585" max="3585" width="12.140625" style="487" customWidth="1"/>
    <col min="3586" max="3586" width="7.85546875" style="487" customWidth="1"/>
    <col min="3587" max="3587" width="11.28515625" style="487" customWidth="1"/>
    <col min="3588" max="3588" width="9.140625" style="487" customWidth="1"/>
    <col min="3589" max="3589" width="10" style="487" customWidth="1"/>
    <col min="3590" max="3590" width="9" style="487" customWidth="1"/>
    <col min="3591" max="3591" width="9.85546875" style="487" customWidth="1"/>
    <col min="3592" max="3592" width="9.5703125" style="487" customWidth="1"/>
    <col min="3593" max="3593" width="11.7109375" style="487" customWidth="1"/>
    <col min="3594" max="3594" width="9.5703125" style="487" customWidth="1"/>
    <col min="3595" max="3595" width="10.140625" style="487" customWidth="1"/>
    <col min="3596" max="3596" width="9.7109375" style="487" customWidth="1"/>
    <col min="3597" max="3840" width="9.140625" style="487"/>
    <col min="3841" max="3841" width="12.140625" style="487" customWidth="1"/>
    <col min="3842" max="3842" width="7.85546875" style="487" customWidth="1"/>
    <col min="3843" max="3843" width="11.28515625" style="487" customWidth="1"/>
    <col min="3844" max="3844" width="9.140625" style="487" customWidth="1"/>
    <col min="3845" max="3845" width="10" style="487" customWidth="1"/>
    <col min="3846" max="3846" width="9" style="487" customWidth="1"/>
    <col min="3847" max="3847" width="9.85546875" style="487" customWidth="1"/>
    <col min="3848" max="3848" width="9.5703125" style="487" customWidth="1"/>
    <col min="3849" max="3849" width="11.7109375" style="487" customWidth="1"/>
    <col min="3850" max="3850" width="9.5703125" style="487" customWidth="1"/>
    <col min="3851" max="3851" width="10.140625" style="487" customWidth="1"/>
    <col min="3852" max="3852" width="9.7109375" style="487" customWidth="1"/>
    <col min="3853" max="4096" width="9.140625" style="487"/>
    <col min="4097" max="4097" width="12.140625" style="487" customWidth="1"/>
    <col min="4098" max="4098" width="7.85546875" style="487" customWidth="1"/>
    <col min="4099" max="4099" width="11.28515625" style="487" customWidth="1"/>
    <col min="4100" max="4100" width="9.140625" style="487" customWidth="1"/>
    <col min="4101" max="4101" width="10" style="487" customWidth="1"/>
    <col min="4102" max="4102" width="9" style="487" customWidth="1"/>
    <col min="4103" max="4103" width="9.85546875" style="487" customWidth="1"/>
    <col min="4104" max="4104" width="9.5703125" style="487" customWidth="1"/>
    <col min="4105" max="4105" width="11.7109375" style="487" customWidth="1"/>
    <col min="4106" max="4106" width="9.5703125" style="487" customWidth="1"/>
    <col min="4107" max="4107" width="10.140625" style="487" customWidth="1"/>
    <col min="4108" max="4108" width="9.7109375" style="487" customWidth="1"/>
    <col min="4109" max="4352" width="9.140625" style="487"/>
    <col min="4353" max="4353" width="12.140625" style="487" customWidth="1"/>
    <col min="4354" max="4354" width="7.85546875" style="487" customWidth="1"/>
    <col min="4355" max="4355" width="11.28515625" style="487" customWidth="1"/>
    <col min="4356" max="4356" width="9.140625" style="487" customWidth="1"/>
    <col min="4357" max="4357" width="10" style="487" customWidth="1"/>
    <col min="4358" max="4358" width="9" style="487" customWidth="1"/>
    <col min="4359" max="4359" width="9.85546875" style="487" customWidth="1"/>
    <col min="4360" max="4360" width="9.5703125" style="487" customWidth="1"/>
    <col min="4361" max="4361" width="11.7109375" style="487" customWidth="1"/>
    <col min="4362" max="4362" width="9.5703125" style="487" customWidth="1"/>
    <col min="4363" max="4363" width="10.140625" style="487" customWidth="1"/>
    <col min="4364" max="4364" width="9.7109375" style="487" customWidth="1"/>
    <col min="4365" max="4608" width="9.140625" style="487"/>
    <col min="4609" max="4609" width="12.140625" style="487" customWidth="1"/>
    <col min="4610" max="4610" width="7.85546875" style="487" customWidth="1"/>
    <col min="4611" max="4611" width="11.28515625" style="487" customWidth="1"/>
    <col min="4612" max="4612" width="9.140625" style="487" customWidth="1"/>
    <col min="4613" max="4613" width="10" style="487" customWidth="1"/>
    <col min="4614" max="4614" width="9" style="487" customWidth="1"/>
    <col min="4615" max="4615" width="9.85546875" style="487" customWidth="1"/>
    <col min="4616" max="4616" width="9.5703125" style="487" customWidth="1"/>
    <col min="4617" max="4617" width="11.7109375" style="487" customWidth="1"/>
    <col min="4618" max="4618" width="9.5703125" style="487" customWidth="1"/>
    <col min="4619" max="4619" width="10.140625" style="487" customWidth="1"/>
    <col min="4620" max="4620" width="9.7109375" style="487" customWidth="1"/>
    <col min="4621" max="4864" width="9.140625" style="487"/>
    <col min="4865" max="4865" width="12.140625" style="487" customWidth="1"/>
    <col min="4866" max="4866" width="7.85546875" style="487" customWidth="1"/>
    <col min="4867" max="4867" width="11.28515625" style="487" customWidth="1"/>
    <col min="4868" max="4868" width="9.140625" style="487" customWidth="1"/>
    <col min="4869" max="4869" width="10" style="487" customWidth="1"/>
    <col min="4870" max="4870" width="9" style="487" customWidth="1"/>
    <col min="4871" max="4871" width="9.85546875" style="487" customWidth="1"/>
    <col min="4872" max="4872" width="9.5703125" style="487" customWidth="1"/>
    <col min="4873" max="4873" width="11.7109375" style="487" customWidth="1"/>
    <col min="4874" max="4874" width="9.5703125" style="487" customWidth="1"/>
    <col min="4875" max="4875" width="10.140625" style="487" customWidth="1"/>
    <col min="4876" max="4876" width="9.7109375" style="487" customWidth="1"/>
    <col min="4877" max="5120" width="9.140625" style="487"/>
    <col min="5121" max="5121" width="12.140625" style="487" customWidth="1"/>
    <col min="5122" max="5122" width="7.85546875" style="487" customWidth="1"/>
    <col min="5123" max="5123" width="11.28515625" style="487" customWidth="1"/>
    <col min="5124" max="5124" width="9.140625" style="487" customWidth="1"/>
    <col min="5125" max="5125" width="10" style="487" customWidth="1"/>
    <col min="5126" max="5126" width="9" style="487" customWidth="1"/>
    <col min="5127" max="5127" width="9.85546875" style="487" customWidth="1"/>
    <col min="5128" max="5128" width="9.5703125" style="487" customWidth="1"/>
    <col min="5129" max="5129" width="11.7109375" style="487" customWidth="1"/>
    <col min="5130" max="5130" width="9.5703125" style="487" customWidth="1"/>
    <col min="5131" max="5131" width="10.140625" style="487" customWidth="1"/>
    <col min="5132" max="5132" width="9.7109375" style="487" customWidth="1"/>
    <col min="5133" max="5376" width="9.140625" style="487"/>
    <col min="5377" max="5377" width="12.140625" style="487" customWidth="1"/>
    <col min="5378" max="5378" width="7.85546875" style="487" customWidth="1"/>
    <col min="5379" max="5379" width="11.28515625" style="487" customWidth="1"/>
    <col min="5380" max="5380" width="9.140625" style="487" customWidth="1"/>
    <col min="5381" max="5381" width="10" style="487" customWidth="1"/>
    <col min="5382" max="5382" width="9" style="487" customWidth="1"/>
    <col min="5383" max="5383" width="9.85546875" style="487" customWidth="1"/>
    <col min="5384" max="5384" width="9.5703125" style="487" customWidth="1"/>
    <col min="5385" max="5385" width="11.7109375" style="487" customWidth="1"/>
    <col min="5386" max="5386" width="9.5703125" style="487" customWidth="1"/>
    <col min="5387" max="5387" width="10.140625" style="487" customWidth="1"/>
    <col min="5388" max="5388" width="9.7109375" style="487" customWidth="1"/>
    <col min="5389" max="5632" width="9.140625" style="487"/>
    <col min="5633" max="5633" width="12.140625" style="487" customWidth="1"/>
    <col min="5634" max="5634" width="7.85546875" style="487" customWidth="1"/>
    <col min="5635" max="5635" width="11.28515625" style="487" customWidth="1"/>
    <col min="5636" max="5636" width="9.140625" style="487" customWidth="1"/>
    <col min="5637" max="5637" width="10" style="487" customWidth="1"/>
    <col min="5638" max="5638" width="9" style="487" customWidth="1"/>
    <col min="5639" max="5639" width="9.85546875" style="487" customWidth="1"/>
    <col min="5640" max="5640" width="9.5703125" style="487" customWidth="1"/>
    <col min="5641" max="5641" width="11.7109375" style="487" customWidth="1"/>
    <col min="5642" max="5642" width="9.5703125" style="487" customWidth="1"/>
    <col min="5643" max="5643" width="10.140625" style="487" customWidth="1"/>
    <col min="5644" max="5644" width="9.7109375" style="487" customWidth="1"/>
    <col min="5645" max="5888" width="9.140625" style="487"/>
    <col min="5889" max="5889" width="12.140625" style="487" customWidth="1"/>
    <col min="5890" max="5890" width="7.85546875" style="487" customWidth="1"/>
    <col min="5891" max="5891" width="11.28515625" style="487" customWidth="1"/>
    <col min="5892" max="5892" width="9.140625" style="487" customWidth="1"/>
    <col min="5893" max="5893" width="10" style="487" customWidth="1"/>
    <col min="5894" max="5894" width="9" style="487" customWidth="1"/>
    <col min="5895" max="5895" width="9.85546875" style="487" customWidth="1"/>
    <col min="5896" max="5896" width="9.5703125" style="487" customWidth="1"/>
    <col min="5897" max="5897" width="11.7109375" style="487" customWidth="1"/>
    <col min="5898" max="5898" width="9.5703125" style="487" customWidth="1"/>
    <col min="5899" max="5899" width="10.140625" style="487" customWidth="1"/>
    <col min="5900" max="5900" width="9.7109375" style="487" customWidth="1"/>
    <col min="5901" max="6144" width="9.140625" style="487"/>
    <col min="6145" max="6145" width="12.140625" style="487" customWidth="1"/>
    <col min="6146" max="6146" width="7.85546875" style="487" customWidth="1"/>
    <col min="6147" max="6147" width="11.28515625" style="487" customWidth="1"/>
    <col min="6148" max="6148" width="9.140625" style="487" customWidth="1"/>
    <col min="6149" max="6149" width="10" style="487" customWidth="1"/>
    <col min="6150" max="6150" width="9" style="487" customWidth="1"/>
    <col min="6151" max="6151" width="9.85546875" style="487" customWidth="1"/>
    <col min="6152" max="6152" width="9.5703125" style="487" customWidth="1"/>
    <col min="6153" max="6153" width="11.7109375" style="487" customWidth="1"/>
    <col min="6154" max="6154" width="9.5703125" style="487" customWidth="1"/>
    <col min="6155" max="6155" width="10.140625" style="487" customWidth="1"/>
    <col min="6156" max="6156" width="9.7109375" style="487" customWidth="1"/>
    <col min="6157" max="6400" width="9.140625" style="487"/>
    <col min="6401" max="6401" width="12.140625" style="487" customWidth="1"/>
    <col min="6402" max="6402" width="7.85546875" style="487" customWidth="1"/>
    <col min="6403" max="6403" width="11.28515625" style="487" customWidth="1"/>
    <col min="6404" max="6404" width="9.140625" style="487" customWidth="1"/>
    <col min="6405" max="6405" width="10" style="487" customWidth="1"/>
    <col min="6406" max="6406" width="9" style="487" customWidth="1"/>
    <col min="6407" max="6407" width="9.85546875" style="487" customWidth="1"/>
    <col min="6408" max="6408" width="9.5703125" style="487" customWidth="1"/>
    <col min="6409" max="6409" width="11.7109375" style="487" customWidth="1"/>
    <col min="6410" max="6410" width="9.5703125" style="487" customWidth="1"/>
    <col min="6411" max="6411" width="10.140625" style="487" customWidth="1"/>
    <col min="6412" max="6412" width="9.7109375" style="487" customWidth="1"/>
    <col min="6413" max="6656" width="9.140625" style="487"/>
    <col min="6657" max="6657" width="12.140625" style="487" customWidth="1"/>
    <col min="6658" max="6658" width="7.85546875" style="487" customWidth="1"/>
    <col min="6659" max="6659" width="11.28515625" style="487" customWidth="1"/>
    <col min="6660" max="6660" width="9.140625" style="487" customWidth="1"/>
    <col min="6661" max="6661" width="10" style="487" customWidth="1"/>
    <col min="6662" max="6662" width="9" style="487" customWidth="1"/>
    <col min="6663" max="6663" width="9.85546875" style="487" customWidth="1"/>
    <col min="6664" max="6664" width="9.5703125" style="487" customWidth="1"/>
    <col min="6665" max="6665" width="11.7109375" style="487" customWidth="1"/>
    <col min="6666" max="6666" width="9.5703125" style="487" customWidth="1"/>
    <col min="6667" max="6667" width="10.140625" style="487" customWidth="1"/>
    <col min="6668" max="6668" width="9.7109375" style="487" customWidth="1"/>
    <col min="6669" max="6912" width="9.140625" style="487"/>
    <col min="6913" max="6913" width="12.140625" style="487" customWidth="1"/>
    <col min="6914" max="6914" width="7.85546875" style="487" customWidth="1"/>
    <col min="6915" max="6915" width="11.28515625" style="487" customWidth="1"/>
    <col min="6916" max="6916" width="9.140625" style="487" customWidth="1"/>
    <col min="6917" max="6917" width="10" style="487" customWidth="1"/>
    <col min="6918" max="6918" width="9" style="487" customWidth="1"/>
    <col min="6919" max="6919" width="9.85546875" style="487" customWidth="1"/>
    <col min="6920" max="6920" width="9.5703125" style="487" customWidth="1"/>
    <col min="6921" max="6921" width="11.7109375" style="487" customWidth="1"/>
    <col min="6922" max="6922" width="9.5703125" style="487" customWidth="1"/>
    <col min="6923" max="6923" width="10.140625" style="487" customWidth="1"/>
    <col min="6924" max="6924" width="9.7109375" style="487" customWidth="1"/>
    <col min="6925" max="7168" width="9.140625" style="487"/>
    <col min="7169" max="7169" width="12.140625" style="487" customWidth="1"/>
    <col min="7170" max="7170" width="7.85546875" style="487" customWidth="1"/>
    <col min="7171" max="7171" width="11.28515625" style="487" customWidth="1"/>
    <col min="7172" max="7172" width="9.140625" style="487" customWidth="1"/>
    <col min="7173" max="7173" width="10" style="487" customWidth="1"/>
    <col min="7174" max="7174" width="9" style="487" customWidth="1"/>
    <col min="7175" max="7175" width="9.85546875" style="487" customWidth="1"/>
    <col min="7176" max="7176" width="9.5703125" style="487" customWidth="1"/>
    <col min="7177" max="7177" width="11.7109375" style="487" customWidth="1"/>
    <col min="7178" max="7178" width="9.5703125" style="487" customWidth="1"/>
    <col min="7179" max="7179" width="10.140625" style="487" customWidth="1"/>
    <col min="7180" max="7180" width="9.7109375" style="487" customWidth="1"/>
    <col min="7181" max="7424" width="9.140625" style="487"/>
    <col min="7425" max="7425" width="12.140625" style="487" customWidth="1"/>
    <col min="7426" max="7426" width="7.85546875" style="487" customWidth="1"/>
    <col min="7427" max="7427" width="11.28515625" style="487" customWidth="1"/>
    <col min="7428" max="7428" width="9.140625" style="487" customWidth="1"/>
    <col min="7429" max="7429" width="10" style="487" customWidth="1"/>
    <col min="7430" max="7430" width="9" style="487" customWidth="1"/>
    <col min="7431" max="7431" width="9.85546875" style="487" customWidth="1"/>
    <col min="7432" max="7432" width="9.5703125" style="487" customWidth="1"/>
    <col min="7433" max="7433" width="11.7109375" style="487" customWidth="1"/>
    <col min="7434" max="7434" width="9.5703125" style="487" customWidth="1"/>
    <col min="7435" max="7435" width="10.140625" style="487" customWidth="1"/>
    <col min="7436" max="7436" width="9.7109375" style="487" customWidth="1"/>
    <col min="7437" max="7680" width="9.140625" style="487"/>
    <col min="7681" max="7681" width="12.140625" style="487" customWidth="1"/>
    <col min="7682" max="7682" width="7.85546875" style="487" customWidth="1"/>
    <col min="7683" max="7683" width="11.28515625" style="487" customWidth="1"/>
    <col min="7684" max="7684" width="9.140625" style="487" customWidth="1"/>
    <col min="7685" max="7685" width="10" style="487" customWidth="1"/>
    <col min="7686" max="7686" width="9" style="487" customWidth="1"/>
    <col min="7687" max="7687" width="9.85546875" style="487" customWidth="1"/>
    <col min="7688" max="7688" width="9.5703125" style="487" customWidth="1"/>
    <col min="7689" max="7689" width="11.7109375" style="487" customWidth="1"/>
    <col min="7690" max="7690" width="9.5703125" style="487" customWidth="1"/>
    <col min="7691" max="7691" width="10.140625" style="487" customWidth="1"/>
    <col min="7692" max="7692" width="9.7109375" style="487" customWidth="1"/>
    <col min="7693" max="7936" width="9.140625" style="487"/>
    <col min="7937" max="7937" width="12.140625" style="487" customWidth="1"/>
    <col min="7938" max="7938" width="7.85546875" style="487" customWidth="1"/>
    <col min="7939" max="7939" width="11.28515625" style="487" customWidth="1"/>
    <col min="7940" max="7940" width="9.140625" style="487" customWidth="1"/>
    <col min="7941" max="7941" width="10" style="487" customWidth="1"/>
    <col min="7942" max="7942" width="9" style="487" customWidth="1"/>
    <col min="7943" max="7943" width="9.85546875" style="487" customWidth="1"/>
    <col min="7944" max="7944" width="9.5703125" style="487" customWidth="1"/>
    <col min="7945" max="7945" width="11.7109375" style="487" customWidth="1"/>
    <col min="7946" max="7946" width="9.5703125" style="487" customWidth="1"/>
    <col min="7947" max="7947" width="10.140625" style="487" customWidth="1"/>
    <col min="7948" max="7948" width="9.7109375" style="487" customWidth="1"/>
    <col min="7949" max="8192" width="9.140625" style="487"/>
    <col min="8193" max="8193" width="12.140625" style="487" customWidth="1"/>
    <col min="8194" max="8194" width="7.85546875" style="487" customWidth="1"/>
    <col min="8195" max="8195" width="11.28515625" style="487" customWidth="1"/>
    <col min="8196" max="8196" width="9.140625" style="487" customWidth="1"/>
    <col min="8197" max="8197" width="10" style="487" customWidth="1"/>
    <col min="8198" max="8198" width="9" style="487" customWidth="1"/>
    <col min="8199" max="8199" width="9.85546875" style="487" customWidth="1"/>
    <col min="8200" max="8200" width="9.5703125" style="487" customWidth="1"/>
    <col min="8201" max="8201" width="11.7109375" style="487" customWidth="1"/>
    <col min="8202" max="8202" width="9.5703125" style="487" customWidth="1"/>
    <col min="8203" max="8203" width="10.140625" style="487" customWidth="1"/>
    <col min="8204" max="8204" width="9.7109375" style="487" customWidth="1"/>
    <col min="8205" max="8448" width="9.140625" style="487"/>
    <col min="8449" max="8449" width="12.140625" style="487" customWidth="1"/>
    <col min="8450" max="8450" width="7.85546875" style="487" customWidth="1"/>
    <col min="8451" max="8451" width="11.28515625" style="487" customWidth="1"/>
    <col min="8452" max="8452" width="9.140625" style="487" customWidth="1"/>
    <col min="8453" max="8453" width="10" style="487" customWidth="1"/>
    <col min="8454" max="8454" width="9" style="487" customWidth="1"/>
    <col min="8455" max="8455" width="9.85546875" style="487" customWidth="1"/>
    <col min="8456" max="8456" width="9.5703125" style="487" customWidth="1"/>
    <col min="8457" max="8457" width="11.7109375" style="487" customWidth="1"/>
    <col min="8458" max="8458" width="9.5703125" style="487" customWidth="1"/>
    <col min="8459" max="8459" width="10.140625" style="487" customWidth="1"/>
    <col min="8460" max="8460" width="9.7109375" style="487" customWidth="1"/>
    <col min="8461" max="8704" width="9.140625" style="487"/>
    <col min="8705" max="8705" width="12.140625" style="487" customWidth="1"/>
    <col min="8706" max="8706" width="7.85546875" style="487" customWidth="1"/>
    <col min="8707" max="8707" width="11.28515625" style="487" customWidth="1"/>
    <col min="8708" max="8708" width="9.140625" style="487" customWidth="1"/>
    <col min="8709" max="8709" width="10" style="487" customWidth="1"/>
    <col min="8710" max="8710" width="9" style="487" customWidth="1"/>
    <col min="8711" max="8711" width="9.85546875" style="487" customWidth="1"/>
    <col min="8712" max="8712" width="9.5703125" style="487" customWidth="1"/>
    <col min="8713" max="8713" width="11.7109375" style="487" customWidth="1"/>
    <col min="8714" max="8714" width="9.5703125" style="487" customWidth="1"/>
    <col min="8715" max="8715" width="10.140625" style="487" customWidth="1"/>
    <col min="8716" max="8716" width="9.7109375" style="487" customWidth="1"/>
    <col min="8717" max="8960" width="9.140625" style="487"/>
    <col min="8961" max="8961" width="12.140625" style="487" customWidth="1"/>
    <col min="8962" max="8962" width="7.85546875" style="487" customWidth="1"/>
    <col min="8963" max="8963" width="11.28515625" style="487" customWidth="1"/>
    <col min="8964" max="8964" width="9.140625" style="487" customWidth="1"/>
    <col min="8965" max="8965" width="10" style="487" customWidth="1"/>
    <col min="8966" max="8966" width="9" style="487" customWidth="1"/>
    <col min="8967" max="8967" width="9.85546875" style="487" customWidth="1"/>
    <col min="8968" max="8968" width="9.5703125" style="487" customWidth="1"/>
    <col min="8969" max="8969" width="11.7109375" style="487" customWidth="1"/>
    <col min="8970" max="8970" width="9.5703125" style="487" customWidth="1"/>
    <col min="8971" max="8971" width="10.140625" style="487" customWidth="1"/>
    <col min="8972" max="8972" width="9.7109375" style="487" customWidth="1"/>
    <col min="8973" max="9216" width="9.140625" style="487"/>
    <col min="9217" max="9217" width="12.140625" style="487" customWidth="1"/>
    <col min="9218" max="9218" width="7.85546875" style="487" customWidth="1"/>
    <col min="9219" max="9219" width="11.28515625" style="487" customWidth="1"/>
    <col min="9220" max="9220" width="9.140625" style="487" customWidth="1"/>
    <col min="9221" max="9221" width="10" style="487" customWidth="1"/>
    <col min="9222" max="9222" width="9" style="487" customWidth="1"/>
    <col min="9223" max="9223" width="9.85546875" style="487" customWidth="1"/>
    <col min="9224" max="9224" width="9.5703125" style="487" customWidth="1"/>
    <col min="9225" max="9225" width="11.7109375" style="487" customWidth="1"/>
    <col min="9226" max="9226" width="9.5703125" style="487" customWidth="1"/>
    <col min="9227" max="9227" width="10.140625" style="487" customWidth="1"/>
    <col min="9228" max="9228" width="9.7109375" style="487" customWidth="1"/>
    <col min="9229" max="9472" width="9.140625" style="487"/>
    <col min="9473" max="9473" width="12.140625" style="487" customWidth="1"/>
    <col min="9474" max="9474" width="7.85546875" style="487" customWidth="1"/>
    <col min="9475" max="9475" width="11.28515625" style="487" customWidth="1"/>
    <col min="9476" max="9476" width="9.140625" style="487" customWidth="1"/>
    <col min="9477" max="9477" width="10" style="487" customWidth="1"/>
    <col min="9478" max="9478" width="9" style="487" customWidth="1"/>
    <col min="9479" max="9479" width="9.85546875" style="487" customWidth="1"/>
    <col min="9480" max="9480" width="9.5703125" style="487" customWidth="1"/>
    <col min="9481" max="9481" width="11.7109375" style="487" customWidth="1"/>
    <col min="9482" max="9482" width="9.5703125" style="487" customWidth="1"/>
    <col min="9483" max="9483" width="10.140625" style="487" customWidth="1"/>
    <col min="9484" max="9484" width="9.7109375" style="487" customWidth="1"/>
    <col min="9485" max="9728" width="9.140625" style="487"/>
    <col min="9729" max="9729" width="12.140625" style="487" customWidth="1"/>
    <col min="9730" max="9730" width="7.85546875" style="487" customWidth="1"/>
    <col min="9731" max="9731" width="11.28515625" style="487" customWidth="1"/>
    <col min="9732" max="9732" width="9.140625" style="487" customWidth="1"/>
    <col min="9733" max="9733" width="10" style="487" customWidth="1"/>
    <col min="9734" max="9734" width="9" style="487" customWidth="1"/>
    <col min="9735" max="9735" width="9.85546875" style="487" customWidth="1"/>
    <col min="9736" max="9736" width="9.5703125" style="487" customWidth="1"/>
    <col min="9737" max="9737" width="11.7109375" style="487" customWidth="1"/>
    <col min="9738" max="9738" width="9.5703125" style="487" customWidth="1"/>
    <col min="9739" max="9739" width="10.140625" style="487" customWidth="1"/>
    <col min="9740" max="9740" width="9.7109375" style="487" customWidth="1"/>
    <col min="9741" max="9984" width="9.140625" style="487"/>
    <col min="9985" max="9985" width="12.140625" style="487" customWidth="1"/>
    <col min="9986" max="9986" width="7.85546875" style="487" customWidth="1"/>
    <col min="9987" max="9987" width="11.28515625" style="487" customWidth="1"/>
    <col min="9988" max="9988" width="9.140625" style="487" customWidth="1"/>
    <col min="9989" max="9989" width="10" style="487" customWidth="1"/>
    <col min="9990" max="9990" width="9" style="487" customWidth="1"/>
    <col min="9991" max="9991" width="9.85546875" style="487" customWidth="1"/>
    <col min="9992" max="9992" width="9.5703125" style="487" customWidth="1"/>
    <col min="9993" max="9993" width="11.7109375" style="487" customWidth="1"/>
    <col min="9994" max="9994" width="9.5703125" style="487" customWidth="1"/>
    <col min="9995" max="9995" width="10.140625" style="487" customWidth="1"/>
    <col min="9996" max="9996" width="9.7109375" style="487" customWidth="1"/>
    <col min="9997" max="10240" width="9.140625" style="487"/>
    <col min="10241" max="10241" width="12.140625" style="487" customWidth="1"/>
    <col min="10242" max="10242" width="7.85546875" style="487" customWidth="1"/>
    <col min="10243" max="10243" width="11.28515625" style="487" customWidth="1"/>
    <col min="10244" max="10244" width="9.140625" style="487" customWidth="1"/>
    <col min="10245" max="10245" width="10" style="487" customWidth="1"/>
    <col min="10246" max="10246" width="9" style="487" customWidth="1"/>
    <col min="10247" max="10247" width="9.85546875" style="487" customWidth="1"/>
    <col min="10248" max="10248" width="9.5703125" style="487" customWidth="1"/>
    <col min="10249" max="10249" width="11.7109375" style="487" customWidth="1"/>
    <col min="10250" max="10250" width="9.5703125" style="487" customWidth="1"/>
    <col min="10251" max="10251" width="10.140625" style="487" customWidth="1"/>
    <col min="10252" max="10252" width="9.7109375" style="487" customWidth="1"/>
    <col min="10253" max="10496" width="9.140625" style="487"/>
    <col min="10497" max="10497" width="12.140625" style="487" customWidth="1"/>
    <col min="10498" max="10498" width="7.85546875" style="487" customWidth="1"/>
    <col min="10499" max="10499" width="11.28515625" style="487" customWidth="1"/>
    <col min="10500" max="10500" width="9.140625" style="487" customWidth="1"/>
    <col min="10501" max="10501" width="10" style="487" customWidth="1"/>
    <col min="10502" max="10502" width="9" style="487" customWidth="1"/>
    <col min="10503" max="10503" width="9.85546875" style="487" customWidth="1"/>
    <col min="10504" max="10504" width="9.5703125" style="487" customWidth="1"/>
    <col min="10505" max="10505" width="11.7109375" style="487" customWidth="1"/>
    <col min="10506" max="10506" width="9.5703125" style="487" customWidth="1"/>
    <col min="10507" max="10507" width="10.140625" style="487" customWidth="1"/>
    <col min="10508" max="10508" width="9.7109375" style="487" customWidth="1"/>
    <col min="10509" max="10752" width="9.140625" style="487"/>
    <col min="10753" max="10753" width="12.140625" style="487" customWidth="1"/>
    <col min="10754" max="10754" width="7.85546875" style="487" customWidth="1"/>
    <col min="10755" max="10755" width="11.28515625" style="487" customWidth="1"/>
    <col min="10756" max="10756" width="9.140625" style="487" customWidth="1"/>
    <col min="10757" max="10757" width="10" style="487" customWidth="1"/>
    <col min="10758" max="10758" width="9" style="487" customWidth="1"/>
    <col min="10759" max="10759" width="9.85546875" style="487" customWidth="1"/>
    <col min="10760" max="10760" width="9.5703125" style="487" customWidth="1"/>
    <col min="10761" max="10761" width="11.7109375" style="487" customWidth="1"/>
    <col min="10762" max="10762" width="9.5703125" style="487" customWidth="1"/>
    <col min="10763" max="10763" width="10.140625" style="487" customWidth="1"/>
    <col min="10764" max="10764" width="9.7109375" style="487" customWidth="1"/>
    <col min="10765" max="11008" width="9.140625" style="487"/>
    <col min="11009" max="11009" width="12.140625" style="487" customWidth="1"/>
    <col min="11010" max="11010" width="7.85546875" style="487" customWidth="1"/>
    <col min="11011" max="11011" width="11.28515625" style="487" customWidth="1"/>
    <col min="11012" max="11012" width="9.140625" style="487" customWidth="1"/>
    <col min="11013" max="11013" width="10" style="487" customWidth="1"/>
    <col min="11014" max="11014" width="9" style="487" customWidth="1"/>
    <col min="11015" max="11015" width="9.85546875" style="487" customWidth="1"/>
    <col min="11016" max="11016" width="9.5703125" style="487" customWidth="1"/>
    <col min="11017" max="11017" width="11.7109375" style="487" customWidth="1"/>
    <col min="11018" max="11018" width="9.5703125" style="487" customWidth="1"/>
    <col min="11019" max="11019" width="10.140625" style="487" customWidth="1"/>
    <col min="11020" max="11020" width="9.7109375" style="487" customWidth="1"/>
    <col min="11021" max="11264" width="9.140625" style="487"/>
    <col min="11265" max="11265" width="12.140625" style="487" customWidth="1"/>
    <col min="11266" max="11266" width="7.85546875" style="487" customWidth="1"/>
    <col min="11267" max="11267" width="11.28515625" style="487" customWidth="1"/>
    <col min="11268" max="11268" width="9.140625" style="487" customWidth="1"/>
    <col min="11269" max="11269" width="10" style="487" customWidth="1"/>
    <col min="11270" max="11270" width="9" style="487" customWidth="1"/>
    <col min="11271" max="11271" width="9.85546875" style="487" customWidth="1"/>
    <col min="11272" max="11272" width="9.5703125" style="487" customWidth="1"/>
    <col min="11273" max="11273" width="11.7109375" style="487" customWidth="1"/>
    <col min="11274" max="11274" width="9.5703125" style="487" customWidth="1"/>
    <col min="11275" max="11275" width="10.140625" style="487" customWidth="1"/>
    <col min="11276" max="11276" width="9.7109375" style="487" customWidth="1"/>
    <col min="11277" max="11520" width="9.140625" style="487"/>
    <col min="11521" max="11521" width="12.140625" style="487" customWidth="1"/>
    <col min="11522" max="11522" width="7.85546875" style="487" customWidth="1"/>
    <col min="11523" max="11523" width="11.28515625" style="487" customWidth="1"/>
    <col min="11524" max="11524" width="9.140625" style="487" customWidth="1"/>
    <col min="11525" max="11525" width="10" style="487" customWidth="1"/>
    <col min="11526" max="11526" width="9" style="487" customWidth="1"/>
    <col min="11527" max="11527" width="9.85546875" style="487" customWidth="1"/>
    <col min="11528" max="11528" width="9.5703125" style="487" customWidth="1"/>
    <col min="11529" max="11529" width="11.7109375" style="487" customWidth="1"/>
    <col min="11530" max="11530" width="9.5703125" style="487" customWidth="1"/>
    <col min="11531" max="11531" width="10.140625" style="487" customWidth="1"/>
    <col min="11532" max="11532" width="9.7109375" style="487" customWidth="1"/>
    <col min="11533" max="11776" width="9.140625" style="487"/>
    <col min="11777" max="11777" width="12.140625" style="487" customWidth="1"/>
    <col min="11778" max="11778" width="7.85546875" style="487" customWidth="1"/>
    <col min="11779" max="11779" width="11.28515625" style="487" customWidth="1"/>
    <col min="11780" max="11780" width="9.140625" style="487" customWidth="1"/>
    <col min="11781" max="11781" width="10" style="487" customWidth="1"/>
    <col min="11782" max="11782" width="9" style="487" customWidth="1"/>
    <col min="11783" max="11783" width="9.85546875" style="487" customWidth="1"/>
    <col min="11784" max="11784" width="9.5703125" style="487" customWidth="1"/>
    <col min="11785" max="11785" width="11.7109375" style="487" customWidth="1"/>
    <col min="11786" max="11786" width="9.5703125" style="487" customWidth="1"/>
    <col min="11787" max="11787" width="10.140625" style="487" customWidth="1"/>
    <col min="11788" max="11788" width="9.7109375" style="487" customWidth="1"/>
    <col min="11789" max="12032" width="9.140625" style="487"/>
    <col min="12033" max="12033" width="12.140625" style="487" customWidth="1"/>
    <col min="12034" max="12034" width="7.85546875" style="487" customWidth="1"/>
    <col min="12035" max="12035" width="11.28515625" style="487" customWidth="1"/>
    <col min="12036" max="12036" width="9.140625" style="487" customWidth="1"/>
    <col min="12037" max="12037" width="10" style="487" customWidth="1"/>
    <col min="12038" max="12038" width="9" style="487" customWidth="1"/>
    <col min="12039" max="12039" width="9.85546875" style="487" customWidth="1"/>
    <col min="12040" max="12040" width="9.5703125" style="487" customWidth="1"/>
    <col min="12041" max="12041" width="11.7109375" style="487" customWidth="1"/>
    <col min="12042" max="12042" width="9.5703125" style="487" customWidth="1"/>
    <col min="12043" max="12043" width="10.140625" style="487" customWidth="1"/>
    <col min="12044" max="12044" width="9.7109375" style="487" customWidth="1"/>
    <col min="12045" max="12288" width="9.140625" style="487"/>
    <col min="12289" max="12289" width="12.140625" style="487" customWidth="1"/>
    <col min="12290" max="12290" width="7.85546875" style="487" customWidth="1"/>
    <col min="12291" max="12291" width="11.28515625" style="487" customWidth="1"/>
    <col min="12292" max="12292" width="9.140625" style="487" customWidth="1"/>
    <col min="12293" max="12293" width="10" style="487" customWidth="1"/>
    <col min="12294" max="12294" width="9" style="487" customWidth="1"/>
    <col min="12295" max="12295" width="9.85546875" style="487" customWidth="1"/>
    <col min="12296" max="12296" width="9.5703125" style="487" customWidth="1"/>
    <col min="12297" max="12297" width="11.7109375" style="487" customWidth="1"/>
    <col min="12298" max="12298" width="9.5703125" style="487" customWidth="1"/>
    <col min="12299" max="12299" width="10.140625" style="487" customWidth="1"/>
    <col min="12300" max="12300" width="9.7109375" style="487" customWidth="1"/>
    <col min="12301" max="12544" width="9.140625" style="487"/>
    <col min="12545" max="12545" width="12.140625" style="487" customWidth="1"/>
    <col min="12546" max="12546" width="7.85546875" style="487" customWidth="1"/>
    <col min="12547" max="12547" width="11.28515625" style="487" customWidth="1"/>
    <col min="12548" max="12548" width="9.140625" style="487" customWidth="1"/>
    <col min="12549" max="12549" width="10" style="487" customWidth="1"/>
    <col min="12550" max="12550" width="9" style="487" customWidth="1"/>
    <col min="12551" max="12551" width="9.85546875" style="487" customWidth="1"/>
    <col min="12552" max="12552" width="9.5703125" style="487" customWidth="1"/>
    <col min="12553" max="12553" width="11.7109375" style="487" customWidth="1"/>
    <col min="12554" max="12554" width="9.5703125" style="487" customWidth="1"/>
    <col min="12555" max="12555" width="10.140625" style="487" customWidth="1"/>
    <col min="12556" max="12556" width="9.7109375" style="487" customWidth="1"/>
    <col min="12557" max="12800" width="9.140625" style="487"/>
    <col min="12801" max="12801" width="12.140625" style="487" customWidth="1"/>
    <col min="12802" max="12802" width="7.85546875" style="487" customWidth="1"/>
    <col min="12803" max="12803" width="11.28515625" style="487" customWidth="1"/>
    <col min="12804" max="12804" width="9.140625" style="487" customWidth="1"/>
    <col min="12805" max="12805" width="10" style="487" customWidth="1"/>
    <col min="12806" max="12806" width="9" style="487" customWidth="1"/>
    <col min="12807" max="12807" width="9.85546875" style="487" customWidth="1"/>
    <col min="12808" max="12808" width="9.5703125" style="487" customWidth="1"/>
    <col min="12809" max="12809" width="11.7109375" style="487" customWidth="1"/>
    <col min="12810" max="12810" width="9.5703125" style="487" customWidth="1"/>
    <col min="12811" max="12811" width="10.140625" style="487" customWidth="1"/>
    <col min="12812" max="12812" width="9.7109375" style="487" customWidth="1"/>
    <col min="12813" max="13056" width="9.140625" style="487"/>
    <col min="13057" max="13057" width="12.140625" style="487" customWidth="1"/>
    <col min="13058" max="13058" width="7.85546875" style="487" customWidth="1"/>
    <col min="13059" max="13059" width="11.28515625" style="487" customWidth="1"/>
    <col min="13060" max="13060" width="9.140625" style="487" customWidth="1"/>
    <col min="13061" max="13061" width="10" style="487" customWidth="1"/>
    <col min="13062" max="13062" width="9" style="487" customWidth="1"/>
    <col min="13063" max="13063" width="9.85546875" style="487" customWidth="1"/>
    <col min="13064" max="13064" width="9.5703125" style="487" customWidth="1"/>
    <col min="13065" max="13065" width="11.7109375" style="487" customWidth="1"/>
    <col min="13066" max="13066" width="9.5703125" style="487" customWidth="1"/>
    <col min="13067" max="13067" width="10.140625" style="487" customWidth="1"/>
    <col min="13068" max="13068" width="9.7109375" style="487" customWidth="1"/>
    <col min="13069" max="13312" width="9.140625" style="487"/>
    <col min="13313" max="13313" width="12.140625" style="487" customWidth="1"/>
    <col min="13314" max="13314" width="7.85546875" style="487" customWidth="1"/>
    <col min="13315" max="13315" width="11.28515625" style="487" customWidth="1"/>
    <col min="13316" max="13316" width="9.140625" style="487" customWidth="1"/>
    <col min="13317" max="13317" width="10" style="487" customWidth="1"/>
    <col min="13318" max="13318" width="9" style="487" customWidth="1"/>
    <col min="13319" max="13319" width="9.85546875" style="487" customWidth="1"/>
    <col min="13320" max="13320" width="9.5703125" style="487" customWidth="1"/>
    <col min="13321" max="13321" width="11.7109375" style="487" customWidth="1"/>
    <col min="13322" max="13322" width="9.5703125" style="487" customWidth="1"/>
    <col min="13323" max="13323" width="10.140625" style="487" customWidth="1"/>
    <col min="13324" max="13324" width="9.7109375" style="487" customWidth="1"/>
    <col min="13325" max="13568" width="9.140625" style="487"/>
    <col min="13569" max="13569" width="12.140625" style="487" customWidth="1"/>
    <col min="13570" max="13570" width="7.85546875" style="487" customWidth="1"/>
    <col min="13571" max="13571" width="11.28515625" style="487" customWidth="1"/>
    <col min="13572" max="13572" width="9.140625" style="487" customWidth="1"/>
    <col min="13573" max="13573" width="10" style="487" customWidth="1"/>
    <col min="13574" max="13574" width="9" style="487" customWidth="1"/>
    <col min="13575" max="13575" width="9.85546875" style="487" customWidth="1"/>
    <col min="13576" max="13576" width="9.5703125" style="487" customWidth="1"/>
    <col min="13577" max="13577" width="11.7109375" style="487" customWidth="1"/>
    <col min="13578" max="13578" width="9.5703125" style="487" customWidth="1"/>
    <col min="13579" max="13579" width="10.140625" style="487" customWidth="1"/>
    <col min="13580" max="13580" width="9.7109375" style="487" customWidth="1"/>
    <col min="13581" max="13824" width="9.140625" style="487"/>
    <col min="13825" max="13825" width="12.140625" style="487" customWidth="1"/>
    <col min="13826" max="13826" width="7.85546875" style="487" customWidth="1"/>
    <col min="13827" max="13827" width="11.28515625" style="487" customWidth="1"/>
    <col min="13828" max="13828" width="9.140625" style="487" customWidth="1"/>
    <col min="13829" max="13829" width="10" style="487" customWidth="1"/>
    <col min="13830" max="13830" width="9" style="487" customWidth="1"/>
    <col min="13831" max="13831" width="9.85546875" style="487" customWidth="1"/>
    <col min="13832" max="13832" width="9.5703125" style="487" customWidth="1"/>
    <col min="13833" max="13833" width="11.7109375" style="487" customWidth="1"/>
    <col min="13834" max="13834" width="9.5703125" style="487" customWidth="1"/>
    <col min="13835" max="13835" width="10.140625" style="487" customWidth="1"/>
    <col min="13836" max="13836" width="9.7109375" style="487" customWidth="1"/>
    <col min="13837" max="14080" width="9.140625" style="487"/>
    <col min="14081" max="14081" width="12.140625" style="487" customWidth="1"/>
    <col min="14082" max="14082" width="7.85546875" style="487" customWidth="1"/>
    <col min="14083" max="14083" width="11.28515625" style="487" customWidth="1"/>
    <col min="14084" max="14084" width="9.140625" style="487" customWidth="1"/>
    <col min="14085" max="14085" width="10" style="487" customWidth="1"/>
    <col min="14086" max="14086" width="9" style="487" customWidth="1"/>
    <col min="14087" max="14087" width="9.85546875" style="487" customWidth="1"/>
    <col min="14088" max="14088" width="9.5703125" style="487" customWidth="1"/>
    <col min="14089" max="14089" width="11.7109375" style="487" customWidth="1"/>
    <col min="14090" max="14090" width="9.5703125" style="487" customWidth="1"/>
    <col min="14091" max="14091" width="10.140625" style="487" customWidth="1"/>
    <col min="14092" max="14092" width="9.7109375" style="487" customWidth="1"/>
    <col min="14093" max="14336" width="9.140625" style="487"/>
    <col min="14337" max="14337" width="12.140625" style="487" customWidth="1"/>
    <col min="14338" max="14338" width="7.85546875" style="487" customWidth="1"/>
    <col min="14339" max="14339" width="11.28515625" style="487" customWidth="1"/>
    <col min="14340" max="14340" width="9.140625" style="487" customWidth="1"/>
    <col min="14341" max="14341" width="10" style="487" customWidth="1"/>
    <col min="14342" max="14342" width="9" style="487" customWidth="1"/>
    <col min="14343" max="14343" width="9.85546875" style="487" customWidth="1"/>
    <col min="14344" max="14344" width="9.5703125" style="487" customWidth="1"/>
    <col min="14345" max="14345" width="11.7109375" style="487" customWidth="1"/>
    <col min="14346" max="14346" width="9.5703125" style="487" customWidth="1"/>
    <col min="14347" max="14347" width="10.140625" style="487" customWidth="1"/>
    <col min="14348" max="14348" width="9.7109375" style="487" customWidth="1"/>
    <col min="14349" max="14592" width="9.140625" style="487"/>
    <col min="14593" max="14593" width="12.140625" style="487" customWidth="1"/>
    <col min="14594" max="14594" width="7.85546875" style="487" customWidth="1"/>
    <col min="14595" max="14595" width="11.28515625" style="487" customWidth="1"/>
    <col min="14596" max="14596" width="9.140625" style="487" customWidth="1"/>
    <col min="14597" max="14597" width="10" style="487" customWidth="1"/>
    <col min="14598" max="14598" width="9" style="487" customWidth="1"/>
    <col min="14599" max="14599" width="9.85546875" style="487" customWidth="1"/>
    <col min="14600" max="14600" width="9.5703125" style="487" customWidth="1"/>
    <col min="14601" max="14601" width="11.7109375" style="487" customWidth="1"/>
    <col min="14602" max="14602" width="9.5703125" style="487" customWidth="1"/>
    <col min="14603" max="14603" width="10.140625" style="487" customWidth="1"/>
    <col min="14604" max="14604" width="9.7109375" style="487" customWidth="1"/>
    <col min="14605" max="14848" width="9.140625" style="487"/>
    <col min="14849" max="14849" width="12.140625" style="487" customWidth="1"/>
    <col min="14850" max="14850" width="7.85546875" style="487" customWidth="1"/>
    <col min="14851" max="14851" width="11.28515625" style="487" customWidth="1"/>
    <col min="14852" max="14852" width="9.140625" style="487" customWidth="1"/>
    <col min="14853" max="14853" width="10" style="487" customWidth="1"/>
    <col min="14854" max="14854" width="9" style="487" customWidth="1"/>
    <col min="14855" max="14855" width="9.85546875" style="487" customWidth="1"/>
    <col min="14856" max="14856" width="9.5703125" style="487" customWidth="1"/>
    <col min="14857" max="14857" width="11.7109375" style="487" customWidth="1"/>
    <col min="14858" max="14858" width="9.5703125" style="487" customWidth="1"/>
    <col min="14859" max="14859" width="10.140625" style="487" customWidth="1"/>
    <col min="14860" max="14860" width="9.7109375" style="487" customWidth="1"/>
    <col min="14861" max="15104" width="9.140625" style="487"/>
    <col min="15105" max="15105" width="12.140625" style="487" customWidth="1"/>
    <col min="15106" max="15106" width="7.85546875" style="487" customWidth="1"/>
    <col min="15107" max="15107" width="11.28515625" style="487" customWidth="1"/>
    <col min="15108" max="15108" width="9.140625" style="487" customWidth="1"/>
    <col min="15109" max="15109" width="10" style="487" customWidth="1"/>
    <col min="15110" max="15110" width="9" style="487" customWidth="1"/>
    <col min="15111" max="15111" width="9.85546875" style="487" customWidth="1"/>
    <col min="15112" max="15112" width="9.5703125" style="487" customWidth="1"/>
    <col min="15113" max="15113" width="11.7109375" style="487" customWidth="1"/>
    <col min="15114" max="15114" width="9.5703125" style="487" customWidth="1"/>
    <col min="15115" max="15115" width="10.140625" style="487" customWidth="1"/>
    <col min="15116" max="15116" width="9.7109375" style="487" customWidth="1"/>
    <col min="15117" max="15360" width="9.140625" style="487"/>
    <col min="15361" max="15361" width="12.140625" style="487" customWidth="1"/>
    <col min="15362" max="15362" width="7.85546875" style="487" customWidth="1"/>
    <col min="15363" max="15363" width="11.28515625" style="487" customWidth="1"/>
    <col min="15364" max="15364" width="9.140625" style="487" customWidth="1"/>
    <col min="15365" max="15365" width="10" style="487" customWidth="1"/>
    <col min="15366" max="15366" width="9" style="487" customWidth="1"/>
    <col min="15367" max="15367" width="9.85546875" style="487" customWidth="1"/>
    <col min="15368" max="15368" width="9.5703125" style="487" customWidth="1"/>
    <col min="15369" max="15369" width="11.7109375" style="487" customWidth="1"/>
    <col min="15370" max="15370" width="9.5703125" style="487" customWidth="1"/>
    <col min="15371" max="15371" width="10.140625" style="487" customWidth="1"/>
    <col min="15372" max="15372" width="9.7109375" style="487" customWidth="1"/>
    <col min="15373" max="15616" width="9.140625" style="487"/>
    <col min="15617" max="15617" width="12.140625" style="487" customWidth="1"/>
    <col min="15618" max="15618" width="7.85546875" style="487" customWidth="1"/>
    <col min="15619" max="15619" width="11.28515625" style="487" customWidth="1"/>
    <col min="15620" max="15620" width="9.140625" style="487" customWidth="1"/>
    <col min="15621" max="15621" width="10" style="487" customWidth="1"/>
    <col min="15622" max="15622" width="9" style="487" customWidth="1"/>
    <col min="15623" max="15623" width="9.85546875" style="487" customWidth="1"/>
    <col min="15624" max="15624" width="9.5703125" style="487" customWidth="1"/>
    <col min="15625" max="15625" width="11.7109375" style="487" customWidth="1"/>
    <col min="15626" max="15626" width="9.5703125" style="487" customWidth="1"/>
    <col min="15627" max="15627" width="10.140625" style="487" customWidth="1"/>
    <col min="15628" max="15628" width="9.7109375" style="487" customWidth="1"/>
    <col min="15629" max="15872" width="9.140625" style="487"/>
    <col min="15873" max="15873" width="12.140625" style="487" customWidth="1"/>
    <col min="15874" max="15874" width="7.85546875" style="487" customWidth="1"/>
    <col min="15875" max="15875" width="11.28515625" style="487" customWidth="1"/>
    <col min="15876" max="15876" width="9.140625" style="487" customWidth="1"/>
    <col min="15877" max="15877" width="10" style="487" customWidth="1"/>
    <col min="15878" max="15878" width="9" style="487" customWidth="1"/>
    <col min="15879" max="15879" width="9.85546875" style="487" customWidth="1"/>
    <col min="15880" max="15880" width="9.5703125" style="487" customWidth="1"/>
    <col min="15881" max="15881" width="11.7109375" style="487" customWidth="1"/>
    <col min="15882" max="15882" width="9.5703125" style="487" customWidth="1"/>
    <col min="15883" max="15883" width="10.140625" style="487" customWidth="1"/>
    <col min="15884" max="15884" width="9.7109375" style="487" customWidth="1"/>
    <col min="15885" max="16128" width="9.140625" style="487"/>
    <col min="16129" max="16129" width="12.140625" style="487" customWidth="1"/>
    <col min="16130" max="16130" width="7.85546875" style="487" customWidth="1"/>
    <col min="16131" max="16131" width="11.28515625" style="487" customWidth="1"/>
    <col min="16132" max="16132" width="9.140625" style="487" customWidth="1"/>
    <col min="16133" max="16133" width="10" style="487" customWidth="1"/>
    <col min="16134" max="16134" width="9" style="487" customWidth="1"/>
    <col min="16135" max="16135" width="9.85546875" style="487" customWidth="1"/>
    <col min="16136" max="16136" width="9.5703125" style="487" customWidth="1"/>
    <col min="16137" max="16137" width="11.7109375" style="487" customWidth="1"/>
    <col min="16138" max="16138" width="9.5703125" style="487" customWidth="1"/>
    <col min="16139" max="16139" width="10.140625" style="487" customWidth="1"/>
    <col min="16140" max="16140" width="9.7109375" style="487" customWidth="1"/>
    <col min="16141" max="16384" width="9.140625" style="487"/>
  </cols>
  <sheetData>
    <row r="1" spans="1:13" ht="15.75">
      <c r="A1" s="1270" t="str">
        <f>[2]Tables!$A$44</f>
        <v>Table 43: Trends in Currency Derivatives Segment at MSEI</v>
      </c>
      <c r="B1" s="1270"/>
      <c r="C1" s="1270"/>
      <c r="D1" s="1270"/>
      <c r="E1" s="1270"/>
      <c r="F1" s="1270"/>
      <c r="G1" s="1270"/>
      <c r="H1" s="1270"/>
      <c r="I1" s="1270"/>
      <c r="J1" s="1270"/>
      <c r="K1" s="1270"/>
      <c r="L1" s="1270"/>
    </row>
    <row r="2" spans="1:13" ht="12.75" customHeight="1">
      <c r="A2" s="1271" t="s">
        <v>394</v>
      </c>
      <c r="B2" s="1271" t="s">
        <v>79</v>
      </c>
      <c r="C2" s="1272" t="s">
        <v>144</v>
      </c>
      <c r="D2" s="1272"/>
      <c r="E2" s="1273" t="s">
        <v>298</v>
      </c>
      <c r="F2" s="1274"/>
      <c r="G2" s="1274"/>
      <c r="H2" s="1275"/>
      <c r="I2" s="1272" t="s">
        <v>5</v>
      </c>
      <c r="J2" s="1272"/>
      <c r="K2" s="1276" t="s">
        <v>123</v>
      </c>
      <c r="L2" s="1276"/>
    </row>
    <row r="3" spans="1:13" ht="15.75" customHeight="1">
      <c r="A3" s="1271"/>
      <c r="B3" s="1271"/>
      <c r="C3" s="1272"/>
      <c r="D3" s="1272"/>
      <c r="E3" s="1273" t="s">
        <v>122</v>
      </c>
      <c r="F3" s="1275"/>
      <c r="G3" s="1277" t="s">
        <v>121</v>
      </c>
      <c r="H3" s="1278"/>
      <c r="I3" s="1272"/>
      <c r="J3" s="1272"/>
      <c r="K3" s="1276"/>
      <c r="L3" s="1276"/>
    </row>
    <row r="4" spans="1:13" ht="37.5" customHeight="1">
      <c r="A4" s="1271"/>
      <c r="B4" s="1271"/>
      <c r="C4" s="937" t="s">
        <v>120</v>
      </c>
      <c r="D4" s="937" t="s">
        <v>268</v>
      </c>
      <c r="E4" s="937" t="s">
        <v>120</v>
      </c>
      <c r="F4" s="937" t="s">
        <v>268</v>
      </c>
      <c r="G4" s="937" t="s">
        <v>120</v>
      </c>
      <c r="H4" s="937" t="s">
        <v>268</v>
      </c>
      <c r="I4" s="937" t="s">
        <v>120</v>
      </c>
      <c r="J4" s="937" t="s">
        <v>268</v>
      </c>
      <c r="K4" s="937" t="s">
        <v>120</v>
      </c>
      <c r="L4" s="937" t="s">
        <v>362</v>
      </c>
    </row>
    <row r="5" spans="1:13">
      <c r="A5" s="511" t="s">
        <v>464</v>
      </c>
      <c r="B5" s="617">
        <v>238</v>
      </c>
      <c r="C5" s="618">
        <v>100105414</v>
      </c>
      <c r="D5" s="618">
        <v>631640.61938699998</v>
      </c>
      <c r="E5" s="618">
        <v>1638739</v>
      </c>
      <c r="F5" s="618">
        <v>10145.668295000001</v>
      </c>
      <c r="G5" s="618">
        <v>1324190</v>
      </c>
      <c r="H5" s="617">
        <v>8139.0951214999995</v>
      </c>
      <c r="I5" s="618">
        <v>103068343</v>
      </c>
      <c r="J5" s="618">
        <v>649925.38280349993</v>
      </c>
      <c r="K5" s="618">
        <v>361160</v>
      </c>
      <c r="L5" s="618">
        <v>2291.5358852499949</v>
      </c>
      <c r="M5" s="153"/>
    </row>
    <row r="6" spans="1:13">
      <c r="A6" s="511" t="s">
        <v>557</v>
      </c>
      <c r="B6" s="617">
        <f t="shared" ref="B6:J6" si="0">SUM(B7:B14)</f>
        <v>161</v>
      </c>
      <c r="C6" s="618">
        <f t="shared" si="0"/>
        <v>35186120</v>
      </c>
      <c r="D6" s="618">
        <f t="shared" si="0"/>
        <v>231628.83076350001</v>
      </c>
      <c r="E6" s="618">
        <f t="shared" si="0"/>
        <v>1264652</v>
      </c>
      <c r="F6" s="618">
        <f t="shared" si="0"/>
        <v>8251.6062034999995</v>
      </c>
      <c r="G6" s="618">
        <f t="shared" si="0"/>
        <v>1102800</v>
      </c>
      <c r="H6" s="617">
        <f t="shared" si="0"/>
        <v>7086.2123254999997</v>
      </c>
      <c r="I6" s="618">
        <f t="shared" si="0"/>
        <v>37553572</v>
      </c>
      <c r="J6" s="618">
        <f t="shared" si="0"/>
        <v>246966.64929874928</v>
      </c>
      <c r="K6" s="618">
        <f>K14</f>
        <v>256434</v>
      </c>
      <c r="L6" s="618">
        <f>L14</f>
        <v>1727.7074149999983</v>
      </c>
      <c r="M6" s="153"/>
    </row>
    <row r="7" spans="1:13" ht="13.5" customHeight="1">
      <c r="A7" s="512">
        <v>42108</v>
      </c>
      <c r="B7" s="616">
        <v>18</v>
      </c>
      <c r="C7" s="594">
        <v>5473546</v>
      </c>
      <c r="D7" s="594">
        <v>35143.9405845</v>
      </c>
      <c r="E7" s="594">
        <v>277170</v>
      </c>
      <c r="F7" s="594">
        <v>1764.7686820000001</v>
      </c>
      <c r="G7" s="594">
        <v>164321</v>
      </c>
      <c r="H7" s="594">
        <v>1018.847836</v>
      </c>
      <c r="I7" s="594">
        <v>5915037</v>
      </c>
      <c r="J7" s="594">
        <v>37927.557102500003</v>
      </c>
      <c r="K7" s="594">
        <v>432543</v>
      </c>
      <c r="L7" s="594">
        <v>2782.8845124999984</v>
      </c>
    </row>
    <row r="8" spans="1:13" ht="13.5" customHeight="1">
      <c r="A8" s="512">
        <v>42138</v>
      </c>
      <c r="B8" s="616">
        <v>19</v>
      </c>
      <c r="C8" s="594">
        <v>5158356</v>
      </c>
      <c r="D8" s="594">
        <v>33579.727023000007</v>
      </c>
      <c r="E8" s="594">
        <v>173119</v>
      </c>
      <c r="F8" s="594">
        <v>1122.5243345000001</v>
      </c>
      <c r="G8" s="594">
        <v>158860</v>
      </c>
      <c r="H8" s="594">
        <v>1007.8656139999999</v>
      </c>
      <c r="I8" s="594">
        <v>5490335</v>
      </c>
      <c r="J8" s="594">
        <v>35710.116977749291</v>
      </c>
      <c r="K8" s="594">
        <v>359068</v>
      </c>
      <c r="L8" s="594">
        <v>2326.833905</v>
      </c>
    </row>
    <row r="9" spans="1:13" ht="13.5" customHeight="1">
      <c r="A9" s="512">
        <v>42156</v>
      </c>
      <c r="B9" s="616">
        <v>22</v>
      </c>
      <c r="C9" s="594">
        <v>5456291</v>
      </c>
      <c r="D9" s="594">
        <v>35482.785383999995</v>
      </c>
      <c r="E9" s="594">
        <v>119800</v>
      </c>
      <c r="F9" s="594">
        <v>777.20933750000006</v>
      </c>
      <c r="G9" s="594">
        <v>144385</v>
      </c>
      <c r="H9" s="594">
        <v>920.41432450000002</v>
      </c>
      <c r="I9" s="594">
        <v>5720476</v>
      </c>
      <c r="J9" s="594">
        <v>37180.409045999993</v>
      </c>
      <c r="K9" s="594">
        <v>582372</v>
      </c>
      <c r="L9" s="594">
        <v>3757.9511360000042</v>
      </c>
    </row>
    <row r="10" spans="1:13" ht="13.5" customHeight="1">
      <c r="A10" s="512">
        <v>42186</v>
      </c>
      <c r="B10" s="616">
        <v>23</v>
      </c>
      <c r="C10" s="594">
        <v>4302432</v>
      </c>
      <c r="D10" s="594">
        <v>28213.066047999997</v>
      </c>
      <c r="E10" s="594">
        <v>128853</v>
      </c>
      <c r="F10" s="594">
        <v>831.0175055000002</v>
      </c>
      <c r="G10" s="594">
        <v>120637</v>
      </c>
      <c r="H10" s="594">
        <v>768.71003599999995</v>
      </c>
      <c r="I10" s="594">
        <v>4551922</v>
      </c>
      <c r="J10" s="594">
        <v>29812.793589499997</v>
      </c>
      <c r="K10" s="594">
        <v>561640</v>
      </c>
      <c r="L10" s="594">
        <v>3651.6468119999959</v>
      </c>
    </row>
    <row r="11" spans="1:13" ht="13.5" customHeight="1">
      <c r="A11" s="512">
        <v>42217</v>
      </c>
      <c r="B11" s="616">
        <v>20</v>
      </c>
      <c r="C11" s="594">
        <v>5059012</v>
      </c>
      <c r="D11" s="594">
        <v>33807.052635</v>
      </c>
      <c r="E11" s="594">
        <v>160115</v>
      </c>
      <c r="F11" s="594">
        <v>1052.172613</v>
      </c>
      <c r="G11" s="594">
        <v>143192</v>
      </c>
      <c r="H11" s="594">
        <v>924.21308749999992</v>
      </c>
      <c r="I11" s="594">
        <v>5362319</v>
      </c>
      <c r="J11" s="594">
        <v>35783.438335500003</v>
      </c>
      <c r="K11" s="594">
        <v>299812</v>
      </c>
      <c r="L11" s="594">
        <v>2019.3313262499962</v>
      </c>
    </row>
    <row r="12" spans="1:13" ht="13.5" customHeight="1">
      <c r="A12" s="512">
        <v>42248</v>
      </c>
      <c r="B12" s="616">
        <v>20</v>
      </c>
      <c r="C12" s="594">
        <v>4055688</v>
      </c>
      <c r="D12" s="594">
        <v>27432.981664999999</v>
      </c>
      <c r="E12" s="594">
        <v>106899</v>
      </c>
      <c r="F12" s="594">
        <v>715.32685949999996</v>
      </c>
      <c r="G12" s="594">
        <v>117647</v>
      </c>
      <c r="H12" s="594">
        <v>777.71942799999988</v>
      </c>
      <c r="I12" s="594">
        <v>4280234</v>
      </c>
      <c r="J12" s="594">
        <v>28926.027952500001</v>
      </c>
      <c r="K12" s="594">
        <v>218964</v>
      </c>
      <c r="L12" s="594">
        <v>1455.356773</v>
      </c>
    </row>
    <row r="13" spans="1:13" ht="13.5" customHeight="1">
      <c r="A13" s="512">
        <v>42278</v>
      </c>
      <c r="B13" s="616">
        <v>20</v>
      </c>
      <c r="C13" s="594">
        <v>3114256</v>
      </c>
      <c r="D13" s="594">
        <v>20720.458458499998</v>
      </c>
      <c r="E13" s="594">
        <v>142971</v>
      </c>
      <c r="F13" s="594">
        <v>947.5661150000002</v>
      </c>
      <c r="G13" s="594">
        <v>104849</v>
      </c>
      <c r="H13" s="594">
        <v>682.97679649999998</v>
      </c>
      <c r="I13" s="594">
        <v>3362076</v>
      </c>
      <c r="J13" s="594">
        <v>22351.001369999998</v>
      </c>
      <c r="K13" s="594">
        <v>361081</v>
      </c>
      <c r="L13" s="594">
        <v>2383.1188764999933</v>
      </c>
    </row>
    <row r="14" spans="1:13" ht="13.5" customHeight="1">
      <c r="A14" s="512">
        <v>42309</v>
      </c>
      <c r="B14" s="616">
        <v>19</v>
      </c>
      <c r="C14" s="594">
        <v>2566539</v>
      </c>
      <c r="D14" s="594">
        <v>17248.818965500002</v>
      </c>
      <c r="E14" s="594">
        <v>155725</v>
      </c>
      <c r="F14" s="594">
        <v>1041.0207565000001</v>
      </c>
      <c r="G14" s="594">
        <v>148909</v>
      </c>
      <c r="H14" s="594">
        <v>985.46520299999997</v>
      </c>
      <c r="I14" s="594">
        <v>2871173</v>
      </c>
      <c r="J14" s="594">
        <v>19275.304925</v>
      </c>
      <c r="K14" s="594">
        <v>256434</v>
      </c>
      <c r="L14" s="594">
        <v>1727.7074149999983</v>
      </c>
    </row>
    <row r="15" spans="1:13" ht="13.5" customHeight="1">
      <c r="A15" s="1269" t="str">
        <f>'42 '!A17:F17</f>
        <v>$ indicates as on December 31, 2015.</v>
      </c>
      <c r="B15" s="1269"/>
      <c r="C15" s="1269"/>
      <c r="D15" s="1269"/>
      <c r="E15" s="896"/>
      <c r="F15" s="896"/>
      <c r="G15" s="896"/>
      <c r="H15" s="896"/>
      <c r="I15" s="896"/>
      <c r="J15" s="489"/>
      <c r="K15" s="490"/>
      <c r="L15" s="491"/>
    </row>
    <row r="16" spans="1:13" ht="12.75" customHeight="1">
      <c r="A16" s="69" t="s">
        <v>554</v>
      </c>
    </row>
  </sheetData>
  <mergeCells count="10">
    <mergeCell ref="A15:D15"/>
    <mergeCell ref="A1:L1"/>
    <mergeCell ref="A2:A4"/>
    <mergeCell ref="B2:B4"/>
    <mergeCell ref="C2:D3"/>
    <mergeCell ref="E2:H2"/>
    <mergeCell ref="I2:J3"/>
    <mergeCell ref="K2:L3"/>
    <mergeCell ref="E3:F3"/>
    <mergeCell ref="G3:H3"/>
  </mergeCells>
  <pageMargins left="0.7" right="0.7" top="0.75" bottom="0.75" header="0.3" footer="0.3"/>
  <pageSetup orientation="landscape" r:id="rId1"/>
</worksheet>
</file>

<file path=xl/worksheets/sheet46.xml><?xml version="1.0" encoding="utf-8"?>
<worksheet xmlns="http://schemas.openxmlformats.org/spreadsheetml/2006/main" xmlns:r="http://schemas.openxmlformats.org/officeDocument/2006/relationships">
  <dimension ref="A1:L17"/>
  <sheetViews>
    <sheetView workbookViewId="0">
      <selection activeCell="F12" sqref="F12"/>
    </sheetView>
  </sheetViews>
  <sheetFormatPr defaultRowHeight="15"/>
  <cols>
    <col min="1" max="1" width="8.140625" style="315" customWidth="1"/>
    <col min="2" max="2" width="8.28515625" style="315" customWidth="1"/>
    <col min="3" max="3" width="9.5703125" style="315" customWidth="1"/>
    <col min="4" max="8" width="9.140625" style="315"/>
    <col min="9" max="9" width="10.140625" style="315" customWidth="1"/>
    <col min="10" max="11" width="9.140625" style="315"/>
    <col min="12" max="12" width="8.42578125" style="315" customWidth="1"/>
    <col min="13" max="16384" width="9.140625" style="315"/>
  </cols>
  <sheetData>
    <row r="1" spans="1:12" ht="15.75">
      <c r="A1" s="1255" t="str">
        <f>[2]Tables!$A$45</f>
        <v>Table 44: Trends in Currency Derivatives Segment at BSE</v>
      </c>
      <c r="B1" s="1255"/>
      <c r="C1" s="1255"/>
      <c r="D1" s="1255"/>
      <c r="E1" s="1255"/>
      <c r="F1" s="1255"/>
      <c r="G1" s="1255"/>
      <c r="H1" s="1255"/>
      <c r="I1" s="1255"/>
      <c r="J1" s="1255"/>
      <c r="K1" s="1255"/>
      <c r="L1" s="1255"/>
    </row>
    <row r="2" spans="1:12">
      <c r="A2" s="1279" t="s">
        <v>394</v>
      </c>
      <c r="B2" s="1279" t="s">
        <v>79</v>
      </c>
      <c r="C2" s="1059" t="s">
        <v>144</v>
      </c>
      <c r="D2" s="1059"/>
      <c r="E2" s="1059" t="s">
        <v>302</v>
      </c>
      <c r="F2" s="1059"/>
      <c r="G2" s="1059"/>
      <c r="H2" s="1059"/>
      <c r="I2" s="1059" t="s">
        <v>5</v>
      </c>
      <c r="J2" s="1059"/>
      <c r="K2" s="1191" t="s">
        <v>123</v>
      </c>
      <c r="L2" s="1191"/>
    </row>
    <row r="3" spans="1:12">
      <c r="A3" s="1279"/>
      <c r="B3" s="1279"/>
      <c r="C3" s="1059"/>
      <c r="D3" s="1059"/>
      <c r="E3" s="1059" t="s">
        <v>122</v>
      </c>
      <c r="F3" s="1059"/>
      <c r="G3" s="1059" t="s">
        <v>121</v>
      </c>
      <c r="H3" s="1059"/>
      <c r="I3" s="1059"/>
      <c r="J3" s="1059"/>
      <c r="K3" s="1191"/>
      <c r="L3" s="1191"/>
    </row>
    <row r="4" spans="1:12" ht="29.25" customHeight="1">
      <c r="A4" s="1279"/>
      <c r="B4" s="1279"/>
      <c r="C4" s="938" t="s">
        <v>120</v>
      </c>
      <c r="D4" s="938" t="s">
        <v>268</v>
      </c>
      <c r="E4" s="938" t="s">
        <v>120</v>
      </c>
      <c r="F4" s="938" t="s">
        <v>268</v>
      </c>
      <c r="G4" s="938" t="s">
        <v>120</v>
      </c>
      <c r="H4" s="938" t="s">
        <v>268</v>
      </c>
      <c r="I4" s="938" t="s">
        <v>120</v>
      </c>
      <c r="J4" s="938" t="s">
        <v>268</v>
      </c>
      <c r="K4" s="938" t="s">
        <v>120</v>
      </c>
      <c r="L4" s="938" t="s">
        <v>362</v>
      </c>
    </row>
    <row r="5" spans="1:12" s="733" customFormat="1">
      <c r="A5" s="722" t="s">
        <v>464</v>
      </c>
      <c r="B5" s="732">
        <v>238</v>
      </c>
      <c r="C5" s="732">
        <v>212434540</v>
      </c>
      <c r="D5" s="732">
        <v>1307077.2967999999</v>
      </c>
      <c r="E5" s="732">
        <v>39099057</v>
      </c>
      <c r="F5" s="732">
        <v>249259.56579999998</v>
      </c>
      <c r="G5" s="732">
        <v>57642446</v>
      </c>
      <c r="H5" s="732">
        <v>352255.80729999999</v>
      </c>
      <c r="I5" s="732">
        <v>309176043</v>
      </c>
      <c r="J5" s="732">
        <v>1908543.7799000002</v>
      </c>
      <c r="K5" s="732">
        <v>664668</v>
      </c>
      <c r="L5" s="732">
        <v>4161.1450999999997</v>
      </c>
    </row>
    <row r="6" spans="1:12" s="733" customFormat="1">
      <c r="A6" s="722" t="s">
        <v>557</v>
      </c>
      <c r="B6" s="732">
        <f t="shared" ref="B6:J6" si="0">SUM(B7:B15)</f>
        <v>182</v>
      </c>
      <c r="C6" s="732">
        <f t="shared" si="0"/>
        <v>195414024</v>
      </c>
      <c r="D6" s="732">
        <f t="shared" si="0"/>
        <v>1272662.4828999999</v>
      </c>
      <c r="E6" s="732">
        <f t="shared" si="0"/>
        <v>45587600</v>
      </c>
      <c r="F6" s="732">
        <f t="shared" si="0"/>
        <v>299535.32620000001</v>
      </c>
      <c r="G6" s="732">
        <f t="shared" si="0"/>
        <v>55016206</v>
      </c>
      <c r="H6" s="732">
        <f t="shared" si="0"/>
        <v>349081.98080000002</v>
      </c>
      <c r="I6" s="732">
        <f t="shared" si="0"/>
        <v>296017830</v>
      </c>
      <c r="J6" s="732">
        <f t="shared" si="0"/>
        <v>1921279.7899</v>
      </c>
      <c r="K6" s="732">
        <f>K15</f>
        <v>1129110</v>
      </c>
      <c r="L6" s="732">
        <f>L15</f>
        <v>7492.8169200000002</v>
      </c>
    </row>
    <row r="7" spans="1:12" s="733" customFormat="1">
      <c r="A7" s="727">
        <v>42108</v>
      </c>
      <c r="B7" s="602">
        <v>18</v>
      </c>
      <c r="C7" s="734">
        <v>21069185</v>
      </c>
      <c r="D7" s="734">
        <v>133113.24229999995</v>
      </c>
      <c r="E7" s="734">
        <v>3173211</v>
      </c>
      <c r="F7" s="734">
        <v>20273.722700000002</v>
      </c>
      <c r="G7" s="734">
        <v>11706754</v>
      </c>
      <c r="H7" s="734">
        <v>72409.562800000014</v>
      </c>
      <c r="I7" s="734">
        <v>35949150</v>
      </c>
      <c r="J7" s="734">
        <v>225796.52779999998</v>
      </c>
      <c r="K7" s="734">
        <v>892319</v>
      </c>
      <c r="L7" s="734">
        <v>5812.5592999999999</v>
      </c>
    </row>
    <row r="8" spans="1:12" s="733" customFormat="1">
      <c r="A8" s="727">
        <v>42138</v>
      </c>
      <c r="B8" s="602">
        <v>19</v>
      </c>
      <c r="C8" s="734">
        <v>20819151</v>
      </c>
      <c r="D8" s="734">
        <v>133382.4215</v>
      </c>
      <c r="E8" s="734">
        <v>6444406</v>
      </c>
      <c r="F8" s="734">
        <v>41755.540299999993</v>
      </c>
      <c r="G8" s="734">
        <v>10635581</v>
      </c>
      <c r="H8" s="734">
        <v>66858.769500000009</v>
      </c>
      <c r="I8" s="734">
        <v>37899138</v>
      </c>
      <c r="J8" s="734">
        <v>241996.73129999998</v>
      </c>
      <c r="K8" s="734">
        <v>774450</v>
      </c>
      <c r="L8" s="734">
        <v>4939.1581999999999</v>
      </c>
    </row>
    <row r="9" spans="1:12" s="733" customFormat="1">
      <c r="A9" s="727">
        <v>42159</v>
      </c>
      <c r="B9" s="602">
        <v>22</v>
      </c>
      <c r="C9" s="734">
        <v>21796194</v>
      </c>
      <c r="D9" s="734">
        <v>139782.4915</v>
      </c>
      <c r="E9" s="734">
        <v>4706291</v>
      </c>
      <c r="F9" s="734">
        <v>30666.580300000005</v>
      </c>
      <c r="G9" s="734">
        <v>6796143</v>
      </c>
      <c r="H9" s="734">
        <v>42182.847300000001</v>
      </c>
      <c r="I9" s="734">
        <v>33298628</v>
      </c>
      <c r="J9" s="734">
        <v>212631.9191</v>
      </c>
      <c r="K9" s="734">
        <v>1111945</v>
      </c>
      <c r="L9" s="734">
        <v>7098.6309000000001</v>
      </c>
    </row>
    <row r="10" spans="1:12" s="733" customFormat="1">
      <c r="A10" s="727">
        <v>42189</v>
      </c>
      <c r="B10" s="602">
        <v>23</v>
      </c>
      <c r="C10" s="734">
        <v>18895627</v>
      </c>
      <c r="D10" s="734">
        <v>120826.68019999999</v>
      </c>
      <c r="E10" s="734">
        <v>7923900</v>
      </c>
      <c r="F10" s="734">
        <v>51466.828600000008</v>
      </c>
      <c r="G10" s="734">
        <v>6297784</v>
      </c>
      <c r="H10" s="734">
        <v>39771.131099999999</v>
      </c>
      <c r="I10" s="734">
        <v>33117311</v>
      </c>
      <c r="J10" s="734">
        <v>212064.63990000001</v>
      </c>
      <c r="K10" s="734">
        <v>946600</v>
      </c>
      <c r="L10" s="734">
        <v>6060.4557999999997</v>
      </c>
    </row>
    <row r="11" spans="1:12" s="733" customFormat="1">
      <c r="A11" s="727">
        <v>42220</v>
      </c>
      <c r="B11" s="602">
        <v>20</v>
      </c>
      <c r="C11" s="734">
        <v>27802763</v>
      </c>
      <c r="D11" s="734">
        <v>182198.41310000001</v>
      </c>
      <c r="E11" s="734">
        <v>5868030</v>
      </c>
      <c r="F11" s="734">
        <v>38756.823900000003</v>
      </c>
      <c r="G11" s="734">
        <v>7820958</v>
      </c>
      <c r="H11" s="734">
        <v>49975.878299999989</v>
      </c>
      <c r="I11" s="734">
        <v>41491751</v>
      </c>
      <c r="J11" s="734">
        <v>270931.1153</v>
      </c>
      <c r="K11" s="734">
        <v>718303</v>
      </c>
      <c r="L11" s="734">
        <v>4767.2295999999997</v>
      </c>
    </row>
    <row r="12" spans="1:12" s="733" customFormat="1">
      <c r="A12" s="727">
        <v>42251</v>
      </c>
      <c r="B12" s="602">
        <v>20</v>
      </c>
      <c r="C12" s="734">
        <v>22814502</v>
      </c>
      <c r="D12" s="734">
        <v>151621.7733</v>
      </c>
      <c r="E12" s="734">
        <v>4489521</v>
      </c>
      <c r="F12" s="734">
        <v>30062.660699999997</v>
      </c>
      <c r="G12" s="734">
        <v>2307650</v>
      </c>
      <c r="H12" s="734">
        <v>15367.262000000001</v>
      </c>
      <c r="I12" s="734">
        <v>29611673</v>
      </c>
      <c r="J12" s="734">
        <v>197051.696</v>
      </c>
      <c r="K12" s="734">
        <v>634015</v>
      </c>
      <c r="L12" s="734">
        <v>4171.7485999999999</v>
      </c>
    </row>
    <row r="13" spans="1:12" s="733" customFormat="1">
      <c r="A13" s="727">
        <v>42281</v>
      </c>
      <c r="B13" s="602">
        <v>20</v>
      </c>
      <c r="C13" s="734">
        <v>20549992</v>
      </c>
      <c r="D13" s="734">
        <v>134220.62650000001</v>
      </c>
      <c r="E13" s="734">
        <v>4677718</v>
      </c>
      <c r="F13" s="734">
        <v>30795.457499999997</v>
      </c>
      <c r="G13" s="734">
        <v>3303619</v>
      </c>
      <c r="H13" s="734">
        <v>21691.762800000004</v>
      </c>
      <c r="I13" s="734">
        <v>28531329</v>
      </c>
      <c r="J13" s="734">
        <v>186707.84680000003</v>
      </c>
      <c r="K13" s="734">
        <v>724872</v>
      </c>
      <c r="L13" s="734">
        <v>4729.8236999999999</v>
      </c>
    </row>
    <row r="14" spans="1:12" s="733" customFormat="1">
      <c r="A14" s="727">
        <v>42312</v>
      </c>
      <c r="B14" s="602">
        <v>19</v>
      </c>
      <c r="C14" s="734">
        <v>20350866</v>
      </c>
      <c r="D14" s="734">
        <v>135093.68400000004</v>
      </c>
      <c r="E14" s="734">
        <v>3436090</v>
      </c>
      <c r="F14" s="734">
        <v>22924.456199999997</v>
      </c>
      <c r="G14" s="734">
        <v>3339141</v>
      </c>
      <c r="H14" s="734">
        <v>22119.481099999997</v>
      </c>
      <c r="I14" s="734">
        <v>27126097</v>
      </c>
      <c r="J14" s="734">
        <v>180137.62130000003</v>
      </c>
      <c r="K14" s="734">
        <v>784111</v>
      </c>
      <c r="L14" s="734">
        <v>5243.86211</v>
      </c>
    </row>
    <row r="15" spans="1:12" s="733" customFormat="1">
      <c r="A15" s="727">
        <v>42342</v>
      </c>
      <c r="B15" s="602">
        <v>21</v>
      </c>
      <c r="C15" s="734">
        <v>21315744</v>
      </c>
      <c r="D15" s="734">
        <v>142423.15049999999</v>
      </c>
      <c r="E15" s="734">
        <v>4868433</v>
      </c>
      <c r="F15" s="734">
        <v>32833.256000000001</v>
      </c>
      <c r="G15" s="734">
        <v>2808576</v>
      </c>
      <c r="H15" s="734">
        <v>18705.285899999999</v>
      </c>
      <c r="I15" s="734">
        <v>28992753</v>
      </c>
      <c r="J15" s="734">
        <v>193961.69239999997</v>
      </c>
      <c r="K15" s="734">
        <v>1129110</v>
      </c>
      <c r="L15" s="734">
        <v>7492.8169200000002</v>
      </c>
    </row>
    <row r="16" spans="1:12">
      <c r="A16" s="1005" t="str">
        <f>'43 '!A15:D15</f>
        <v>$ indicates as on December 31, 2015.</v>
      </c>
      <c r="B16" s="1005"/>
      <c r="C16" s="1005"/>
      <c r="D16" s="1005"/>
      <c r="E16" s="1005"/>
      <c r="F16" s="1005"/>
      <c r="G16" s="927"/>
    </row>
    <row r="17" spans="1:7" ht="12.75" customHeight="1">
      <c r="A17" s="1045" t="s">
        <v>475</v>
      </c>
      <c r="B17" s="1045"/>
      <c r="C17" s="1045"/>
      <c r="D17" s="1045"/>
      <c r="E17" s="1045"/>
      <c r="F17" s="1045"/>
      <c r="G17" s="927"/>
    </row>
  </sheetData>
  <mergeCells count="11">
    <mergeCell ref="G3:H3"/>
    <mergeCell ref="A16:F16"/>
    <mergeCell ref="A17:F17"/>
    <mergeCell ref="A1:L1"/>
    <mergeCell ref="A2:A4"/>
    <mergeCell ref="B2:B4"/>
    <mergeCell ref="C2:D3"/>
    <mergeCell ref="E2:H2"/>
    <mergeCell ref="I2:J3"/>
    <mergeCell ref="K2:L3"/>
    <mergeCell ref="E3:F3"/>
  </mergeCells>
  <pageMargins left="0.7" right="0.7" top="0.75" bottom="0.75" header="0.3" footer="0.3"/>
  <pageSetup orientation="landscape" r:id="rId1"/>
</worksheet>
</file>

<file path=xl/worksheets/sheet47.xml><?xml version="1.0" encoding="utf-8"?>
<worksheet xmlns="http://schemas.openxmlformats.org/spreadsheetml/2006/main" xmlns:r="http://schemas.openxmlformats.org/officeDocument/2006/relationships">
  <dimension ref="A1:K27"/>
  <sheetViews>
    <sheetView zoomScaleSheetLayoutView="90" workbookViewId="0">
      <selection activeCell="F12" sqref="F12"/>
    </sheetView>
  </sheetViews>
  <sheetFormatPr defaultRowHeight="12.75"/>
  <cols>
    <col min="1" max="1" width="9" style="152" customWidth="1"/>
    <col min="2" max="2" width="11" style="152" customWidth="1"/>
    <col min="3" max="3" width="10.28515625" style="152" customWidth="1"/>
    <col min="4" max="4" width="11.42578125" style="152" customWidth="1"/>
    <col min="5" max="5" width="10.42578125" style="152" customWidth="1"/>
    <col min="6" max="6" width="11.140625" style="152" customWidth="1"/>
    <col min="7" max="7" width="11.28515625" style="152" customWidth="1"/>
    <col min="8" max="8" width="10" style="152" customWidth="1"/>
    <col min="9" max="9" width="9.7109375" style="152" customWidth="1"/>
    <col min="10" max="10" width="9.28515625" style="152" customWidth="1"/>
    <col min="11" max="11" width="8.42578125" style="152" customWidth="1"/>
    <col min="12" max="255" width="9.140625" style="152"/>
    <col min="256" max="256" width="11.42578125" style="152" customWidth="1"/>
    <col min="257" max="264" width="13.140625" style="152" customWidth="1"/>
    <col min="265" max="265" width="12.85546875" style="152" customWidth="1"/>
    <col min="266" max="266" width="13.42578125" style="152" customWidth="1"/>
    <col min="267" max="267" width="2.5703125" style="152" customWidth="1"/>
    <col min="268" max="511" width="9.140625" style="152"/>
    <col min="512" max="512" width="11.42578125" style="152" customWidth="1"/>
    <col min="513" max="520" width="13.140625" style="152" customWidth="1"/>
    <col min="521" max="521" width="12.85546875" style="152" customWidth="1"/>
    <col min="522" max="522" width="13.42578125" style="152" customWidth="1"/>
    <col min="523" max="523" width="2.5703125" style="152" customWidth="1"/>
    <col min="524" max="767" width="9.140625" style="152"/>
    <col min="768" max="768" width="11.42578125" style="152" customWidth="1"/>
    <col min="769" max="776" width="13.140625" style="152" customWidth="1"/>
    <col min="777" max="777" width="12.85546875" style="152" customWidth="1"/>
    <col min="778" max="778" width="13.42578125" style="152" customWidth="1"/>
    <col min="779" max="779" width="2.5703125" style="152" customWidth="1"/>
    <col min="780" max="1023" width="9.140625" style="152"/>
    <col min="1024" max="1024" width="11.42578125" style="152" customWidth="1"/>
    <col min="1025" max="1032" width="13.140625" style="152" customWidth="1"/>
    <col min="1033" max="1033" width="12.85546875" style="152" customWidth="1"/>
    <col min="1034" max="1034" width="13.42578125" style="152" customWidth="1"/>
    <col min="1035" max="1035" width="2.5703125" style="152" customWidth="1"/>
    <col min="1036" max="1279" width="9.140625" style="152"/>
    <col min="1280" max="1280" width="11.42578125" style="152" customWidth="1"/>
    <col min="1281" max="1288" width="13.140625" style="152" customWidth="1"/>
    <col min="1289" max="1289" width="12.85546875" style="152" customWidth="1"/>
    <col min="1290" max="1290" width="13.42578125" style="152" customWidth="1"/>
    <col min="1291" max="1291" width="2.5703125" style="152" customWidth="1"/>
    <col min="1292" max="1535" width="9.140625" style="152"/>
    <col min="1536" max="1536" width="11.42578125" style="152" customWidth="1"/>
    <col min="1537" max="1544" width="13.140625" style="152" customWidth="1"/>
    <col min="1545" max="1545" width="12.85546875" style="152" customWidth="1"/>
    <col min="1546" max="1546" width="13.42578125" style="152" customWidth="1"/>
    <col min="1547" max="1547" width="2.5703125" style="152" customWidth="1"/>
    <col min="1548" max="1791" width="9.140625" style="152"/>
    <col min="1792" max="1792" width="11.42578125" style="152" customWidth="1"/>
    <col min="1793" max="1800" width="13.140625" style="152" customWidth="1"/>
    <col min="1801" max="1801" width="12.85546875" style="152" customWidth="1"/>
    <col min="1802" max="1802" width="13.42578125" style="152" customWidth="1"/>
    <col min="1803" max="1803" width="2.5703125" style="152" customWidth="1"/>
    <col min="1804" max="2047" width="9.140625" style="152"/>
    <col min="2048" max="2048" width="11.42578125" style="152" customWidth="1"/>
    <col min="2049" max="2056" width="13.140625" style="152" customWidth="1"/>
    <col min="2057" max="2057" width="12.85546875" style="152" customWidth="1"/>
    <col min="2058" max="2058" width="13.42578125" style="152" customWidth="1"/>
    <col min="2059" max="2059" width="2.5703125" style="152" customWidth="1"/>
    <col min="2060" max="2303" width="9.140625" style="152"/>
    <col min="2304" max="2304" width="11.42578125" style="152" customWidth="1"/>
    <col min="2305" max="2312" width="13.140625" style="152" customWidth="1"/>
    <col min="2313" max="2313" width="12.85546875" style="152" customWidth="1"/>
    <col min="2314" max="2314" width="13.42578125" style="152" customWidth="1"/>
    <col min="2315" max="2315" width="2.5703125" style="152" customWidth="1"/>
    <col min="2316" max="2559" width="9.140625" style="152"/>
    <col min="2560" max="2560" width="11.42578125" style="152" customWidth="1"/>
    <col min="2561" max="2568" width="13.140625" style="152" customWidth="1"/>
    <col min="2569" max="2569" width="12.85546875" style="152" customWidth="1"/>
    <col min="2570" max="2570" width="13.42578125" style="152" customWidth="1"/>
    <col min="2571" max="2571" width="2.5703125" style="152" customWidth="1"/>
    <col min="2572" max="2815" width="9.140625" style="152"/>
    <col min="2816" max="2816" width="11.42578125" style="152" customWidth="1"/>
    <col min="2817" max="2824" width="13.140625" style="152" customWidth="1"/>
    <col min="2825" max="2825" width="12.85546875" style="152" customWidth="1"/>
    <col min="2826" max="2826" width="13.42578125" style="152" customWidth="1"/>
    <col min="2827" max="2827" width="2.5703125" style="152" customWidth="1"/>
    <col min="2828" max="3071" width="9.140625" style="152"/>
    <col min="3072" max="3072" width="11.42578125" style="152" customWidth="1"/>
    <col min="3073" max="3080" width="13.140625" style="152" customWidth="1"/>
    <col min="3081" max="3081" width="12.85546875" style="152" customWidth="1"/>
    <col min="3082" max="3082" width="13.42578125" style="152" customWidth="1"/>
    <col min="3083" max="3083" width="2.5703125" style="152" customWidth="1"/>
    <col min="3084" max="3327" width="9.140625" style="152"/>
    <col min="3328" max="3328" width="11.42578125" style="152" customWidth="1"/>
    <col min="3329" max="3336" width="13.140625" style="152" customWidth="1"/>
    <col min="3337" max="3337" width="12.85546875" style="152" customWidth="1"/>
    <col min="3338" max="3338" width="13.42578125" style="152" customWidth="1"/>
    <col min="3339" max="3339" width="2.5703125" style="152" customWidth="1"/>
    <col min="3340" max="3583" width="9.140625" style="152"/>
    <col min="3584" max="3584" width="11.42578125" style="152" customWidth="1"/>
    <col min="3585" max="3592" width="13.140625" style="152" customWidth="1"/>
    <col min="3593" max="3593" width="12.85546875" style="152" customWidth="1"/>
    <col min="3594" max="3594" width="13.42578125" style="152" customWidth="1"/>
    <col min="3595" max="3595" width="2.5703125" style="152" customWidth="1"/>
    <col min="3596" max="3839" width="9.140625" style="152"/>
    <col min="3840" max="3840" width="11.42578125" style="152" customWidth="1"/>
    <col min="3841" max="3848" width="13.140625" style="152" customWidth="1"/>
    <col min="3849" max="3849" width="12.85546875" style="152" customWidth="1"/>
    <col min="3850" max="3850" width="13.42578125" style="152" customWidth="1"/>
    <col min="3851" max="3851" width="2.5703125" style="152" customWidth="1"/>
    <col min="3852" max="4095" width="9.140625" style="152"/>
    <col min="4096" max="4096" width="11.42578125" style="152" customWidth="1"/>
    <col min="4097" max="4104" width="13.140625" style="152" customWidth="1"/>
    <col min="4105" max="4105" width="12.85546875" style="152" customWidth="1"/>
    <col min="4106" max="4106" width="13.42578125" style="152" customWidth="1"/>
    <col min="4107" max="4107" width="2.5703125" style="152" customWidth="1"/>
    <col min="4108" max="4351" width="9.140625" style="152"/>
    <col min="4352" max="4352" width="11.42578125" style="152" customWidth="1"/>
    <col min="4353" max="4360" width="13.140625" style="152" customWidth="1"/>
    <col min="4361" max="4361" width="12.85546875" style="152" customWidth="1"/>
    <col min="4362" max="4362" width="13.42578125" style="152" customWidth="1"/>
    <col min="4363" max="4363" width="2.5703125" style="152" customWidth="1"/>
    <col min="4364" max="4607" width="9.140625" style="152"/>
    <col min="4608" max="4608" width="11.42578125" style="152" customWidth="1"/>
    <col min="4609" max="4616" width="13.140625" style="152" customWidth="1"/>
    <col min="4617" max="4617" width="12.85546875" style="152" customWidth="1"/>
    <col min="4618" max="4618" width="13.42578125" style="152" customWidth="1"/>
    <col min="4619" max="4619" width="2.5703125" style="152" customWidth="1"/>
    <col min="4620" max="4863" width="9.140625" style="152"/>
    <col min="4864" max="4864" width="11.42578125" style="152" customWidth="1"/>
    <col min="4865" max="4872" width="13.140625" style="152" customWidth="1"/>
    <col min="4873" max="4873" width="12.85546875" style="152" customWidth="1"/>
    <col min="4874" max="4874" width="13.42578125" style="152" customWidth="1"/>
    <col min="4875" max="4875" width="2.5703125" style="152" customWidth="1"/>
    <col min="4876" max="5119" width="9.140625" style="152"/>
    <col min="5120" max="5120" width="11.42578125" style="152" customWidth="1"/>
    <col min="5121" max="5128" width="13.140625" style="152" customWidth="1"/>
    <col min="5129" max="5129" width="12.85546875" style="152" customWidth="1"/>
    <col min="5130" max="5130" width="13.42578125" style="152" customWidth="1"/>
    <col min="5131" max="5131" width="2.5703125" style="152" customWidth="1"/>
    <col min="5132" max="5375" width="9.140625" style="152"/>
    <col min="5376" max="5376" width="11.42578125" style="152" customWidth="1"/>
    <col min="5377" max="5384" width="13.140625" style="152" customWidth="1"/>
    <col min="5385" max="5385" width="12.85546875" style="152" customWidth="1"/>
    <col min="5386" max="5386" width="13.42578125" style="152" customWidth="1"/>
    <col min="5387" max="5387" width="2.5703125" style="152" customWidth="1"/>
    <col min="5388" max="5631" width="9.140625" style="152"/>
    <col min="5632" max="5632" width="11.42578125" style="152" customWidth="1"/>
    <col min="5633" max="5640" width="13.140625" style="152" customWidth="1"/>
    <col min="5641" max="5641" width="12.85546875" style="152" customWidth="1"/>
    <col min="5642" max="5642" width="13.42578125" style="152" customWidth="1"/>
    <col min="5643" max="5643" width="2.5703125" style="152" customWidth="1"/>
    <col min="5644" max="5887" width="9.140625" style="152"/>
    <col min="5888" max="5888" width="11.42578125" style="152" customWidth="1"/>
    <col min="5889" max="5896" width="13.140625" style="152" customWidth="1"/>
    <col min="5897" max="5897" width="12.85546875" style="152" customWidth="1"/>
    <col min="5898" max="5898" width="13.42578125" style="152" customWidth="1"/>
    <col min="5899" max="5899" width="2.5703125" style="152" customWidth="1"/>
    <col min="5900" max="6143" width="9.140625" style="152"/>
    <col min="6144" max="6144" width="11.42578125" style="152" customWidth="1"/>
    <col min="6145" max="6152" width="13.140625" style="152" customWidth="1"/>
    <col min="6153" max="6153" width="12.85546875" style="152" customWidth="1"/>
    <col min="6154" max="6154" width="13.42578125" style="152" customWidth="1"/>
    <col min="6155" max="6155" width="2.5703125" style="152" customWidth="1"/>
    <col min="6156" max="6399" width="9.140625" style="152"/>
    <col min="6400" max="6400" width="11.42578125" style="152" customWidth="1"/>
    <col min="6401" max="6408" width="13.140625" style="152" customWidth="1"/>
    <col min="6409" max="6409" width="12.85546875" style="152" customWidth="1"/>
    <col min="6410" max="6410" width="13.42578125" style="152" customWidth="1"/>
    <col min="6411" max="6411" width="2.5703125" style="152" customWidth="1"/>
    <col min="6412" max="6655" width="9.140625" style="152"/>
    <col min="6656" max="6656" width="11.42578125" style="152" customWidth="1"/>
    <col min="6657" max="6664" width="13.140625" style="152" customWidth="1"/>
    <col min="6665" max="6665" width="12.85546875" style="152" customWidth="1"/>
    <col min="6666" max="6666" width="13.42578125" style="152" customWidth="1"/>
    <col min="6667" max="6667" width="2.5703125" style="152" customWidth="1"/>
    <col min="6668" max="6911" width="9.140625" style="152"/>
    <col min="6912" max="6912" width="11.42578125" style="152" customWidth="1"/>
    <col min="6913" max="6920" width="13.140625" style="152" customWidth="1"/>
    <col min="6921" max="6921" width="12.85546875" style="152" customWidth="1"/>
    <col min="6922" max="6922" width="13.42578125" style="152" customWidth="1"/>
    <col min="6923" max="6923" width="2.5703125" style="152" customWidth="1"/>
    <col min="6924" max="7167" width="9.140625" style="152"/>
    <col min="7168" max="7168" width="11.42578125" style="152" customWidth="1"/>
    <col min="7169" max="7176" width="13.140625" style="152" customWidth="1"/>
    <col min="7177" max="7177" width="12.85546875" style="152" customWidth="1"/>
    <col min="7178" max="7178" width="13.42578125" style="152" customWidth="1"/>
    <col min="7179" max="7179" width="2.5703125" style="152" customWidth="1"/>
    <col min="7180" max="7423" width="9.140625" style="152"/>
    <col min="7424" max="7424" width="11.42578125" style="152" customWidth="1"/>
    <col min="7425" max="7432" width="13.140625" style="152" customWidth="1"/>
    <col min="7433" max="7433" width="12.85546875" style="152" customWidth="1"/>
    <col min="7434" max="7434" width="13.42578125" style="152" customWidth="1"/>
    <col min="7435" max="7435" width="2.5703125" style="152" customWidth="1"/>
    <col min="7436" max="7679" width="9.140625" style="152"/>
    <col min="7680" max="7680" width="11.42578125" style="152" customWidth="1"/>
    <col min="7681" max="7688" width="13.140625" style="152" customWidth="1"/>
    <col min="7689" max="7689" width="12.85546875" style="152" customWidth="1"/>
    <col min="7690" max="7690" width="13.42578125" style="152" customWidth="1"/>
    <col min="7691" max="7691" width="2.5703125" style="152" customWidth="1"/>
    <col min="7692" max="7935" width="9.140625" style="152"/>
    <col min="7936" max="7936" width="11.42578125" style="152" customWidth="1"/>
    <col min="7937" max="7944" width="13.140625" style="152" customWidth="1"/>
    <col min="7945" max="7945" width="12.85546875" style="152" customWidth="1"/>
    <col min="7946" max="7946" width="13.42578125" style="152" customWidth="1"/>
    <col min="7947" max="7947" width="2.5703125" style="152" customWidth="1"/>
    <col min="7948" max="8191" width="9.140625" style="152"/>
    <col min="8192" max="8192" width="11.42578125" style="152" customWidth="1"/>
    <col min="8193" max="8200" width="13.140625" style="152" customWidth="1"/>
    <col min="8201" max="8201" width="12.85546875" style="152" customWidth="1"/>
    <col min="8202" max="8202" width="13.42578125" style="152" customWidth="1"/>
    <col min="8203" max="8203" width="2.5703125" style="152" customWidth="1"/>
    <col min="8204" max="8447" width="9.140625" style="152"/>
    <col min="8448" max="8448" width="11.42578125" style="152" customWidth="1"/>
    <col min="8449" max="8456" width="13.140625" style="152" customWidth="1"/>
    <col min="8457" max="8457" width="12.85546875" style="152" customWidth="1"/>
    <col min="8458" max="8458" width="13.42578125" style="152" customWidth="1"/>
    <col min="8459" max="8459" width="2.5703125" style="152" customWidth="1"/>
    <col min="8460" max="8703" width="9.140625" style="152"/>
    <col min="8704" max="8704" width="11.42578125" style="152" customWidth="1"/>
    <col min="8705" max="8712" width="13.140625" style="152" customWidth="1"/>
    <col min="8713" max="8713" width="12.85546875" style="152" customWidth="1"/>
    <col min="8714" max="8714" width="13.42578125" style="152" customWidth="1"/>
    <col min="8715" max="8715" width="2.5703125" style="152" customWidth="1"/>
    <col min="8716" max="8959" width="9.140625" style="152"/>
    <col min="8960" max="8960" width="11.42578125" style="152" customWidth="1"/>
    <col min="8961" max="8968" width="13.140625" style="152" customWidth="1"/>
    <col min="8969" max="8969" width="12.85546875" style="152" customWidth="1"/>
    <col min="8970" max="8970" width="13.42578125" style="152" customWidth="1"/>
    <col min="8971" max="8971" width="2.5703125" style="152" customWidth="1"/>
    <col min="8972" max="9215" width="9.140625" style="152"/>
    <col min="9216" max="9216" width="11.42578125" style="152" customWidth="1"/>
    <col min="9217" max="9224" width="13.140625" style="152" customWidth="1"/>
    <col min="9225" max="9225" width="12.85546875" style="152" customWidth="1"/>
    <col min="9226" max="9226" width="13.42578125" style="152" customWidth="1"/>
    <col min="9227" max="9227" width="2.5703125" style="152" customWidth="1"/>
    <col min="9228" max="9471" width="9.140625" style="152"/>
    <col min="9472" max="9472" width="11.42578125" style="152" customWidth="1"/>
    <col min="9473" max="9480" width="13.140625" style="152" customWidth="1"/>
    <col min="9481" max="9481" width="12.85546875" style="152" customWidth="1"/>
    <col min="9482" max="9482" width="13.42578125" style="152" customWidth="1"/>
    <col min="9483" max="9483" width="2.5703125" style="152" customWidth="1"/>
    <col min="9484" max="9727" width="9.140625" style="152"/>
    <col min="9728" max="9728" width="11.42578125" style="152" customWidth="1"/>
    <col min="9729" max="9736" width="13.140625" style="152" customWidth="1"/>
    <col min="9737" max="9737" width="12.85546875" style="152" customWidth="1"/>
    <col min="9738" max="9738" width="13.42578125" style="152" customWidth="1"/>
    <col min="9739" max="9739" width="2.5703125" style="152" customWidth="1"/>
    <col min="9740" max="9983" width="9.140625" style="152"/>
    <col min="9984" max="9984" width="11.42578125" style="152" customWidth="1"/>
    <col min="9985" max="9992" width="13.140625" style="152" customWidth="1"/>
    <col min="9993" max="9993" width="12.85546875" style="152" customWidth="1"/>
    <col min="9994" max="9994" width="13.42578125" style="152" customWidth="1"/>
    <col min="9995" max="9995" width="2.5703125" style="152" customWidth="1"/>
    <col min="9996" max="10239" width="9.140625" style="152"/>
    <col min="10240" max="10240" width="11.42578125" style="152" customWidth="1"/>
    <col min="10241" max="10248" width="13.140625" style="152" customWidth="1"/>
    <col min="10249" max="10249" width="12.85546875" style="152" customWidth="1"/>
    <col min="10250" max="10250" width="13.42578125" style="152" customWidth="1"/>
    <col min="10251" max="10251" width="2.5703125" style="152" customWidth="1"/>
    <col min="10252" max="10495" width="9.140625" style="152"/>
    <col min="10496" max="10496" width="11.42578125" style="152" customWidth="1"/>
    <col min="10497" max="10504" width="13.140625" style="152" customWidth="1"/>
    <col min="10505" max="10505" width="12.85546875" style="152" customWidth="1"/>
    <col min="10506" max="10506" width="13.42578125" style="152" customWidth="1"/>
    <col min="10507" max="10507" width="2.5703125" style="152" customWidth="1"/>
    <col min="10508" max="10751" width="9.140625" style="152"/>
    <col min="10752" max="10752" width="11.42578125" style="152" customWidth="1"/>
    <col min="10753" max="10760" width="13.140625" style="152" customWidth="1"/>
    <col min="10761" max="10761" width="12.85546875" style="152" customWidth="1"/>
    <col min="10762" max="10762" width="13.42578125" style="152" customWidth="1"/>
    <col min="10763" max="10763" width="2.5703125" style="152" customWidth="1"/>
    <col min="10764" max="11007" width="9.140625" style="152"/>
    <col min="11008" max="11008" width="11.42578125" style="152" customWidth="1"/>
    <col min="11009" max="11016" width="13.140625" style="152" customWidth="1"/>
    <col min="11017" max="11017" width="12.85546875" style="152" customWidth="1"/>
    <col min="11018" max="11018" width="13.42578125" style="152" customWidth="1"/>
    <col min="11019" max="11019" width="2.5703125" style="152" customWidth="1"/>
    <col min="11020" max="11263" width="9.140625" style="152"/>
    <col min="11264" max="11264" width="11.42578125" style="152" customWidth="1"/>
    <col min="11265" max="11272" width="13.140625" style="152" customWidth="1"/>
    <col min="11273" max="11273" width="12.85546875" style="152" customWidth="1"/>
    <col min="11274" max="11274" width="13.42578125" style="152" customWidth="1"/>
    <col min="11275" max="11275" width="2.5703125" style="152" customWidth="1"/>
    <col min="11276" max="11519" width="9.140625" style="152"/>
    <col min="11520" max="11520" width="11.42578125" style="152" customWidth="1"/>
    <col min="11521" max="11528" width="13.140625" style="152" customWidth="1"/>
    <col min="11529" max="11529" width="12.85546875" style="152" customWidth="1"/>
    <col min="11530" max="11530" width="13.42578125" style="152" customWidth="1"/>
    <col min="11531" max="11531" width="2.5703125" style="152" customWidth="1"/>
    <col min="11532" max="11775" width="9.140625" style="152"/>
    <col min="11776" max="11776" width="11.42578125" style="152" customWidth="1"/>
    <col min="11777" max="11784" width="13.140625" style="152" customWidth="1"/>
    <col min="11785" max="11785" width="12.85546875" style="152" customWidth="1"/>
    <col min="11786" max="11786" width="13.42578125" style="152" customWidth="1"/>
    <col min="11787" max="11787" width="2.5703125" style="152" customWidth="1"/>
    <col min="11788" max="12031" width="9.140625" style="152"/>
    <col min="12032" max="12032" width="11.42578125" style="152" customWidth="1"/>
    <col min="12033" max="12040" width="13.140625" style="152" customWidth="1"/>
    <col min="12041" max="12041" width="12.85546875" style="152" customWidth="1"/>
    <col min="12042" max="12042" width="13.42578125" style="152" customWidth="1"/>
    <col min="12043" max="12043" width="2.5703125" style="152" customWidth="1"/>
    <col min="12044" max="12287" width="9.140625" style="152"/>
    <col min="12288" max="12288" width="11.42578125" style="152" customWidth="1"/>
    <col min="12289" max="12296" width="13.140625" style="152" customWidth="1"/>
    <col min="12297" max="12297" width="12.85546875" style="152" customWidth="1"/>
    <col min="12298" max="12298" width="13.42578125" style="152" customWidth="1"/>
    <col min="12299" max="12299" width="2.5703125" style="152" customWidth="1"/>
    <col min="12300" max="12543" width="9.140625" style="152"/>
    <col min="12544" max="12544" width="11.42578125" style="152" customWidth="1"/>
    <col min="12545" max="12552" width="13.140625" style="152" customWidth="1"/>
    <col min="12553" max="12553" width="12.85546875" style="152" customWidth="1"/>
    <col min="12554" max="12554" width="13.42578125" style="152" customWidth="1"/>
    <col min="12555" max="12555" width="2.5703125" style="152" customWidth="1"/>
    <col min="12556" max="12799" width="9.140625" style="152"/>
    <col min="12800" max="12800" width="11.42578125" style="152" customWidth="1"/>
    <col min="12801" max="12808" width="13.140625" style="152" customWidth="1"/>
    <col min="12809" max="12809" width="12.85546875" style="152" customWidth="1"/>
    <col min="12810" max="12810" width="13.42578125" style="152" customWidth="1"/>
    <col min="12811" max="12811" width="2.5703125" style="152" customWidth="1"/>
    <col min="12812" max="13055" width="9.140625" style="152"/>
    <col min="13056" max="13056" width="11.42578125" style="152" customWidth="1"/>
    <col min="13057" max="13064" width="13.140625" style="152" customWidth="1"/>
    <col min="13065" max="13065" width="12.85546875" style="152" customWidth="1"/>
    <col min="13066" max="13066" width="13.42578125" style="152" customWidth="1"/>
    <col min="13067" max="13067" width="2.5703125" style="152" customWidth="1"/>
    <col min="13068" max="13311" width="9.140625" style="152"/>
    <col min="13312" max="13312" width="11.42578125" style="152" customWidth="1"/>
    <col min="13313" max="13320" width="13.140625" style="152" customWidth="1"/>
    <col min="13321" max="13321" width="12.85546875" style="152" customWidth="1"/>
    <col min="13322" max="13322" width="13.42578125" style="152" customWidth="1"/>
    <col min="13323" max="13323" width="2.5703125" style="152" customWidth="1"/>
    <col min="13324" max="13567" width="9.140625" style="152"/>
    <col min="13568" max="13568" width="11.42578125" style="152" customWidth="1"/>
    <col min="13569" max="13576" width="13.140625" style="152" customWidth="1"/>
    <col min="13577" max="13577" width="12.85546875" style="152" customWidth="1"/>
    <col min="13578" max="13578" width="13.42578125" style="152" customWidth="1"/>
    <col min="13579" max="13579" width="2.5703125" style="152" customWidth="1"/>
    <col min="13580" max="13823" width="9.140625" style="152"/>
    <col min="13824" max="13824" width="11.42578125" style="152" customWidth="1"/>
    <col min="13825" max="13832" width="13.140625" style="152" customWidth="1"/>
    <col min="13833" max="13833" width="12.85546875" style="152" customWidth="1"/>
    <col min="13834" max="13834" width="13.42578125" style="152" customWidth="1"/>
    <col min="13835" max="13835" width="2.5703125" style="152" customWidth="1"/>
    <col min="13836" max="14079" width="9.140625" style="152"/>
    <col min="14080" max="14080" width="11.42578125" style="152" customWidth="1"/>
    <col min="14081" max="14088" width="13.140625" style="152" customWidth="1"/>
    <col min="14089" max="14089" width="12.85546875" style="152" customWidth="1"/>
    <col min="14090" max="14090" width="13.42578125" style="152" customWidth="1"/>
    <col min="14091" max="14091" width="2.5703125" style="152" customWidth="1"/>
    <col min="14092" max="14335" width="9.140625" style="152"/>
    <col min="14336" max="14336" width="11.42578125" style="152" customWidth="1"/>
    <col min="14337" max="14344" width="13.140625" style="152" customWidth="1"/>
    <col min="14345" max="14345" width="12.85546875" style="152" customWidth="1"/>
    <col min="14346" max="14346" width="13.42578125" style="152" customWidth="1"/>
    <col min="14347" max="14347" width="2.5703125" style="152" customWidth="1"/>
    <col min="14348" max="14591" width="9.140625" style="152"/>
    <col min="14592" max="14592" width="11.42578125" style="152" customWidth="1"/>
    <col min="14593" max="14600" width="13.140625" style="152" customWidth="1"/>
    <col min="14601" max="14601" width="12.85546875" style="152" customWidth="1"/>
    <col min="14602" max="14602" width="13.42578125" style="152" customWidth="1"/>
    <col min="14603" max="14603" width="2.5703125" style="152" customWidth="1"/>
    <col min="14604" max="14847" width="9.140625" style="152"/>
    <col min="14848" max="14848" width="11.42578125" style="152" customWidth="1"/>
    <col min="14849" max="14856" width="13.140625" style="152" customWidth="1"/>
    <col min="14857" max="14857" width="12.85546875" style="152" customWidth="1"/>
    <col min="14858" max="14858" width="13.42578125" style="152" customWidth="1"/>
    <col min="14859" max="14859" width="2.5703125" style="152" customWidth="1"/>
    <col min="14860" max="15103" width="9.140625" style="152"/>
    <col min="15104" max="15104" width="11.42578125" style="152" customWidth="1"/>
    <col min="15105" max="15112" width="13.140625" style="152" customWidth="1"/>
    <col min="15113" max="15113" width="12.85546875" style="152" customWidth="1"/>
    <col min="15114" max="15114" width="13.42578125" style="152" customWidth="1"/>
    <col min="15115" max="15115" width="2.5703125" style="152" customWidth="1"/>
    <col min="15116" max="15359" width="9.140625" style="152"/>
    <col min="15360" max="15360" width="11.42578125" style="152" customWidth="1"/>
    <col min="15361" max="15368" width="13.140625" style="152" customWidth="1"/>
    <col min="15369" max="15369" width="12.85546875" style="152" customWidth="1"/>
    <col min="15370" max="15370" width="13.42578125" style="152" customWidth="1"/>
    <col min="15371" max="15371" width="2.5703125" style="152" customWidth="1"/>
    <col min="15372" max="15615" width="9.140625" style="152"/>
    <col min="15616" max="15616" width="11.42578125" style="152" customWidth="1"/>
    <col min="15617" max="15624" width="13.140625" style="152" customWidth="1"/>
    <col min="15625" max="15625" width="12.85546875" style="152" customWidth="1"/>
    <col min="15626" max="15626" width="13.42578125" style="152" customWidth="1"/>
    <col min="15627" max="15627" width="2.5703125" style="152" customWidth="1"/>
    <col min="15628" max="15871" width="9.140625" style="152"/>
    <col min="15872" max="15872" width="11.42578125" style="152" customWidth="1"/>
    <col min="15873" max="15880" width="13.140625" style="152" customWidth="1"/>
    <col min="15881" max="15881" width="12.85546875" style="152" customWidth="1"/>
    <col min="15882" max="15882" width="13.42578125" style="152" customWidth="1"/>
    <col min="15883" max="15883" width="2.5703125" style="152" customWidth="1"/>
    <col min="15884" max="16127" width="9.140625" style="152"/>
    <col min="16128" max="16128" width="11.42578125" style="152" customWidth="1"/>
    <col min="16129" max="16136" width="13.140625" style="152" customWidth="1"/>
    <col min="16137" max="16137" width="12.85546875" style="152" customWidth="1"/>
    <col min="16138" max="16138" width="13.42578125" style="152" customWidth="1"/>
    <col min="16139" max="16139" width="2.5703125" style="152" customWidth="1"/>
    <col min="16140" max="16384" width="9.140625" style="152"/>
  </cols>
  <sheetData>
    <row r="1" spans="1:11" ht="15.75">
      <c r="A1" s="1282" t="str">
        <f>[1]Tables!A46</f>
        <v>Table 45: Daily Trends of Currency Derivatives Trading at NSE during December2015</v>
      </c>
      <c r="B1" s="1283"/>
      <c r="C1" s="1283"/>
      <c r="D1" s="1283"/>
      <c r="E1" s="1283"/>
      <c r="F1" s="1283"/>
      <c r="G1" s="1283"/>
      <c r="H1" s="1283"/>
      <c r="I1" s="1283"/>
      <c r="J1" s="1283"/>
      <c r="K1" s="1283"/>
    </row>
    <row r="2" spans="1:11" ht="12.75" customHeight="1">
      <c r="A2" s="1280" t="s">
        <v>80</v>
      </c>
      <c r="B2" s="1285" t="s">
        <v>144</v>
      </c>
      <c r="C2" s="1286"/>
      <c r="D2" s="1289" t="s">
        <v>303</v>
      </c>
      <c r="E2" s="1289"/>
      <c r="F2" s="1289"/>
      <c r="G2" s="1289"/>
      <c r="H2" s="1290" t="s">
        <v>135</v>
      </c>
      <c r="I2" s="1290"/>
      <c r="J2" s="1290" t="s">
        <v>123</v>
      </c>
      <c r="K2" s="1290"/>
    </row>
    <row r="3" spans="1:11" ht="15" customHeight="1">
      <c r="A3" s="1284"/>
      <c r="B3" s="1287"/>
      <c r="C3" s="1288"/>
      <c r="D3" s="1289" t="s">
        <v>300</v>
      </c>
      <c r="E3" s="1289"/>
      <c r="F3" s="1289" t="s">
        <v>301</v>
      </c>
      <c r="G3" s="1289"/>
      <c r="H3" s="1290"/>
      <c r="I3" s="1290"/>
      <c r="J3" s="1290"/>
      <c r="K3" s="1290"/>
    </row>
    <row r="4" spans="1:11" ht="27.75" customHeight="1">
      <c r="A4" s="1284"/>
      <c r="B4" s="1280" t="s">
        <v>120</v>
      </c>
      <c r="C4" s="1280" t="s">
        <v>358</v>
      </c>
      <c r="D4" s="1280" t="s">
        <v>120</v>
      </c>
      <c r="E4" s="1280" t="s">
        <v>358</v>
      </c>
      <c r="F4" s="1280" t="s">
        <v>120</v>
      </c>
      <c r="G4" s="1280" t="s">
        <v>358</v>
      </c>
      <c r="H4" s="1280" t="s">
        <v>120</v>
      </c>
      <c r="I4" s="1280" t="s">
        <v>358</v>
      </c>
      <c r="J4" s="1280" t="s">
        <v>120</v>
      </c>
      <c r="K4" s="1280" t="s">
        <v>363</v>
      </c>
    </row>
    <row r="5" spans="1:11">
      <c r="A5" s="1281"/>
      <c r="B5" s="1281"/>
      <c r="C5" s="1281"/>
      <c r="D5" s="1281"/>
      <c r="E5" s="1281"/>
      <c r="F5" s="1281"/>
      <c r="G5" s="1281"/>
      <c r="H5" s="1281"/>
      <c r="I5" s="1281"/>
      <c r="J5" s="1281"/>
      <c r="K5" s="1281"/>
    </row>
    <row r="6" spans="1:11" s="62" customFormat="1">
      <c r="A6" s="619">
        <v>42339</v>
      </c>
      <c r="B6" s="734">
        <v>1088285</v>
      </c>
      <c r="C6" s="734">
        <v>7420.8404042499997</v>
      </c>
      <c r="D6" s="734">
        <v>439441</v>
      </c>
      <c r="E6" s="734">
        <v>2971.0048722500001</v>
      </c>
      <c r="F6" s="734">
        <v>369604</v>
      </c>
      <c r="G6" s="734">
        <v>2469.7729515000001</v>
      </c>
      <c r="H6" s="734">
        <v>1897330</v>
      </c>
      <c r="I6" s="734">
        <v>12861.618227999999</v>
      </c>
      <c r="J6" s="734">
        <v>3317499</v>
      </c>
      <c r="K6" s="734">
        <v>22266.141060050002</v>
      </c>
    </row>
    <row r="7" spans="1:11" s="62" customFormat="1">
      <c r="A7" s="619">
        <v>42340</v>
      </c>
      <c r="B7" s="734">
        <v>901190</v>
      </c>
      <c r="C7" s="734">
        <v>6189.6548309999998</v>
      </c>
      <c r="D7" s="734">
        <v>274445</v>
      </c>
      <c r="E7" s="734">
        <v>1858.91685325</v>
      </c>
      <c r="F7" s="734">
        <v>200382</v>
      </c>
      <c r="G7" s="734">
        <v>1338.5088495</v>
      </c>
      <c r="H7" s="734">
        <v>1376017</v>
      </c>
      <c r="I7" s="734">
        <v>9387.0805337500005</v>
      </c>
      <c r="J7" s="734">
        <v>3389182</v>
      </c>
      <c r="K7" s="734">
        <v>22777.88196196</v>
      </c>
    </row>
    <row r="8" spans="1:11" s="62" customFormat="1">
      <c r="A8" s="619">
        <v>42341</v>
      </c>
      <c r="B8" s="734">
        <v>1160019</v>
      </c>
      <c r="C8" s="734">
        <v>7997.47577525</v>
      </c>
      <c r="D8" s="734">
        <v>247384</v>
      </c>
      <c r="E8" s="734">
        <v>1674.6794904999999</v>
      </c>
      <c r="F8" s="734">
        <v>245513</v>
      </c>
      <c r="G8" s="734">
        <v>1641.6487777499999</v>
      </c>
      <c r="H8" s="734">
        <v>1652916</v>
      </c>
      <c r="I8" s="734">
        <v>11313.8040435</v>
      </c>
      <c r="J8" s="734">
        <v>3630590</v>
      </c>
      <c r="K8" s="734">
        <v>24432.545362249999</v>
      </c>
    </row>
    <row r="9" spans="1:11" s="62" customFormat="1">
      <c r="A9" s="619">
        <v>42342</v>
      </c>
      <c r="B9" s="734">
        <v>2460445</v>
      </c>
      <c r="C9" s="734">
        <v>16872.391950500001</v>
      </c>
      <c r="D9" s="734">
        <v>565645</v>
      </c>
      <c r="E9" s="734">
        <v>3832.2920232500001</v>
      </c>
      <c r="F9" s="734">
        <v>492254</v>
      </c>
      <c r="G9" s="734">
        <v>3285.3173510000001</v>
      </c>
      <c r="H9" s="734">
        <v>3518344</v>
      </c>
      <c r="I9" s="734">
        <v>23990.001324749999</v>
      </c>
      <c r="J9" s="734">
        <v>3768911</v>
      </c>
      <c r="K9" s="734">
        <v>25378.745250349999</v>
      </c>
    </row>
    <row r="10" spans="1:11" s="62" customFormat="1">
      <c r="A10" s="619">
        <v>42345</v>
      </c>
      <c r="B10" s="734">
        <v>1027927</v>
      </c>
      <c r="C10" s="734">
        <v>7052.6440297500003</v>
      </c>
      <c r="D10" s="734">
        <v>559341</v>
      </c>
      <c r="E10" s="734">
        <v>3789.7091572499999</v>
      </c>
      <c r="F10" s="734">
        <v>379761</v>
      </c>
      <c r="G10" s="734">
        <v>2536.9066554999999</v>
      </c>
      <c r="H10" s="734">
        <v>1967029</v>
      </c>
      <c r="I10" s="734">
        <v>13379.2598425</v>
      </c>
      <c r="J10" s="734">
        <v>3797384</v>
      </c>
      <c r="K10" s="734">
        <v>25528.410784879998</v>
      </c>
    </row>
    <row r="11" spans="1:11" s="62" customFormat="1">
      <c r="A11" s="619">
        <v>42346</v>
      </c>
      <c r="B11" s="734">
        <v>981741</v>
      </c>
      <c r="C11" s="734">
        <v>6759.9942725000001</v>
      </c>
      <c r="D11" s="734">
        <v>605963</v>
      </c>
      <c r="E11" s="734">
        <v>4117.9493245000003</v>
      </c>
      <c r="F11" s="734">
        <v>270361</v>
      </c>
      <c r="G11" s="734">
        <v>1800.6601262500001</v>
      </c>
      <c r="H11" s="734">
        <v>1858065</v>
      </c>
      <c r="I11" s="734">
        <v>12678.60372325</v>
      </c>
      <c r="J11" s="734">
        <v>3897400</v>
      </c>
      <c r="K11" s="734">
        <v>26250.493030650003</v>
      </c>
    </row>
    <row r="12" spans="1:11" s="62" customFormat="1">
      <c r="A12" s="619">
        <v>42347</v>
      </c>
      <c r="B12" s="734">
        <v>1334339</v>
      </c>
      <c r="C12" s="734">
        <v>9153.6872915000004</v>
      </c>
      <c r="D12" s="734">
        <v>355216</v>
      </c>
      <c r="E12" s="734">
        <v>2409.3960615000001</v>
      </c>
      <c r="F12" s="734">
        <v>337803</v>
      </c>
      <c r="G12" s="734">
        <v>2249.1002189999999</v>
      </c>
      <c r="H12" s="734">
        <v>2027358</v>
      </c>
      <c r="I12" s="734">
        <v>13812.183572</v>
      </c>
      <c r="J12" s="734">
        <v>4082339</v>
      </c>
      <c r="K12" s="734">
        <v>27491.968827500001</v>
      </c>
    </row>
    <row r="13" spans="1:11" s="62" customFormat="1">
      <c r="A13" s="619">
        <v>42348</v>
      </c>
      <c r="B13" s="734">
        <v>1140384</v>
      </c>
      <c r="C13" s="734">
        <v>7846.9225442500001</v>
      </c>
      <c r="D13" s="734">
        <v>390508</v>
      </c>
      <c r="E13" s="734">
        <v>2644.6423905000001</v>
      </c>
      <c r="F13" s="734">
        <v>410040</v>
      </c>
      <c r="G13" s="734">
        <v>2727.04458325</v>
      </c>
      <c r="H13" s="734">
        <v>1940932</v>
      </c>
      <c r="I13" s="734">
        <v>13218.609517999999</v>
      </c>
      <c r="J13" s="734">
        <v>4075527</v>
      </c>
      <c r="K13" s="734">
        <v>27458.653465349998</v>
      </c>
    </row>
    <row r="14" spans="1:11" s="62" customFormat="1">
      <c r="A14" s="619">
        <v>42349</v>
      </c>
      <c r="B14" s="734">
        <v>1590233</v>
      </c>
      <c r="C14" s="734">
        <v>10811.579020499999</v>
      </c>
      <c r="D14" s="734">
        <v>438118</v>
      </c>
      <c r="E14" s="734">
        <v>2971.7522672499999</v>
      </c>
      <c r="F14" s="734">
        <v>341911</v>
      </c>
      <c r="G14" s="734">
        <v>2278.9059032499999</v>
      </c>
      <c r="H14" s="734">
        <v>2370262</v>
      </c>
      <c r="I14" s="734">
        <v>16062.237191</v>
      </c>
      <c r="J14" s="734">
        <v>4327634</v>
      </c>
      <c r="K14" s="734">
        <v>29172.58130835</v>
      </c>
    </row>
    <row r="15" spans="1:11" s="62" customFormat="1">
      <c r="A15" s="619">
        <v>42352</v>
      </c>
      <c r="B15" s="734">
        <v>1610418</v>
      </c>
      <c r="C15" s="734">
        <v>10995.359073</v>
      </c>
      <c r="D15" s="734">
        <v>406390</v>
      </c>
      <c r="E15" s="734">
        <v>2756.7152915000001</v>
      </c>
      <c r="F15" s="734">
        <v>413492</v>
      </c>
      <c r="G15" s="734">
        <v>2758.0981762500001</v>
      </c>
      <c r="H15" s="734">
        <v>2430300</v>
      </c>
      <c r="I15" s="734">
        <v>16510.172540750002</v>
      </c>
      <c r="J15" s="734">
        <v>4678975</v>
      </c>
      <c r="K15" s="734">
        <v>31624.167945550002</v>
      </c>
    </row>
    <row r="16" spans="1:11" s="62" customFormat="1">
      <c r="A16" s="619">
        <v>42353</v>
      </c>
      <c r="B16" s="734">
        <v>1266362</v>
      </c>
      <c r="C16" s="734">
        <v>8712.1201382500003</v>
      </c>
      <c r="D16" s="734">
        <v>376529</v>
      </c>
      <c r="E16" s="734">
        <v>2553.2140387499999</v>
      </c>
      <c r="F16" s="734">
        <v>336699</v>
      </c>
      <c r="G16" s="734">
        <v>2249.0023902500002</v>
      </c>
      <c r="H16" s="734">
        <v>1979590</v>
      </c>
      <c r="I16" s="734">
        <v>13514.33656725</v>
      </c>
      <c r="J16" s="734">
        <v>4730258</v>
      </c>
      <c r="K16" s="734">
        <v>31951.33727425</v>
      </c>
    </row>
    <row r="17" spans="1:11" s="62" customFormat="1">
      <c r="A17" s="619">
        <v>42354</v>
      </c>
      <c r="B17" s="734">
        <v>1117695</v>
      </c>
      <c r="C17" s="734">
        <v>7769.8783985</v>
      </c>
      <c r="D17" s="734">
        <v>856826</v>
      </c>
      <c r="E17" s="734">
        <v>5807.6036812499997</v>
      </c>
      <c r="F17" s="734">
        <v>617772</v>
      </c>
      <c r="G17" s="734">
        <v>4123.1732115000004</v>
      </c>
      <c r="H17" s="734">
        <v>2592293</v>
      </c>
      <c r="I17" s="734">
        <v>17700.655291250001</v>
      </c>
      <c r="J17" s="734">
        <v>4763805</v>
      </c>
      <c r="K17" s="734">
        <v>32036.808248180001</v>
      </c>
    </row>
    <row r="18" spans="1:11" s="62" customFormat="1">
      <c r="A18" s="619">
        <v>42355</v>
      </c>
      <c r="B18" s="734">
        <v>2067176</v>
      </c>
      <c r="C18" s="734">
        <v>14137.47786775</v>
      </c>
      <c r="D18" s="734">
        <v>1369508</v>
      </c>
      <c r="E18" s="734">
        <v>9243.0276429999994</v>
      </c>
      <c r="F18" s="734">
        <v>968116</v>
      </c>
      <c r="G18" s="734">
        <v>6463.6118534999996</v>
      </c>
      <c r="H18" s="734">
        <v>4404800</v>
      </c>
      <c r="I18" s="734">
        <v>29844.11736425</v>
      </c>
      <c r="J18" s="734">
        <v>5188334</v>
      </c>
      <c r="K18" s="734">
        <v>34774.59682354</v>
      </c>
    </row>
    <row r="19" spans="1:11" s="62" customFormat="1">
      <c r="A19" s="619">
        <v>42356</v>
      </c>
      <c r="B19" s="734">
        <v>1698669</v>
      </c>
      <c r="C19" s="734">
        <v>11498.770032500001</v>
      </c>
      <c r="D19" s="734">
        <v>1179263</v>
      </c>
      <c r="E19" s="734">
        <v>7936.9163619999999</v>
      </c>
      <c r="F19" s="734">
        <v>604707</v>
      </c>
      <c r="G19" s="734">
        <v>4028.409459</v>
      </c>
      <c r="H19" s="734">
        <v>3482639</v>
      </c>
      <c r="I19" s="734">
        <v>23464.095853499999</v>
      </c>
      <c r="J19" s="734">
        <v>5674962</v>
      </c>
      <c r="K19" s="734">
        <v>37948.120642950002</v>
      </c>
    </row>
    <row r="20" spans="1:11" s="62" customFormat="1">
      <c r="A20" s="619">
        <v>42359</v>
      </c>
      <c r="B20" s="734">
        <v>1139659</v>
      </c>
      <c r="C20" s="734">
        <v>7708.6407744999997</v>
      </c>
      <c r="D20" s="734">
        <v>622318</v>
      </c>
      <c r="E20" s="734">
        <v>4170.4803330000004</v>
      </c>
      <c r="F20" s="734">
        <v>363331</v>
      </c>
      <c r="G20" s="734">
        <v>2415.1531477499998</v>
      </c>
      <c r="H20" s="734">
        <v>2125308</v>
      </c>
      <c r="I20" s="734">
        <v>14294.27425525</v>
      </c>
      <c r="J20" s="734">
        <v>5900762</v>
      </c>
      <c r="K20" s="734">
        <v>39416.544138750003</v>
      </c>
    </row>
    <row r="21" spans="1:11" s="62" customFormat="1">
      <c r="A21" s="619">
        <v>42360</v>
      </c>
      <c r="B21" s="734">
        <v>1159630</v>
      </c>
      <c r="C21" s="734">
        <v>7813.1495290000003</v>
      </c>
      <c r="D21" s="734">
        <v>854958</v>
      </c>
      <c r="E21" s="734">
        <v>5731.3214335000002</v>
      </c>
      <c r="F21" s="734">
        <v>381647</v>
      </c>
      <c r="G21" s="734">
        <v>2539.788998</v>
      </c>
      <c r="H21" s="734">
        <v>2396235</v>
      </c>
      <c r="I21" s="734">
        <v>16084.2599605</v>
      </c>
      <c r="J21" s="734">
        <v>6101429</v>
      </c>
      <c r="K21" s="734">
        <v>40729.910296950002</v>
      </c>
    </row>
    <row r="22" spans="1:11" s="62" customFormat="1">
      <c r="A22" s="619">
        <v>42361</v>
      </c>
      <c r="B22" s="734">
        <v>1644708</v>
      </c>
      <c r="C22" s="734">
        <v>11101.278076250001</v>
      </c>
      <c r="D22" s="734">
        <v>964268</v>
      </c>
      <c r="E22" s="734">
        <v>6457.4750762499998</v>
      </c>
      <c r="F22" s="734">
        <v>632687</v>
      </c>
      <c r="G22" s="734">
        <v>4205.2334762500004</v>
      </c>
      <c r="H22" s="734">
        <v>3241663</v>
      </c>
      <c r="I22" s="734">
        <v>21763.986628750001</v>
      </c>
      <c r="J22" s="734">
        <v>6444770</v>
      </c>
      <c r="K22" s="734">
        <v>42937.4055295</v>
      </c>
    </row>
    <row r="23" spans="1:11" s="62" customFormat="1">
      <c r="A23" s="619">
        <v>42366</v>
      </c>
      <c r="B23" s="734">
        <v>1748449</v>
      </c>
      <c r="C23" s="734">
        <v>11752.903588499999</v>
      </c>
      <c r="D23" s="734">
        <v>675489</v>
      </c>
      <c r="E23" s="734">
        <v>4521.6255822499998</v>
      </c>
      <c r="F23" s="734">
        <v>375334</v>
      </c>
      <c r="G23" s="734">
        <v>2493.56337575</v>
      </c>
      <c r="H23" s="734">
        <v>2799272</v>
      </c>
      <c r="I23" s="734">
        <v>18768.0925465</v>
      </c>
      <c r="J23" s="734">
        <v>6514020</v>
      </c>
      <c r="K23" s="734">
        <v>43358.937630600005</v>
      </c>
    </row>
    <row r="24" spans="1:11" s="62" customFormat="1">
      <c r="A24" s="619">
        <v>42367</v>
      </c>
      <c r="B24" s="734">
        <v>2550044</v>
      </c>
      <c r="C24" s="734">
        <v>17223.982875999998</v>
      </c>
      <c r="D24" s="734">
        <v>821519</v>
      </c>
      <c r="E24" s="734">
        <v>5525.30878975</v>
      </c>
      <c r="F24" s="734">
        <v>687757</v>
      </c>
      <c r="G24" s="734">
        <v>4578.1695307500004</v>
      </c>
      <c r="H24" s="734">
        <v>4059320</v>
      </c>
      <c r="I24" s="734">
        <v>27327.4611965</v>
      </c>
      <c r="J24" s="734">
        <v>3738511</v>
      </c>
      <c r="K24" s="734">
        <v>25046.965151500001</v>
      </c>
    </row>
    <row r="25" spans="1:11" s="62" customFormat="1">
      <c r="A25" s="619">
        <v>42368</v>
      </c>
      <c r="B25" s="734">
        <v>873861</v>
      </c>
      <c r="C25" s="734">
        <v>5974.3100919999997</v>
      </c>
      <c r="D25" s="734">
        <v>561228</v>
      </c>
      <c r="E25" s="734">
        <v>3788.0156472499998</v>
      </c>
      <c r="F25" s="734">
        <v>339170</v>
      </c>
      <c r="G25" s="734">
        <v>2260.1615579999998</v>
      </c>
      <c r="H25" s="734">
        <v>1774259</v>
      </c>
      <c r="I25" s="734">
        <v>12022.48729725</v>
      </c>
      <c r="J25" s="734">
        <v>3927287</v>
      </c>
      <c r="K25" s="734">
        <v>26320.27045249</v>
      </c>
    </row>
    <row r="26" spans="1:11" s="62" customFormat="1">
      <c r="A26" s="619">
        <v>42369</v>
      </c>
      <c r="B26" s="734">
        <v>1123224</v>
      </c>
      <c r="C26" s="734">
        <v>7589.7882487500001</v>
      </c>
      <c r="D26" s="734">
        <v>831534</v>
      </c>
      <c r="E26" s="734">
        <v>5600.2543505000003</v>
      </c>
      <c r="F26" s="734">
        <v>584334</v>
      </c>
      <c r="G26" s="734">
        <v>3877.4642884999998</v>
      </c>
      <c r="H26" s="734">
        <v>2539092</v>
      </c>
      <c r="I26" s="734">
        <v>17067.506887750002</v>
      </c>
      <c r="J26" s="734">
        <v>4272690</v>
      </c>
      <c r="K26" s="734">
        <v>28553.89371755</v>
      </c>
    </row>
    <row r="27" spans="1:11" s="188" customFormat="1">
      <c r="A27" s="188" t="s">
        <v>338</v>
      </c>
    </row>
  </sheetData>
  <mergeCells count="18">
    <mergeCell ref="I4:I5"/>
    <mergeCell ref="A1:K1"/>
    <mergeCell ref="A2:A5"/>
    <mergeCell ref="B2:C3"/>
    <mergeCell ref="D2:G2"/>
    <mergeCell ref="H2:I3"/>
    <mergeCell ref="J2:K3"/>
    <mergeCell ref="D3:E3"/>
    <mergeCell ref="F3:G3"/>
    <mergeCell ref="B4:B5"/>
    <mergeCell ref="C4:C5"/>
    <mergeCell ref="J4:J5"/>
    <mergeCell ref="K4:K5"/>
    <mergeCell ref="D4:D5"/>
    <mergeCell ref="E4:E5"/>
    <mergeCell ref="F4:F5"/>
    <mergeCell ref="G4:G5"/>
    <mergeCell ref="H4:H5"/>
  </mergeCells>
  <pageMargins left="0.7" right="0.7" top="0.75" bottom="0.75" header="0.3" footer="0.3"/>
  <pageSetup scale="90" orientation="landscape" r:id="rId1"/>
</worksheet>
</file>

<file path=xl/worksheets/sheet48.xml><?xml version="1.0" encoding="utf-8"?>
<worksheet xmlns="http://schemas.openxmlformats.org/spreadsheetml/2006/main" xmlns:r="http://schemas.openxmlformats.org/officeDocument/2006/relationships">
  <dimension ref="A1:N26"/>
  <sheetViews>
    <sheetView zoomScaleSheetLayoutView="90" workbookViewId="0">
      <selection activeCell="F12" sqref="F12"/>
    </sheetView>
  </sheetViews>
  <sheetFormatPr defaultRowHeight="15" customHeight="1"/>
  <cols>
    <col min="1" max="1" width="8.7109375" style="42" customWidth="1"/>
    <col min="2" max="2" width="10.85546875" style="42" customWidth="1"/>
    <col min="3" max="3" width="9.85546875" style="42" customWidth="1"/>
    <col min="4" max="4" width="8.5703125" style="42" bestFit="1" customWidth="1"/>
    <col min="5" max="5" width="8.42578125" style="42" bestFit="1" customWidth="1"/>
    <col min="6" max="6" width="8.5703125" style="42" bestFit="1" customWidth="1"/>
    <col min="7" max="7" width="8.42578125" style="42" bestFit="1" customWidth="1"/>
    <col min="8" max="8" width="9.85546875" style="42" customWidth="1"/>
    <col min="9" max="9" width="9.7109375" style="42" customWidth="1"/>
    <col min="10" max="10" width="9" style="42" customWidth="1"/>
    <col min="11" max="11" width="8.5703125" style="42" customWidth="1"/>
    <col min="12" max="256" width="9.140625" style="42"/>
    <col min="257" max="257" width="10.5703125" style="42" customWidth="1"/>
    <col min="258" max="258" width="10.85546875" style="42" customWidth="1"/>
    <col min="259" max="259" width="12" style="42" customWidth="1"/>
    <col min="260" max="261" width="9.85546875" style="42" customWidth="1"/>
    <col min="262" max="262" width="9.5703125" style="42" customWidth="1"/>
    <col min="263" max="263" width="9.42578125" style="42" customWidth="1"/>
    <col min="264" max="264" width="9.85546875" style="42" customWidth="1"/>
    <col min="265" max="265" width="9.7109375" style="42" customWidth="1"/>
    <col min="266" max="266" width="9" style="42" customWidth="1"/>
    <col min="267" max="267" width="10.28515625" style="42" customWidth="1"/>
    <col min="268" max="512" width="9.140625" style="42"/>
    <col min="513" max="513" width="10.5703125" style="42" customWidth="1"/>
    <col min="514" max="514" width="10.85546875" style="42" customWidth="1"/>
    <col min="515" max="515" width="12" style="42" customWidth="1"/>
    <col min="516" max="517" width="9.85546875" style="42" customWidth="1"/>
    <col min="518" max="518" width="9.5703125" style="42" customWidth="1"/>
    <col min="519" max="519" width="9.42578125" style="42" customWidth="1"/>
    <col min="520" max="520" width="9.85546875" style="42" customWidth="1"/>
    <col min="521" max="521" width="9.7109375" style="42" customWidth="1"/>
    <col min="522" max="522" width="9" style="42" customWidth="1"/>
    <col min="523" max="523" width="10.28515625" style="42" customWidth="1"/>
    <col min="524" max="768" width="9.140625" style="42"/>
    <col min="769" max="769" width="10.5703125" style="42" customWidth="1"/>
    <col min="770" max="770" width="10.85546875" style="42" customWidth="1"/>
    <col min="771" max="771" width="12" style="42" customWidth="1"/>
    <col min="772" max="773" width="9.85546875" style="42" customWidth="1"/>
    <col min="774" max="774" width="9.5703125" style="42" customWidth="1"/>
    <col min="775" max="775" width="9.42578125" style="42" customWidth="1"/>
    <col min="776" max="776" width="9.85546875" style="42" customWidth="1"/>
    <col min="777" max="777" width="9.7109375" style="42" customWidth="1"/>
    <col min="778" max="778" width="9" style="42" customWidth="1"/>
    <col min="779" max="779" width="10.28515625" style="42" customWidth="1"/>
    <col min="780" max="1024" width="9.140625" style="42"/>
    <col min="1025" max="1025" width="10.5703125" style="42" customWidth="1"/>
    <col min="1026" max="1026" width="10.85546875" style="42" customWidth="1"/>
    <col min="1027" max="1027" width="12" style="42" customWidth="1"/>
    <col min="1028" max="1029" width="9.85546875" style="42" customWidth="1"/>
    <col min="1030" max="1030" width="9.5703125" style="42" customWidth="1"/>
    <col min="1031" max="1031" width="9.42578125" style="42" customWidth="1"/>
    <col min="1032" max="1032" width="9.85546875" style="42" customWidth="1"/>
    <col min="1033" max="1033" width="9.7109375" style="42" customWidth="1"/>
    <col min="1034" max="1034" width="9" style="42" customWidth="1"/>
    <col min="1035" max="1035" width="10.28515625" style="42" customWidth="1"/>
    <col min="1036" max="1280" width="9.140625" style="42"/>
    <col min="1281" max="1281" width="10.5703125" style="42" customWidth="1"/>
    <col min="1282" max="1282" width="10.85546875" style="42" customWidth="1"/>
    <col min="1283" max="1283" width="12" style="42" customWidth="1"/>
    <col min="1284" max="1285" width="9.85546875" style="42" customWidth="1"/>
    <col min="1286" max="1286" width="9.5703125" style="42" customWidth="1"/>
    <col min="1287" max="1287" width="9.42578125" style="42" customWidth="1"/>
    <col min="1288" max="1288" width="9.85546875" style="42" customWidth="1"/>
    <col min="1289" max="1289" width="9.7109375" style="42" customWidth="1"/>
    <col min="1290" max="1290" width="9" style="42" customWidth="1"/>
    <col min="1291" max="1291" width="10.28515625" style="42" customWidth="1"/>
    <col min="1292" max="1536" width="9.140625" style="42"/>
    <col min="1537" max="1537" width="10.5703125" style="42" customWidth="1"/>
    <col min="1538" max="1538" width="10.85546875" style="42" customWidth="1"/>
    <col min="1539" max="1539" width="12" style="42" customWidth="1"/>
    <col min="1540" max="1541" width="9.85546875" style="42" customWidth="1"/>
    <col min="1542" max="1542" width="9.5703125" style="42" customWidth="1"/>
    <col min="1543" max="1543" width="9.42578125" style="42" customWidth="1"/>
    <col min="1544" max="1544" width="9.85546875" style="42" customWidth="1"/>
    <col min="1545" max="1545" width="9.7109375" style="42" customWidth="1"/>
    <col min="1546" max="1546" width="9" style="42" customWidth="1"/>
    <col min="1547" max="1547" width="10.28515625" style="42" customWidth="1"/>
    <col min="1548" max="1792" width="9.140625" style="42"/>
    <col min="1793" max="1793" width="10.5703125" style="42" customWidth="1"/>
    <col min="1794" max="1794" width="10.85546875" style="42" customWidth="1"/>
    <col min="1795" max="1795" width="12" style="42" customWidth="1"/>
    <col min="1796" max="1797" width="9.85546875" style="42" customWidth="1"/>
    <col min="1798" max="1798" width="9.5703125" style="42" customWidth="1"/>
    <col min="1799" max="1799" width="9.42578125" style="42" customWidth="1"/>
    <col min="1800" max="1800" width="9.85546875" style="42" customWidth="1"/>
    <col min="1801" max="1801" width="9.7109375" style="42" customWidth="1"/>
    <col min="1802" max="1802" width="9" style="42" customWidth="1"/>
    <col min="1803" max="1803" width="10.28515625" style="42" customWidth="1"/>
    <col min="1804" max="2048" width="9.140625" style="42"/>
    <col min="2049" max="2049" width="10.5703125" style="42" customWidth="1"/>
    <col min="2050" max="2050" width="10.85546875" style="42" customWidth="1"/>
    <col min="2051" max="2051" width="12" style="42" customWidth="1"/>
    <col min="2052" max="2053" width="9.85546875" style="42" customWidth="1"/>
    <col min="2054" max="2054" width="9.5703125" style="42" customWidth="1"/>
    <col min="2055" max="2055" width="9.42578125" style="42" customWidth="1"/>
    <col min="2056" max="2056" width="9.85546875" style="42" customWidth="1"/>
    <col min="2057" max="2057" width="9.7109375" style="42" customWidth="1"/>
    <col min="2058" max="2058" width="9" style="42" customWidth="1"/>
    <col min="2059" max="2059" width="10.28515625" style="42" customWidth="1"/>
    <col min="2060" max="2304" width="9.140625" style="42"/>
    <col min="2305" max="2305" width="10.5703125" style="42" customWidth="1"/>
    <col min="2306" max="2306" width="10.85546875" style="42" customWidth="1"/>
    <col min="2307" max="2307" width="12" style="42" customWidth="1"/>
    <col min="2308" max="2309" width="9.85546875" style="42" customWidth="1"/>
    <col min="2310" max="2310" width="9.5703125" style="42" customWidth="1"/>
    <col min="2311" max="2311" width="9.42578125" style="42" customWidth="1"/>
    <col min="2312" max="2312" width="9.85546875" style="42" customWidth="1"/>
    <col min="2313" max="2313" width="9.7109375" style="42" customWidth="1"/>
    <col min="2314" max="2314" width="9" style="42" customWidth="1"/>
    <col min="2315" max="2315" width="10.28515625" style="42" customWidth="1"/>
    <col min="2316" max="2560" width="9.140625" style="42"/>
    <col min="2561" max="2561" width="10.5703125" style="42" customWidth="1"/>
    <col min="2562" max="2562" width="10.85546875" style="42" customWidth="1"/>
    <col min="2563" max="2563" width="12" style="42" customWidth="1"/>
    <col min="2564" max="2565" width="9.85546875" style="42" customWidth="1"/>
    <col min="2566" max="2566" width="9.5703125" style="42" customWidth="1"/>
    <col min="2567" max="2567" width="9.42578125" style="42" customWidth="1"/>
    <col min="2568" max="2568" width="9.85546875" style="42" customWidth="1"/>
    <col min="2569" max="2569" width="9.7109375" style="42" customWidth="1"/>
    <col min="2570" max="2570" width="9" style="42" customWidth="1"/>
    <col min="2571" max="2571" width="10.28515625" style="42" customWidth="1"/>
    <col min="2572" max="2816" width="9.140625" style="42"/>
    <col min="2817" max="2817" width="10.5703125" style="42" customWidth="1"/>
    <col min="2818" max="2818" width="10.85546875" style="42" customWidth="1"/>
    <col min="2819" max="2819" width="12" style="42" customWidth="1"/>
    <col min="2820" max="2821" width="9.85546875" style="42" customWidth="1"/>
    <col min="2822" max="2822" width="9.5703125" style="42" customWidth="1"/>
    <col min="2823" max="2823" width="9.42578125" style="42" customWidth="1"/>
    <col min="2824" max="2824" width="9.85546875" style="42" customWidth="1"/>
    <col min="2825" max="2825" width="9.7109375" style="42" customWidth="1"/>
    <col min="2826" max="2826" width="9" style="42" customWidth="1"/>
    <col min="2827" max="2827" width="10.28515625" style="42" customWidth="1"/>
    <col min="2828" max="3072" width="9.140625" style="42"/>
    <col min="3073" max="3073" width="10.5703125" style="42" customWidth="1"/>
    <col min="3074" max="3074" width="10.85546875" style="42" customWidth="1"/>
    <col min="3075" max="3075" width="12" style="42" customWidth="1"/>
    <col min="3076" max="3077" width="9.85546875" style="42" customWidth="1"/>
    <col min="3078" max="3078" width="9.5703125" style="42" customWidth="1"/>
    <col min="3079" max="3079" width="9.42578125" style="42" customWidth="1"/>
    <col min="3080" max="3080" width="9.85546875" style="42" customWidth="1"/>
    <col min="3081" max="3081" width="9.7109375" style="42" customWidth="1"/>
    <col min="3082" max="3082" width="9" style="42" customWidth="1"/>
    <col min="3083" max="3083" width="10.28515625" style="42" customWidth="1"/>
    <col min="3084" max="3328" width="9.140625" style="42"/>
    <col min="3329" max="3329" width="10.5703125" style="42" customWidth="1"/>
    <col min="3330" max="3330" width="10.85546875" style="42" customWidth="1"/>
    <col min="3331" max="3331" width="12" style="42" customWidth="1"/>
    <col min="3332" max="3333" width="9.85546875" style="42" customWidth="1"/>
    <col min="3334" max="3334" width="9.5703125" style="42" customWidth="1"/>
    <col min="3335" max="3335" width="9.42578125" style="42" customWidth="1"/>
    <col min="3336" max="3336" width="9.85546875" style="42" customWidth="1"/>
    <col min="3337" max="3337" width="9.7109375" style="42" customWidth="1"/>
    <col min="3338" max="3338" width="9" style="42" customWidth="1"/>
    <col min="3339" max="3339" width="10.28515625" style="42" customWidth="1"/>
    <col min="3340" max="3584" width="9.140625" style="42"/>
    <col min="3585" max="3585" width="10.5703125" style="42" customWidth="1"/>
    <col min="3586" max="3586" width="10.85546875" style="42" customWidth="1"/>
    <col min="3587" max="3587" width="12" style="42" customWidth="1"/>
    <col min="3588" max="3589" width="9.85546875" style="42" customWidth="1"/>
    <col min="3590" max="3590" width="9.5703125" style="42" customWidth="1"/>
    <col min="3591" max="3591" width="9.42578125" style="42" customWidth="1"/>
    <col min="3592" max="3592" width="9.85546875" style="42" customWidth="1"/>
    <col min="3593" max="3593" width="9.7109375" style="42" customWidth="1"/>
    <col min="3594" max="3594" width="9" style="42" customWidth="1"/>
    <col min="3595" max="3595" width="10.28515625" style="42" customWidth="1"/>
    <col min="3596" max="3840" width="9.140625" style="42"/>
    <col min="3841" max="3841" width="10.5703125" style="42" customWidth="1"/>
    <col min="3842" max="3842" width="10.85546875" style="42" customWidth="1"/>
    <col min="3843" max="3843" width="12" style="42" customWidth="1"/>
    <col min="3844" max="3845" width="9.85546875" style="42" customWidth="1"/>
    <col min="3846" max="3846" width="9.5703125" style="42" customWidth="1"/>
    <col min="3847" max="3847" width="9.42578125" style="42" customWidth="1"/>
    <col min="3848" max="3848" width="9.85546875" style="42" customWidth="1"/>
    <col min="3849" max="3849" width="9.7109375" style="42" customWidth="1"/>
    <col min="3850" max="3850" width="9" style="42" customWidth="1"/>
    <col min="3851" max="3851" width="10.28515625" style="42" customWidth="1"/>
    <col min="3852" max="4096" width="9.140625" style="42"/>
    <col min="4097" max="4097" width="10.5703125" style="42" customWidth="1"/>
    <col min="4098" max="4098" width="10.85546875" style="42" customWidth="1"/>
    <col min="4099" max="4099" width="12" style="42" customWidth="1"/>
    <col min="4100" max="4101" width="9.85546875" style="42" customWidth="1"/>
    <col min="4102" max="4102" width="9.5703125" style="42" customWidth="1"/>
    <col min="4103" max="4103" width="9.42578125" style="42" customWidth="1"/>
    <col min="4104" max="4104" width="9.85546875" style="42" customWidth="1"/>
    <col min="4105" max="4105" width="9.7109375" style="42" customWidth="1"/>
    <col min="4106" max="4106" width="9" style="42" customWidth="1"/>
    <col min="4107" max="4107" width="10.28515625" style="42" customWidth="1"/>
    <col min="4108" max="4352" width="9.140625" style="42"/>
    <col min="4353" max="4353" width="10.5703125" style="42" customWidth="1"/>
    <col min="4354" max="4354" width="10.85546875" style="42" customWidth="1"/>
    <col min="4355" max="4355" width="12" style="42" customWidth="1"/>
    <col min="4356" max="4357" width="9.85546875" style="42" customWidth="1"/>
    <col min="4358" max="4358" width="9.5703125" style="42" customWidth="1"/>
    <col min="4359" max="4359" width="9.42578125" style="42" customWidth="1"/>
    <col min="4360" max="4360" width="9.85546875" style="42" customWidth="1"/>
    <col min="4361" max="4361" width="9.7109375" style="42" customWidth="1"/>
    <col min="4362" max="4362" width="9" style="42" customWidth="1"/>
    <col min="4363" max="4363" width="10.28515625" style="42" customWidth="1"/>
    <col min="4364" max="4608" width="9.140625" style="42"/>
    <col min="4609" max="4609" width="10.5703125" style="42" customWidth="1"/>
    <col min="4610" max="4610" width="10.85546875" style="42" customWidth="1"/>
    <col min="4611" max="4611" width="12" style="42" customWidth="1"/>
    <col min="4612" max="4613" width="9.85546875" style="42" customWidth="1"/>
    <col min="4614" max="4614" width="9.5703125" style="42" customWidth="1"/>
    <col min="4615" max="4615" width="9.42578125" style="42" customWidth="1"/>
    <col min="4616" max="4616" width="9.85546875" style="42" customWidth="1"/>
    <col min="4617" max="4617" width="9.7109375" style="42" customWidth="1"/>
    <col min="4618" max="4618" width="9" style="42" customWidth="1"/>
    <col min="4619" max="4619" width="10.28515625" style="42" customWidth="1"/>
    <col min="4620" max="4864" width="9.140625" style="42"/>
    <col min="4865" max="4865" width="10.5703125" style="42" customWidth="1"/>
    <col min="4866" max="4866" width="10.85546875" style="42" customWidth="1"/>
    <col min="4867" max="4867" width="12" style="42" customWidth="1"/>
    <col min="4868" max="4869" width="9.85546875" style="42" customWidth="1"/>
    <col min="4870" max="4870" width="9.5703125" style="42" customWidth="1"/>
    <col min="4871" max="4871" width="9.42578125" style="42" customWidth="1"/>
    <col min="4872" max="4872" width="9.85546875" style="42" customWidth="1"/>
    <col min="4873" max="4873" width="9.7109375" style="42" customWidth="1"/>
    <col min="4874" max="4874" width="9" style="42" customWidth="1"/>
    <col min="4875" max="4875" width="10.28515625" style="42" customWidth="1"/>
    <col min="4876" max="5120" width="9.140625" style="42"/>
    <col min="5121" max="5121" width="10.5703125" style="42" customWidth="1"/>
    <col min="5122" max="5122" width="10.85546875" style="42" customWidth="1"/>
    <col min="5123" max="5123" width="12" style="42" customWidth="1"/>
    <col min="5124" max="5125" width="9.85546875" style="42" customWidth="1"/>
    <col min="5126" max="5126" width="9.5703125" style="42" customWidth="1"/>
    <col min="5127" max="5127" width="9.42578125" style="42" customWidth="1"/>
    <col min="5128" max="5128" width="9.85546875" style="42" customWidth="1"/>
    <col min="5129" max="5129" width="9.7109375" style="42" customWidth="1"/>
    <col min="5130" max="5130" width="9" style="42" customWidth="1"/>
    <col min="5131" max="5131" width="10.28515625" style="42" customWidth="1"/>
    <col min="5132" max="5376" width="9.140625" style="42"/>
    <col min="5377" max="5377" width="10.5703125" style="42" customWidth="1"/>
    <col min="5378" max="5378" width="10.85546875" style="42" customWidth="1"/>
    <col min="5379" max="5379" width="12" style="42" customWidth="1"/>
    <col min="5380" max="5381" width="9.85546875" style="42" customWidth="1"/>
    <col min="5382" max="5382" width="9.5703125" style="42" customWidth="1"/>
    <col min="5383" max="5383" width="9.42578125" style="42" customWidth="1"/>
    <col min="5384" max="5384" width="9.85546875" style="42" customWidth="1"/>
    <col min="5385" max="5385" width="9.7109375" style="42" customWidth="1"/>
    <col min="5386" max="5386" width="9" style="42" customWidth="1"/>
    <col min="5387" max="5387" width="10.28515625" style="42" customWidth="1"/>
    <col min="5388" max="5632" width="9.140625" style="42"/>
    <col min="5633" max="5633" width="10.5703125" style="42" customWidth="1"/>
    <col min="5634" max="5634" width="10.85546875" style="42" customWidth="1"/>
    <col min="5635" max="5635" width="12" style="42" customWidth="1"/>
    <col min="5636" max="5637" width="9.85546875" style="42" customWidth="1"/>
    <col min="5638" max="5638" width="9.5703125" style="42" customWidth="1"/>
    <col min="5639" max="5639" width="9.42578125" style="42" customWidth="1"/>
    <col min="5640" max="5640" width="9.85546875" style="42" customWidth="1"/>
    <col min="5641" max="5641" width="9.7109375" style="42" customWidth="1"/>
    <col min="5642" max="5642" width="9" style="42" customWidth="1"/>
    <col min="5643" max="5643" width="10.28515625" style="42" customWidth="1"/>
    <col min="5644" max="5888" width="9.140625" style="42"/>
    <col min="5889" max="5889" width="10.5703125" style="42" customWidth="1"/>
    <col min="5890" max="5890" width="10.85546875" style="42" customWidth="1"/>
    <col min="5891" max="5891" width="12" style="42" customWidth="1"/>
    <col min="5892" max="5893" width="9.85546875" style="42" customWidth="1"/>
    <col min="5894" max="5894" width="9.5703125" style="42" customWidth="1"/>
    <col min="5895" max="5895" width="9.42578125" style="42" customWidth="1"/>
    <col min="5896" max="5896" width="9.85546875" style="42" customWidth="1"/>
    <col min="5897" max="5897" width="9.7109375" style="42" customWidth="1"/>
    <col min="5898" max="5898" width="9" style="42" customWidth="1"/>
    <col min="5899" max="5899" width="10.28515625" style="42" customWidth="1"/>
    <col min="5900" max="6144" width="9.140625" style="42"/>
    <col min="6145" max="6145" width="10.5703125" style="42" customWidth="1"/>
    <col min="6146" max="6146" width="10.85546875" style="42" customWidth="1"/>
    <col min="6147" max="6147" width="12" style="42" customWidth="1"/>
    <col min="6148" max="6149" width="9.85546875" style="42" customWidth="1"/>
    <col min="6150" max="6150" width="9.5703125" style="42" customWidth="1"/>
    <col min="6151" max="6151" width="9.42578125" style="42" customWidth="1"/>
    <col min="6152" max="6152" width="9.85546875" style="42" customWidth="1"/>
    <col min="6153" max="6153" width="9.7109375" style="42" customWidth="1"/>
    <col min="6154" max="6154" width="9" style="42" customWidth="1"/>
    <col min="6155" max="6155" width="10.28515625" style="42" customWidth="1"/>
    <col min="6156" max="6400" width="9.140625" style="42"/>
    <col min="6401" max="6401" width="10.5703125" style="42" customWidth="1"/>
    <col min="6402" max="6402" width="10.85546875" style="42" customWidth="1"/>
    <col min="6403" max="6403" width="12" style="42" customWidth="1"/>
    <col min="6404" max="6405" width="9.85546875" style="42" customWidth="1"/>
    <col min="6406" max="6406" width="9.5703125" style="42" customWidth="1"/>
    <col min="6407" max="6407" width="9.42578125" style="42" customWidth="1"/>
    <col min="6408" max="6408" width="9.85546875" style="42" customWidth="1"/>
    <col min="6409" max="6409" width="9.7109375" style="42" customWidth="1"/>
    <col min="6410" max="6410" width="9" style="42" customWidth="1"/>
    <col min="6411" max="6411" width="10.28515625" style="42" customWidth="1"/>
    <col min="6412" max="6656" width="9.140625" style="42"/>
    <col min="6657" max="6657" width="10.5703125" style="42" customWidth="1"/>
    <col min="6658" max="6658" width="10.85546875" style="42" customWidth="1"/>
    <col min="6659" max="6659" width="12" style="42" customWidth="1"/>
    <col min="6660" max="6661" width="9.85546875" style="42" customWidth="1"/>
    <col min="6662" max="6662" width="9.5703125" style="42" customWidth="1"/>
    <col min="6663" max="6663" width="9.42578125" style="42" customWidth="1"/>
    <col min="6664" max="6664" width="9.85546875" style="42" customWidth="1"/>
    <col min="6665" max="6665" width="9.7109375" style="42" customWidth="1"/>
    <col min="6666" max="6666" width="9" style="42" customWidth="1"/>
    <col min="6667" max="6667" width="10.28515625" style="42" customWidth="1"/>
    <col min="6668" max="6912" width="9.140625" style="42"/>
    <col min="6913" max="6913" width="10.5703125" style="42" customWidth="1"/>
    <col min="6914" max="6914" width="10.85546875" style="42" customWidth="1"/>
    <col min="6915" max="6915" width="12" style="42" customWidth="1"/>
    <col min="6916" max="6917" width="9.85546875" style="42" customWidth="1"/>
    <col min="6918" max="6918" width="9.5703125" style="42" customWidth="1"/>
    <col min="6919" max="6919" width="9.42578125" style="42" customWidth="1"/>
    <col min="6920" max="6920" width="9.85546875" style="42" customWidth="1"/>
    <col min="6921" max="6921" width="9.7109375" style="42" customWidth="1"/>
    <col min="6922" max="6922" width="9" style="42" customWidth="1"/>
    <col min="6923" max="6923" width="10.28515625" style="42" customWidth="1"/>
    <col min="6924" max="7168" width="9.140625" style="42"/>
    <col min="7169" max="7169" width="10.5703125" style="42" customWidth="1"/>
    <col min="7170" max="7170" width="10.85546875" style="42" customWidth="1"/>
    <col min="7171" max="7171" width="12" style="42" customWidth="1"/>
    <col min="7172" max="7173" width="9.85546875" style="42" customWidth="1"/>
    <col min="7174" max="7174" width="9.5703125" style="42" customWidth="1"/>
    <col min="7175" max="7175" width="9.42578125" style="42" customWidth="1"/>
    <col min="7176" max="7176" width="9.85546875" style="42" customWidth="1"/>
    <col min="7177" max="7177" width="9.7109375" style="42" customWidth="1"/>
    <col min="7178" max="7178" width="9" style="42" customWidth="1"/>
    <col min="7179" max="7179" width="10.28515625" style="42" customWidth="1"/>
    <col min="7180" max="7424" width="9.140625" style="42"/>
    <col min="7425" max="7425" width="10.5703125" style="42" customWidth="1"/>
    <col min="7426" max="7426" width="10.85546875" style="42" customWidth="1"/>
    <col min="7427" max="7427" width="12" style="42" customWidth="1"/>
    <col min="7428" max="7429" width="9.85546875" style="42" customWidth="1"/>
    <col min="7430" max="7430" width="9.5703125" style="42" customWidth="1"/>
    <col min="7431" max="7431" width="9.42578125" style="42" customWidth="1"/>
    <col min="7432" max="7432" width="9.85546875" style="42" customWidth="1"/>
    <col min="7433" max="7433" width="9.7109375" style="42" customWidth="1"/>
    <col min="7434" max="7434" width="9" style="42" customWidth="1"/>
    <col min="7435" max="7435" width="10.28515625" style="42" customWidth="1"/>
    <col min="7436" max="7680" width="9.140625" style="42"/>
    <col min="7681" max="7681" width="10.5703125" style="42" customWidth="1"/>
    <col min="7682" max="7682" width="10.85546875" style="42" customWidth="1"/>
    <col min="7683" max="7683" width="12" style="42" customWidth="1"/>
    <col min="7684" max="7685" width="9.85546875" style="42" customWidth="1"/>
    <col min="7686" max="7686" width="9.5703125" style="42" customWidth="1"/>
    <col min="7687" max="7687" width="9.42578125" style="42" customWidth="1"/>
    <col min="7688" max="7688" width="9.85546875" style="42" customWidth="1"/>
    <col min="7689" max="7689" width="9.7109375" style="42" customWidth="1"/>
    <col min="7690" max="7690" width="9" style="42" customWidth="1"/>
    <col min="7691" max="7691" width="10.28515625" style="42" customWidth="1"/>
    <col min="7692" max="7936" width="9.140625" style="42"/>
    <col min="7937" max="7937" width="10.5703125" style="42" customWidth="1"/>
    <col min="7938" max="7938" width="10.85546875" style="42" customWidth="1"/>
    <col min="7939" max="7939" width="12" style="42" customWidth="1"/>
    <col min="7940" max="7941" width="9.85546875" style="42" customWidth="1"/>
    <col min="7942" max="7942" width="9.5703125" style="42" customWidth="1"/>
    <col min="7943" max="7943" width="9.42578125" style="42" customWidth="1"/>
    <col min="7944" max="7944" width="9.85546875" style="42" customWidth="1"/>
    <col min="7945" max="7945" width="9.7109375" style="42" customWidth="1"/>
    <col min="7946" max="7946" width="9" style="42" customWidth="1"/>
    <col min="7947" max="7947" width="10.28515625" style="42" customWidth="1"/>
    <col min="7948" max="8192" width="9.140625" style="42"/>
    <col min="8193" max="8193" width="10.5703125" style="42" customWidth="1"/>
    <col min="8194" max="8194" width="10.85546875" style="42" customWidth="1"/>
    <col min="8195" max="8195" width="12" style="42" customWidth="1"/>
    <col min="8196" max="8197" width="9.85546875" style="42" customWidth="1"/>
    <col min="8198" max="8198" width="9.5703125" style="42" customWidth="1"/>
    <col min="8199" max="8199" width="9.42578125" style="42" customWidth="1"/>
    <col min="8200" max="8200" width="9.85546875" style="42" customWidth="1"/>
    <col min="8201" max="8201" width="9.7109375" style="42" customWidth="1"/>
    <col min="8202" max="8202" width="9" style="42" customWidth="1"/>
    <col min="8203" max="8203" width="10.28515625" style="42" customWidth="1"/>
    <col min="8204" max="8448" width="9.140625" style="42"/>
    <col min="8449" max="8449" width="10.5703125" style="42" customWidth="1"/>
    <col min="8450" max="8450" width="10.85546875" style="42" customWidth="1"/>
    <col min="8451" max="8451" width="12" style="42" customWidth="1"/>
    <col min="8452" max="8453" width="9.85546875" style="42" customWidth="1"/>
    <col min="8454" max="8454" width="9.5703125" style="42" customWidth="1"/>
    <col min="8455" max="8455" width="9.42578125" style="42" customWidth="1"/>
    <col min="8456" max="8456" width="9.85546875" style="42" customWidth="1"/>
    <col min="8457" max="8457" width="9.7109375" style="42" customWidth="1"/>
    <col min="8458" max="8458" width="9" style="42" customWidth="1"/>
    <col min="8459" max="8459" width="10.28515625" style="42" customWidth="1"/>
    <col min="8460" max="8704" width="9.140625" style="42"/>
    <col min="8705" max="8705" width="10.5703125" style="42" customWidth="1"/>
    <col min="8706" max="8706" width="10.85546875" style="42" customWidth="1"/>
    <col min="8707" max="8707" width="12" style="42" customWidth="1"/>
    <col min="8708" max="8709" width="9.85546875" style="42" customWidth="1"/>
    <col min="8710" max="8710" width="9.5703125" style="42" customWidth="1"/>
    <col min="8711" max="8711" width="9.42578125" style="42" customWidth="1"/>
    <col min="8712" max="8712" width="9.85546875" style="42" customWidth="1"/>
    <col min="8713" max="8713" width="9.7109375" style="42" customWidth="1"/>
    <col min="8714" max="8714" width="9" style="42" customWidth="1"/>
    <col min="8715" max="8715" width="10.28515625" style="42" customWidth="1"/>
    <col min="8716" max="8960" width="9.140625" style="42"/>
    <col min="8961" max="8961" width="10.5703125" style="42" customWidth="1"/>
    <col min="8962" max="8962" width="10.85546875" style="42" customWidth="1"/>
    <col min="8963" max="8963" width="12" style="42" customWidth="1"/>
    <col min="8964" max="8965" width="9.85546875" style="42" customWidth="1"/>
    <col min="8966" max="8966" width="9.5703125" style="42" customWidth="1"/>
    <col min="8967" max="8967" width="9.42578125" style="42" customWidth="1"/>
    <col min="8968" max="8968" width="9.85546875" style="42" customWidth="1"/>
    <col min="8969" max="8969" width="9.7109375" style="42" customWidth="1"/>
    <col min="8970" max="8970" width="9" style="42" customWidth="1"/>
    <col min="8971" max="8971" width="10.28515625" style="42" customWidth="1"/>
    <col min="8972" max="9216" width="9.140625" style="42"/>
    <col min="9217" max="9217" width="10.5703125" style="42" customWidth="1"/>
    <col min="9218" max="9218" width="10.85546875" style="42" customWidth="1"/>
    <col min="9219" max="9219" width="12" style="42" customWidth="1"/>
    <col min="9220" max="9221" width="9.85546875" style="42" customWidth="1"/>
    <col min="9222" max="9222" width="9.5703125" style="42" customWidth="1"/>
    <col min="9223" max="9223" width="9.42578125" style="42" customWidth="1"/>
    <col min="9224" max="9224" width="9.85546875" style="42" customWidth="1"/>
    <col min="9225" max="9225" width="9.7109375" style="42" customWidth="1"/>
    <col min="9226" max="9226" width="9" style="42" customWidth="1"/>
    <col min="9227" max="9227" width="10.28515625" style="42" customWidth="1"/>
    <col min="9228" max="9472" width="9.140625" style="42"/>
    <col min="9473" max="9473" width="10.5703125" style="42" customWidth="1"/>
    <col min="9474" max="9474" width="10.85546875" style="42" customWidth="1"/>
    <col min="9475" max="9475" width="12" style="42" customWidth="1"/>
    <col min="9476" max="9477" width="9.85546875" style="42" customWidth="1"/>
    <col min="9478" max="9478" width="9.5703125" style="42" customWidth="1"/>
    <col min="9479" max="9479" width="9.42578125" style="42" customWidth="1"/>
    <col min="9480" max="9480" width="9.85546875" style="42" customWidth="1"/>
    <col min="9481" max="9481" width="9.7109375" style="42" customWidth="1"/>
    <col min="9482" max="9482" width="9" style="42" customWidth="1"/>
    <col min="9483" max="9483" width="10.28515625" style="42" customWidth="1"/>
    <col min="9484" max="9728" width="9.140625" style="42"/>
    <col min="9729" max="9729" width="10.5703125" style="42" customWidth="1"/>
    <col min="9730" max="9730" width="10.85546875" style="42" customWidth="1"/>
    <col min="9731" max="9731" width="12" style="42" customWidth="1"/>
    <col min="9732" max="9733" width="9.85546875" style="42" customWidth="1"/>
    <col min="9734" max="9734" width="9.5703125" style="42" customWidth="1"/>
    <col min="9735" max="9735" width="9.42578125" style="42" customWidth="1"/>
    <col min="9736" max="9736" width="9.85546875" style="42" customWidth="1"/>
    <col min="9737" max="9737" width="9.7109375" style="42" customWidth="1"/>
    <col min="9738" max="9738" width="9" style="42" customWidth="1"/>
    <col min="9739" max="9739" width="10.28515625" style="42" customWidth="1"/>
    <col min="9740" max="9984" width="9.140625" style="42"/>
    <col min="9985" max="9985" width="10.5703125" style="42" customWidth="1"/>
    <col min="9986" max="9986" width="10.85546875" style="42" customWidth="1"/>
    <col min="9987" max="9987" width="12" style="42" customWidth="1"/>
    <col min="9988" max="9989" width="9.85546875" style="42" customWidth="1"/>
    <col min="9990" max="9990" width="9.5703125" style="42" customWidth="1"/>
    <col min="9991" max="9991" width="9.42578125" style="42" customWidth="1"/>
    <col min="9992" max="9992" width="9.85546875" style="42" customWidth="1"/>
    <col min="9993" max="9993" width="9.7109375" style="42" customWidth="1"/>
    <col min="9994" max="9994" width="9" style="42" customWidth="1"/>
    <col min="9995" max="9995" width="10.28515625" style="42" customWidth="1"/>
    <col min="9996" max="10240" width="9.140625" style="42"/>
    <col min="10241" max="10241" width="10.5703125" style="42" customWidth="1"/>
    <col min="10242" max="10242" width="10.85546875" style="42" customWidth="1"/>
    <col min="10243" max="10243" width="12" style="42" customWidth="1"/>
    <col min="10244" max="10245" width="9.85546875" style="42" customWidth="1"/>
    <col min="10246" max="10246" width="9.5703125" style="42" customWidth="1"/>
    <col min="10247" max="10247" width="9.42578125" style="42" customWidth="1"/>
    <col min="10248" max="10248" width="9.85546875" style="42" customWidth="1"/>
    <col min="10249" max="10249" width="9.7109375" style="42" customWidth="1"/>
    <col min="10250" max="10250" width="9" style="42" customWidth="1"/>
    <col min="10251" max="10251" width="10.28515625" style="42" customWidth="1"/>
    <col min="10252" max="10496" width="9.140625" style="42"/>
    <col min="10497" max="10497" width="10.5703125" style="42" customWidth="1"/>
    <col min="10498" max="10498" width="10.85546875" style="42" customWidth="1"/>
    <col min="10499" max="10499" width="12" style="42" customWidth="1"/>
    <col min="10500" max="10501" width="9.85546875" style="42" customWidth="1"/>
    <col min="10502" max="10502" width="9.5703125" style="42" customWidth="1"/>
    <col min="10503" max="10503" width="9.42578125" style="42" customWidth="1"/>
    <col min="10504" max="10504" width="9.85546875" style="42" customWidth="1"/>
    <col min="10505" max="10505" width="9.7109375" style="42" customWidth="1"/>
    <col min="10506" max="10506" width="9" style="42" customWidth="1"/>
    <col min="10507" max="10507" width="10.28515625" style="42" customWidth="1"/>
    <col min="10508" max="10752" width="9.140625" style="42"/>
    <col min="10753" max="10753" width="10.5703125" style="42" customWidth="1"/>
    <col min="10754" max="10754" width="10.85546875" style="42" customWidth="1"/>
    <col min="10755" max="10755" width="12" style="42" customWidth="1"/>
    <col min="10756" max="10757" width="9.85546875" style="42" customWidth="1"/>
    <col min="10758" max="10758" width="9.5703125" style="42" customWidth="1"/>
    <col min="10759" max="10759" width="9.42578125" style="42" customWidth="1"/>
    <col min="10760" max="10760" width="9.85546875" style="42" customWidth="1"/>
    <col min="10761" max="10761" width="9.7109375" style="42" customWidth="1"/>
    <col min="10762" max="10762" width="9" style="42" customWidth="1"/>
    <col min="10763" max="10763" width="10.28515625" style="42" customWidth="1"/>
    <col min="10764" max="11008" width="9.140625" style="42"/>
    <col min="11009" max="11009" width="10.5703125" style="42" customWidth="1"/>
    <col min="11010" max="11010" width="10.85546875" style="42" customWidth="1"/>
    <col min="11011" max="11011" width="12" style="42" customWidth="1"/>
    <col min="11012" max="11013" width="9.85546875" style="42" customWidth="1"/>
    <col min="11014" max="11014" width="9.5703125" style="42" customWidth="1"/>
    <col min="11015" max="11015" width="9.42578125" style="42" customWidth="1"/>
    <col min="11016" max="11016" width="9.85546875" style="42" customWidth="1"/>
    <col min="11017" max="11017" width="9.7109375" style="42" customWidth="1"/>
    <col min="11018" max="11018" width="9" style="42" customWidth="1"/>
    <col min="11019" max="11019" width="10.28515625" style="42" customWidth="1"/>
    <col min="11020" max="11264" width="9.140625" style="42"/>
    <col min="11265" max="11265" width="10.5703125" style="42" customWidth="1"/>
    <col min="11266" max="11266" width="10.85546875" style="42" customWidth="1"/>
    <col min="11267" max="11267" width="12" style="42" customWidth="1"/>
    <col min="11268" max="11269" width="9.85546875" style="42" customWidth="1"/>
    <col min="11270" max="11270" width="9.5703125" style="42" customWidth="1"/>
    <col min="11271" max="11271" width="9.42578125" style="42" customWidth="1"/>
    <col min="11272" max="11272" width="9.85546875" style="42" customWidth="1"/>
    <col min="11273" max="11273" width="9.7109375" style="42" customWidth="1"/>
    <col min="11274" max="11274" width="9" style="42" customWidth="1"/>
    <col min="11275" max="11275" width="10.28515625" style="42" customWidth="1"/>
    <col min="11276" max="11520" width="9.140625" style="42"/>
    <col min="11521" max="11521" width="10.5703125" style="42" customWidth="1"/>
    <col min="11522" max="11522" width="10.85546875" style="42" customWidth="1"/>
    <col min="11523" max="11523" width="12" style="42" customWidth="1"/>
    <col min="11524" max="11525" width="9.85546875" style="42" customWidth="1"/>
    <col min="11526" max="11526" width="9.5703125" style="42" customWidth="1"/>
    <col min="11527" max="11527" width="9.42578125" style="42" customWidth="1"/>
    <col min="11528" max="11528" width="9.85546875" style="42" customWidth="1"/>
    <col min="11529" max="11529" width="9.7109375" style="42" customWidth="1"/>
    <col min="11530" max="11530" width="9" style="42" customWidth="1"/>
    <col min="11531" max="11531" width="10.28515625" style="42" customWidth="1"/>
    <col min="11532" max="11776" width="9.140625" style="42"/>
    <col min="11777" max="11777" width="10.5703125" style="42" customWidth="1"/>
    <col min="11778" max="11778" width="10.85546875" style="42" customWidth="1"/>
    <col min="11779" max="11779" width="12" style="42" customWidth="1"/>
    <col min="11780" max="11781" width="9.85546875" style="42" customWidth="1"/>
    <col min="11782" max="11782" width="9.5703125" style="42" customWidth="1"/>
    <col min="11783" max="11783" width="9.42578125" style="42" customWidth="1"/>
    <col min="11784" max="11784" width="9.85546875" style="42" customWidth="1"/>
    <col min="11785" max="11785" width="9.7109375" style="42" customWidth="1"/>
    <col min="11786" max="11786" width="9" style="42" customWidth="1"/>
    <col min="11787" max="11787" width="10.28515625" style="42" customWidth="1"/>
    <col min="11788" max="12032" width="9.140625" style="42"/>
    <col min="12033" max="12033" width="10.5703125" style="42" customWidth="1"/>
    <col min="12034" max="12034" width="10.85546875" style="42" customWidth="1"/>
    <col min="12035" max="12035" width="12" style="42" customWidth="1"/>
    <col min="12036" max="12037" width="9.85546875" style="42" customWidth="1"/>
    <col min="12038" max="12038" width="9.5703125" style="42" customWidth="1"/>
    <col min="12039" max="12039" width="9.42578125" style="42" customWidth="1"/>
    <col min="12040" max="12040" width="9.85546875" style="42" customWidth="1"/>
    <col min="12041" max="12041" width="9.7109375" style="42" customWidth="1"/>
    <col min="12042" max="12042" width="9" style="42" customWidth="1"/>
    <col min="12043" max="12043" width="10.28515625" style="42" customWidth="1"/>
    <col min="12044" max="12288" width="9.140625" style="42"/>
    <col min="12289" max="12289" width="10.5703125" style="42" customWidth="1"/>
    <col min="12290" max="12290" width="10.85546875" style="42" customWidth="1"/>
    <col min="12291" max="12291" width="12" style="42" customWidth="1"/>
    <col min="12292" max="12293" width="9.85546875" style="42" customWidth="1"/>
    <col min="12294" max="12294" width="9.5703125" style="42" customWidth="1"/>
    <col min="12295" max="12295" width="9.42578125" style="42" customWidth="1"/>
    <col min="12296" max="12296" width="9.85546875" style="42" customWidth="1"/>
    <col min="12297" max="12297" width="9.7109375" style="42" customWidth="1"/>
    <col min="12298" max="12298" width="9" style="42" customWidth="1"/>
    <col min="12299" max="12299" width="10.28515625" style="42" customWidth="1"/>
    <col min="12300" max="12544" width="9.140625" style="42"/>
    <col min="12545" max="12545" width="10.5703125" style="42" customWidth="1"/>
    <col min="12546" max="12546" width="10.85546875" style="42" customWidth="1"/>
    <col min="12547" max="12547" width="12" style="42" customWidth="1"/>
    <col min="12548" max="12549" width="9.85546875" style="42" customWidth="1"/>
    <col min="12550" max="12550" width="9.5703125" style="42" customWidth="1"/>
    <col min="12551" max="12551" width="9.42578125" style="42" customWidth="1"/>
    <col min="12552" max="12552" width="9.85546875" style="42" customWidth="1"/>
    <col min="12553" max="12553" width="9.7109375" style="42" customWidth="1"/>
    <col min="12554" max="12554" width="9" style="42" customWidth="1"/>
    <col min="12555" max="12555" width="10.28515625" style="42" customWidth="1"/>
    <col min="12556" max="12800" width="9.140625" style="42"/>
    <col min="12801" max="12801" width="10.5703125" style="42" customWidth="1"/>
    <col min="12802" max="12802" width="10.85546875" style="42" customWidth="1"/>
    <col min="12803" max="12803" width="12" style="42" customWidth="1"/>
    <col min="12804" max="12805" width="9.85546875" style="42" customWidth="1"/>
    <col min="12806" max="12806" width="9.5703125" style="42" customWidth="1"/>
    <col min="12807" max="12807" width="9.42578125" style="42" customWidth="1"/>
    <col min="12808" max="12808" width="9.85546875" style="42" customWidth="1"/>
    <col min="12809" max="12809" width="9.7109375" style="42" customWidth="1"/>
    <col min="12810" max="12810" width="9" style="42" customWidth="1"/>
    <col min="12811" max="12811" width="10.28515625" style="42" customWidth="1"/>
    <col min="12812" max="13056" width="9.140625" style="42"/>
    <col min="13057" max="13057" width="10.5703125" style="42" customWidth="1"/>
    <col min="13058" max="13058" width="10.85546875" style="42" customWidth="1"/>
    <col min="13059" max="13059" width="12" style="42" customWidth="1"/>
    <col min="13060" max="13061" width="9.85546875" style="42" customWidth="1"/>
    <col min="13062" max="13062" width="9.5703125" style="42" customWidth="1"/>
    <col min="13063" max="13063" width="9.42578125" style="42" customWidth="1"/>
    <col min="13064" max="13064" width="9.85546875" style="42" customWidth="1"/>
    <col min="13065" max="13065" width="9.7109375" style="42" customWidth="1"/>
    <col min="13066" max="13066" width="9" style="42" customWidth="1"/>
    <col min="13067" max="13067" width="10.28515625" style="42" customWidth="1"/>
    <col min="13068" max="13312" width="9.140625" style="42"/>
    <col min="13313" max="13313" width="10.5703125" style="42" customWidth="1"/>
    <col min="13314" max="13314" width="10.85546875" style="42" customWidth="1"/>
    <col min="13315" max="13315" width="12" style="42" customWidth="1"/>
    <col min="13316" max="13317" width="9.85546875" style="42" customWidth="1"/>
    <col min="13318" max="13318" width="9.5703125" style="42" customWidth="1"/>
    <col min="13319" max="13319" width="9.42578125" style="42" customWidth="1"/>
    <col min="13320" max="13320" width="9.85546875" style="42" customWidth="1"/>
    <col min="13321" max="13321" width="9.7109375" style="42" customWidth="1"/>
    <col min="13322" max="13322" width="9" style="42" customWidth="1"/>
    <col min="13323" max="13323" width="10.28515625" style="42" customWidth="1"/>
    <col min="13324" max="13568" width="9.140625" style="42"/>
    <col min="13569" max="13569" width="10.5703125" style="42" customWidth="1"/>
    <col min="13570" max="13570" width="10.85546875" style="42" customWidth="1"/>
    <col min="13571" max="13571" width="12" style="42" customWidth="1"/>
    <col min="13572" max="13573" width="9.85546875" style="42" customWidth="1"/>
    <col min="13574" max="13574" width="9.5703125" style="42" customWidth="1"/>
    <col min="13575" max="13575" width="9.42578125" style="42" customWidth="1"/>
    <col min="13576" max="13576" width="9.85546875" style="42" customWidth="1"/>
    <col min="13577" max="13577" width="9.7109375" style="42" customWidth="1"/>
    <col min="13578" max="13578" width="9" style="42" customWidth="1"/>
    <col min="13579" max="13579" width="10.28515625" style="42" customWidth="1"/>
    <col min="13580" max="13824" width="9.140625" style="42"/>
    <col min="13825" max="13825" width="10.5703125" style="42" customWidth="1"/>
    <col min="13826" max="13826" width="10.85546875" style="42" customWidth="1"/>
    <col min="13827" max="13827" width="12" style="42" customWidth="1"/>
    <col min="13828" max="13829" width="9.85546875" style="42" customWidth="1"/>
    <col min="13830" max="13830" width="9.5703125" style="42" customWidth="1"/>
    <col min="13831" max="13831" width="9.42578125" style="42" customWidth="1"/>
    <col min="13832" max="13832" width="9.85546875" style="42" customWidth="1"/>
    <col min="13833" max="13833" width="9.7109375" style="42" customWidth="1"/>
    <col min="13834" max="13834" width="9" style="42" customWidth="1"/>
    <col min="13835" max="13835" width="10.28515625" style="42" customWidth="1"/>
    <col min="13836" max="14080" width="9.140625" style="42"/>
    <col min="14081" max="14081" width="10.5703125" style="42" customWidth="1"/>
    <col min="14082" max="14082" width="10.85546875" style="42" customWidth="1"/>
    <col min="14083" max="14083" width="12" style="42" customWidth="1"/>
    <col min="14084" max="14085" width="9.85546875" style="42" customWidth="1"/>
    <col min="14086" max="14086" width="9.5703125" style="42" customWidth="1"/>
    <col min="14087" max="14087" width="9.42578125" style="42" customWidth="1"/>
    <col min="14088" max="14088" width="9.85546875" style="42" customWidth="1"/>
    <col min="14089" max="14089" width="9.7109375" style="42" customWidth="1"/>
    <col min="14090" max="14090" width="9" style="42" customWidth="1"/>
    <col min="14091" max="14091" width="10.28515625" style="42" customWidth="1"/>
    <col min="14092" max="14336" width="9.140625" style="42"/>
    <col min="14337" max="14337" width="10.5703125" style="42" customWidth="1"/>
    <col min="14338" max="14338" width="10.85546875" style="42" customWidth="1"/>
    <col min="14339" max="14339" width="12" style="42" customWidth="1"/>
    <col min="14340" max="14341" width="9.85546875" style="42" customWidth="1"/>
    <col min="14342" max="14342" width="9.5703125" style="42" customWidth="1"/>
    <col min="14343" max="14343" width="9.42578125" style="42" customWidth="1"/>
    <col min="14344" max="14344" width="9.85546875" style="42" customWidth="1"/>
    <col min="14345" max="14345" width="9.7109375" style="42" customWidth="1"/>
    <col min="14346" max="14346" width="9" style="42" customWidth="1"/>
    <col min="14347" max="14347" width="10.28515625" style="42" customWidth="1"/>
    <col min="14348" max="14592" width="9.140625" style="42"/>
    <col min="14593" max="14593" width="10.5703125" style="42" customWidth="1"/>
    <col min="14594" max="14594" width="10.85546875" style="42" customWidth="1"/>
    <col min="14595" max="14595" width="12" style="42" customWidth="1"/>
    <col min="14596" max="14597" width="9.85546875" style="42" customWidth="1"/>
    <col min="14598" max="14598" width="9.5703125" style="42" customWidth="1"/>
    <col min="14599" max="14599" width="9.42578125" style="42" customWidth="1"/>
    <col min="14600" max="14600" width="9.85546875" style="42" customWidth="1"/>
    <col min="14601" max="14601" width="9.7109375" style="42" customWidth="1"/>
    <col min="14602" max="14602" width="9" style="42" customWidth="1"/>
    <col min="14603" max="14603" width="10.28515625" style="42" customWidth="1"/>
    <col min="14604" max="14848" width="9.140625" style="42"/>
    <col min="14849" max="14849" width="10.5703125" style="42" customWidth="1"/>
    <col min="14850" max="14850" width="10.85546875" style="42" customWidth="1"/>
    <col min="14851" max="14851" width="12" style="42" customWidth="1"/>
    <col min="14852" max="14853" width="9.85546875" style="42" customWidth="1"/>
    <col min="14854" max="14854" width="9.5703125" style="42" customWidth="1"/>
    <col min="14855" max="14855" width="9.42578125" style="42" customWidth="1"/>
    <col min="14856" max="14856" width="9.85546875" style="42" customWidth="1"/>
    <col min="14857" max="14857" width="9.7109375" style="42" customWidth="1"/>
    <col min="14858" max="14858" width="9" style="42" customWidth="1"/>
    <col min="14859" max="14859" width="10.28515625" style="42" customWidth="1"/>
    <col min="14860" max="15104" width="9.140625" style="42"/>
    <col min="15105" max="15105" width="10.5703125" style="42" customWidth="1"/>
    <col min="15106" max="15106" width="10.85546875" style="42" customWidth="1"/>
    <col min="15107" max="15107" width="12" style="42" customWidth="1"/>
    <col min="15108" max="15109" width="9.85546875" style="42" customWidth="1"/>
    <col min="15110" max="15110" width="9.5703125" style="42" customWidth="1"/>
    <col min="15111" max="15111" width="9.42578125" style="42" customWidth="1"/>
    <col min="15112" max="15112" width="9.85546875" style="42" customWidth="1"/>
    <col min="15113" max="15113" width="9.7109375" style="42" customWidth="1"/>
    <col min="15114" max="15114" width="9" style="42" customWidth="1"/>
    <col min="15115" max="15115" width="10.28515625" style="42" customWidth="1"/>
    <col min="15116" max="15360" width="9.140625" style="42"/>
    <col min="15361" max="15361" width="10.5703125" style="42" customWidth="1"/>
    <col min="15362" max="15362" width="10.85546875" style="42" customWidth="1"/>
    <col min="15363" max="15363" width="12" style="42" customWidth="1"/>
    <col min="15364" max="15365" width="9.85546875" style="42" customWidth="1"/>
    <col min="15366" max="15366" width="9.5703125" style="42" customWidth="1"/>
    <col min="15367" max="15367" width="9.42578125" style="42" customWidth="1"/>
    <col min="15368" max="15368" width="9.85546875" style="42" customWidth="1"/>
    <col min="15369" max="15369" width="9.7109375" style="42" customWidth="1"/>
    <col min="15370" max="15370" width="9" style="42" customWidth="1"/>
    <col min="15371" max="15371" width="10.28515625" style="42" customWidth="1"/>
    <col min="15372" max="15616" width="9.140625" style="42"/>
    <col min="15617" max="15617" width="10.5703125" style="42" customWidth="1"/>
    <col min="15618" max="15618" width="10.85546875" style="42" customWidth="1"/>
    <col min="15619" max="15619" width="12" style="42" customWidth="1"/>
    <col min="15620" max="15621" width="9.85546875" style="42" customWidth="1"/>
    <col min="15622" max="15622" width="9.5703125" style="42" customWidth="1"/>
    <col min="15623" max="15623" width="9.42578125" style="42" customWidth="1"/>
    <col min="15624" max="15624" width="9.85546875" style="42" customWidth="1"/>
    <col min="15625" max="15625" width="9.7109375" style="42" customWidth="1"/>
    <col min="15626" max="15626" width="9" style="42" customWidth="1"/>
    <col min="15627" max="15627" width="10.28515625" style="42" customWidth="1"/>
    <col min="15628" max="15872" width="9.140625" style="42"/>
    <col min="15873" max="15873" width="10.5703125" style="42" customWidth="1"/>
    <col min="15874" max="15874" width="10.85546875" style="42" customWidth="1"/>
    <col min="15875" max="15875" width="12" style="42" customWidth="1"/>
    <col min="15876" max="15877" width="9.85546875" style="42" customWidth="1"/>
    <col min="15878" max="15878" width="9.5703125" style="42" customWidth="1"/>
    <col min="15879" max="15879" width="9.42578125" style="42" customWidth="1"/>
    <col min="15880" max="15880" width="9.85546875" style="42" customWidth="1"/>
    <col min="15881" max="15881" width="9.7109375" style="42" customWidth="1"/>
    <col min="15882" max="15882" width="9" style="42" customWidth="1"/>
    <col min="15883" max="15883" width="10.28515625" style="42" customWidth="1"/>
    <col min="15884" max="16128" width="9.140625" style="42"/>
    <col min="16129" max="16129" width="10.5703125" style="42" customWidth="1"/>
    <col min="16130" max="16130" width="10.85546875" style="42" customWidth="1"/>
    <col min="16131" max="16131" width="12" style="42" customWidth="1"/>
    <col min="16132" max="16133" width="9.85546875" style="42" customWidth="1"/>
    <col min="16134" max="16134" width="9.5703125" style="42" customWidth="1"/>
    <col min="16135" max="16135" width="9.42578125" style="42" customWidth="1"/>
    <col min="16136" max="16136" width="9.85546875" style="42" customWidth="1"/>
    <col min="16137" max="16137" width="9.7109375" style="42" customWidth="1"/>
    <col min="16138" max="16138" width="9" style="42" customWidth="1"/>
    <col min="16139" max="16139" width="10.28515625" style="42" customWidth="1"/>
    <col min="16140" max="16384" width="9.140625" style="42"/>
  </cols>
  <sheetData>
    <row r="1" spans="1:14" ht="15.75">
      <c r="A1" s="1291" t="str">
        <f>[1]Tables!A47</f>
        <v>Table 46: Daily Trends of Currency Derivatives Trading at MSEI during December 2015</v>
      </c>
      <c r="B1" s="1291"/>
      <c r="C1" s="1291"/>
      <c r="D1" s="1291"/>
      <c r="E1" s="1291"/>
      <c r="F1" s="1291"/>
      <c r="G1" s="1291"/>
      <c r="H1" s="1291"/>
      <c r="I1" s="1291"/>
      <c r="J1" s="1291"/>
      <c r="K1" s="1291"/>
      <c r="L1" s="199"/>
      <c r="M1" s="199"/>
      <c r="N1" s="199"/>
    </row>
    <row r="2" spans="1:14" s="70" customFormat="1" ht="15" customHeight="1">
      <c r="A2" s="1059" t="s">
        <v>80</v>
      </c>
      <c r="B2" s="1059" t="s">
        <v>144</v>
      </c>
      <c r="C2" s="1059"/>
      <c r="D2" s="1167" t="s">
        <v>298</v>
      </c>
      <c r="E2" s="1168"/>
      <c r="F2" s="1168"/>
      <c r="G2" s="1169"/>
      <c r="H2" s="1059" t="s">
        <v>135</v>
      </c>
      <c r="I2" s="1059"/>
      <c r="J2" s="1279" t="s">
        <v>134</v>
      </c>
      <c r="K2" s="1279"/>
    </row>
    <row r="3" spans="1:14" s="70" customFormat="1" ht="15" customHeight="1">
      <c r="A3" s="1059"/>
      <c r="B3" s="1059"/>
      <c r="C3" s="1059"/>
      <c r="D3" s="1292" t="s">
        <v>122</v>
      </c>
      <c r="E3" s="1293"/>
      <c r="F3" s="1292" t="s">
        <v>121</v>
      </c>
      <c r="G3" s="1293"/>
      <c r="H3" s="1059"/>
      <c r="I3" s="1059"/>
      <c r="J3" s="1279"/>
      <c r="K3" s="1279"/>
    </row>
    <row r="4" spans="1:14" ht="32.25" customHeight="1">
      <c r="A4" s="1059"/>
      <c r="B4" s="938" t="s">
        <v>120</v>
      </c>
      <c r="C4" s="938" t="s">
        <v>268</v>
      </c>
      <c r="D4" s="938" t="s">
        <v>120</v>
      </c>
      <c r="E4" s="938" t="s">
        <v>268</v>
      </c>
      <c r="F4" s="938" t="s">
        <v>120</v>
      </c>
      <c r="G4" s="938" t="s">
        <v>268</v>
      </c>
      <c r="H4" s="931" t="s">
        <v>130</v>
      </c>
      <c r="I4" s="938" t="s">
        <v>268</v>
      </c>
      <c r="J4" s="938" t="s">
        <v>129</v>
      </c>
      <c r="K4" s="938" t="s">
        <v>362</v>
      </c>
    </row>
    <row r="5" spans="1:14" s="62" customFormat="1" ht="12.75">
      <c r="A5" s="619">
        <v>42339</v>
      </c>
      <c r="B5" s="734">
        <v>63848</v>
      </c>
      <c r="C5" s="734">
        <v>431.94448999999997</v>
      </c>
      <c r="D5" s="734">
        <v>13264</v>
      </c>
      <c r="E5" s="734">
        <v>89.361512500000003</v>
      </c>
      <c r="F5" s="734">
        <v>13253</v>
      </c>
      <c r="G5" s="734">
        <v>89.502381999999997</v>
      </c>
      <c r="H5" s="734">
        <v>90365</v>
      </c>
      <c r="I5" s="734">
        <v>610.80838449999999</v>
      </c>
      <c r="J5" s="734">
        <v>284753</v>
      </c>
      <c r="K5" s="734">
        <v>1915.7331557500056</v>
      </c>
    </row>
    <row r="6" spans="1:14" s="62" customFormat="1" ht="12.75">
      <c r="A6" s="619">
        <v>42340</v>
      </c>
      <c r="B6" s="734">
        <v>79386</v>
      </c>
      <c r="C6" s="734">
        <v>539.28067550000003</v>
      </c>
      <c r="D6" s="734">
        <v>19232</v>
      </c>
      <c r="E6" s="734">
        <v>129.61026050000001</v>
      </c>
      <c r="F6" s="734">
        <v>18455</v>
      </c>
      <c r="G6" s="734">
        <v>124.548149</v>
      </c>
      <c r="H6" s="734">
        <v>117073</v>
      </c>
      <c r="I6" s="734">
        <v>793.43908499999998</v>
      </c>
      <c r="J6" s="734">
        <v>332208</v>
      </c>
      <c r="K6" s="734">
        <v>2236.3125592500019</v>
      </c>
    </row>
    <row r="7" spans="1:14" s="62" customFormat="1" ht="12.75">
      <c r="A7" s="619">
        <v>42341</v>
      </c>
      <c r="B7" s="734">
        <v>92692</v>
      </c>
      <c r="C7" s="734">
        <v>633.62501199999997</v>
      </c>
      <c r="D7" s="734">
        <v>614</v>
      </c>
      <c r="E7" s="734">
        <v>4.1413500000000001</v>
      </c>
      <c r="F7" s="734">
        <v>665</v>
      </c>
      <c r="G7" s="734">
        <v>4.4529079999999999</v>
      </c>
      <c r="H7" s="734">
        <v>93971</v>
      </c>
      <c r="I7" s="734">
        <v>642.21926999999994</v>
      </c>
      <c r="J7" s="734">
        <v>353325</v>
      </c>
      <c r="K7" s="734">
        <v>2378.1325642500024</v>
      </c>
    </row>
    <row r="8" spans="1:14" s="62" customFormat="1" ht="12.75">
      <c r="A8" s="619">
        <v>42342</v>
      </c>
      <c r="B8" s="734">
        <v>133320</v>
      </c>
      <c r="C8" s="734">
        <v>918.49677750000001</v>
      </c>
      <c r="D8" s="734">
        <v>874</v>
      </c>
      <c r="E8" s="734">
        <v>5.8970969999999996</v>
      </c>
      <c r="F8" s="734">
        <v>782</v>
      </c>
      <c r="G8" s="734">
        <v>5.2616719999999999</v>
      </c>
      <c r="H8" s="734">
        <v>134976</v>
      </c>
      <c r="I8" s="734">
        <v>929.65554650000001</v>
      </c>
      <c r="J8" s="734">
        <v>344679</v>
      </c>
      <c r="K8" s="734">
        <v>2325.882486500012</v>
      </c>
    </row>
    <row r="9" spans="1:14" s="62" customFormat="1" ht="12.75">
      <c r="A9" s="619">
        <v>42345</v>
      </c>
      <c r="B9" s="734">
        <v>36589</v>
      </c>
      <c r="C9" s="734">
        <v>255.12800350000001</v>
      </c>
      <c r="D9" s="734">
        <v>170</v>
      </c>
      <c r="E9" s="734">
        <v>1.1449214999999999</v>
      </c>
      <c r="F9" s="734">
        <v>0</v>
      </c>
      <c r="G9" s="734">
        <v>0</v>
      </c>
      <c r="H9" s="734">
        <v>36759</v>
      </c>
      <c r="I9" s="734">
        <v>256.27292499999999</v>
      </c>
      <c r="J9" s="734">
        <v>343310</v>
      </c>
      <c r="K9" s="734">
        <v>2314.7112972499972</v>
      </c>
    </row>
    <row r="10" spans="1:14" s="62" customFormat="1" ht="12.75">
      <c r="A10" s="619">
        <v>42346</v>
      </c>
      <c r="B10" s="734">
        <v>35500</v>
      </c>
      <c r="C10" s="734">
        <v>250.149429</v>
      </c>
      <c r="D10" s="734">
        <v>780</v>
      </c>
      <c r="E10" s="734">
        <v>5.2797945000000004</v>
      </c>
      <c r="F10" s="734">
        <v>1270</v>
      </c>
      <c r="G10" s="734">
        <v>8.5005860000000002</v>
      </c>
      <c r="H10" s="734">
        <v>37550</v>
      </c>
      <c r="I10" s="734">
        <v>263.92980949999998</v>
      </c>
      <c r="J10" s="734">
        <v>344326</v>
      </c>
      <c r="K10" s="734">
        <v>2323.3133362499984</v>
      </c>
    </row>
    <row r="11" spans="1:14" s="62" customFormat="1" ht="12.75">
      <c r="A11" s="619">
        <v>42347</v>
      </c>
      <c r="B11" s="734">
        <v>75496</v>
      </c>
      <c r="C11" s="734">
        <v>524.35605850000002</v>
      </c>
      <c r="D11" s="734">
        <v>713</v>
      </c>
      <c r="E11" s="734">
        <v>4.826403</v>
      </c>
      <c r="F11" s="734">
        <v>63</v>
      </c>
      <c r="G11" s="734">
        <v>0.41774499999999998</v>
      </c>
      <c r="H11" s="734">
        <v>76272</v>
      </c>
      <c r="I11" s="734">
        <v>529.60020650000001</v>
      </c>
      <c r="J11" s="734">
        <v>348949</v>
      </c>
      <c r="K11" s="734">
        <v>2356.2775387500014</v>
      </c>
    </row>
    <row r="12" spans="1:14" s="62" customFormat="1" ht="12.75">
      <c r="A12" s="619">
        <v>42348</v>
      </c>
      <c r="B12" s="734">
        <v>102821</v>
      </c>
      <c r="C12" s="734">
        <v>700.27607750000004</v>
      </c>
      <c r="D12" s="734">
        <v>771</v>
      </c>
      <c r="E12" s="734">
        <v>5.2339615000000004</v>
      </c>
      <c r="F12" s="734">
        <v>209</v>
      </c>
      <c r="G12" s="734">
        <v>1.424901</v>
      </c>
      <c r="H12" s="734">
        <v>103801</v>
      </c>
      <c r="I12" s="734">
        <v>706.9349400000001</v>
      </c>
      <c r="J12" s="734">
        <v>330213</v>
      </c>
      <c r="K12" s="734">
        <v>2230.1493500000001</v>
      </c>
    </row>
    <row r="13" spans="1:14" s="62" customFormat="1" ht="12.75">
      <c r="A13" s="619">
        <v>42349</v>
      </c>
      <c r="B13" s="734">
        <v>84864</v>
      </c>
      <c r="C13" s="734">
        <v>577.5512665</v>
      </c>
      <c r="D13" s="734">
        <v>626</v>
      </c>
      <c r="E13" s="734">
        <v>4.2352404999999997</v>
      </c>
      <c r="F13" s="734">
        <v>4526</v>
      </c>
      <c r="G13" s="734">
        <v>29.753457000000001</v>
      </c>
      <c r="H13" s="734">
        <v>90016</v>
      </c>
      <c r="I13" s="734">
        <v>611.53996400000005</v>
      </c>
      <c r="J13" s="734">
        <v>326619</v>
      </c>
      <c r="K13" s="734">
        <v>2209.2294664999995</v>
      </c>
    </row>
    <row r="14" spans="1:14" s="62" customFormat="1" ht="12.75">
      <c r="A14" s="619">
        <v>42352</v>
      </c>
      <c r="B14" s="734">
        <v>81063</v>
      </c>
      <c r="C14" s="734">
        <v>552.19268250000005</v>
      </c>
      <c r="D14" s="734">
        <v>988</v>
      </c>
      <c r="E14" s="734">
        <v>6.7040755000000001</v>
      </c>
      <c r="F14" s="734">
        <v>2030</v>
      </c>
      <c r="G14" s="734">
        <v>13.587861500000001</v>
      </c>
      <c r="H14" s="734">
        <v>84081</v>
      </c>
      <c r="I14" s="734">
        <v>572.48461950000001</v>
      </c>
      <c r="J14" s="734">
        <v>337211</v>
      </c>
      <c r="K14" s="734">
        <v>2285.8515569999981</v>
      </c>
    </row>
    <row r="15" spans="1:14" s="62" customFormat="1" ht="12.75">
      <c r="A15" s="619">
        <v>42353</v>
      </c>
      <c r="B15" s="734">
        <v>79719</v>
      </c>
      <c r="C15" s="734">
        <v>543.86405000000002</v>
      </c>
      <c r="D15" s="734">
        <v>92</v>
      </c>
      <c r="E15" s="734">
        <v>0.62221550000000003</v>
      </c>
      <c r="F15" s="734">
        <v>1484</v>
      </c>
      <c r="G15" s="734">
        <v>9.9794284999999991</v>
      </c>
      <c r="H15" s="734">
        <v>81295</v>
      </c>
      <c r="I15" s="734">
        <v>554.46569399999998</v>
      </c>
      <c r="J15" s="734">
        <v>342564</v>
      </c>
      <c r="K15" s="734">
        <v>2317.9515480000023</v>
      </c>
    </row>
    <row r="16" spans="1:14" s="62" customFormat="1" ht="12.75">
      <c r="A16" s="619">
        <v>42354</v>
      </c>
      <c r="B16" s="734">
        <v>82275</v>
      </c>
      <c r="C16" s="734">
        <v>569.39944800000001</v>
      </c>
      <c r="D16" s="734">
        <v>732</v>
      </c>
      <c r="E16" s="734">
        <v>4.9547150000000002</v>
      </c>
      <c r="F16" s="734">
        <v>1415</v>
      </c>
      <c r="G16" s="734">
        <v>9.4899369999999994</v>
      </c>
      <c r="H16" s="734">
        <v>84422</v>
      </c>
      <c r="I16" s="734">
        <v>583.84410000000003</v>
      </c>
      <c r="J16" s="734">
        <v>337089</v>
      </c>
      <c r="K16" s="734">
        <v>2270.071611499995</v>
      </c>
    </row>
    <row r="17" spans="1:11" s="62" customFormat="1" ht="12.75">
      <c r="A17" s="619">
        <v>42355</v>
      </c>
      <c r="B17" s="734">
        <v>185951</v>
      </c>
      <c r="C17" s="734">
        <v>1261.6616770000001</v>
      </c>
      <c r="D17" s="734">
        <v>1334</v>
      </c>
      <c r="E17" s="734">
        <v>8.9894119999999997</v>
      </c>
      <c r="F17" s="734">
        <v>137</v>
      </c>
      <c r="G17" s="734">
        <v>0.91935500000000003</v>
      </c>
      <c r="H17" s="734">
        <v>187422</v>
      </c>
      <c r="I17" s="734">
        <v>1271.570444</v>
      </c>
      <c r="J17" s="734">
        <v>353344</v>
      </c>
      <c r="K17" s="734">
        <v>2372.4440522499935</v>
      </c>
    </row>
    <row r="18" spans="1:11" s="62" customFormat="1" ht="12.75">
      <c r="A18" s="619">
        <v>42356</v>
      </c>
      <c r="B18" s="734">
        <v>160688</v>
      </c>
      <c r="C18" s="734">
        <v>1081.3165875</v>
      </c>
      <c r="D18" s="734">
        <v>4018</v>
      </c>
      <c r="E18" s="734">
        <v>27.032420500000001</v>
      </c>
      <c r="F18" s="734">
        <v>640</v>
      </c>
      <c r="G18" s="734">
        <v>4.2826895</v>
      </c>
      <c r="H18" s="734">
        <v>165346</v>
      </c>
      <c r="I18" s="734">
        <v>1112.6316975</v>
      </c>
      <c r="J18" s="734">
        <v>400964</v>
      </c>
      <c r="K18" s="734">
        <v>2689.8274809999989</v>
      </c>
    </row>
    <row r="19" spans="1:11" s="62" customFormat="1" ht="12.75">
      <c r="A19" s="619">
        <v>42359</v>
      </c>
      <c r="B19" s="734">
        <v>62206</v>
      </c>
      <c r="C19" s="734">
        <v>426.39494999999999</v>
      </c>
      <c r="D19" s="734">
        <v>108</v>
      </c>
      <c r="E19" s="734">
        <v>0.72315399999999996</v>
      </c>
      <c r="F19" s="734">
        <v>180</v>
      </c>
      <c r="G19" s="734">
        <v>1.2048015000000001</v>
      </c>
      <c r="H19" s="734">
        <v>62494</v>
      </c>
      <c r="I19" s="734">
        <v>428.32290549999999</v>
      </c>
      <c r="J19" s="734">
        <v>405863</v>
      </c>
      <c r="K19" s="734">
        <v>2722.8105302499998</v>
      </c>
    </row>
    <row r="20" spans="1:11" s="62" customFormat="1" ht="12.75">
      <c r="A20" s="619">
        <v>42360</v>
      </c>
      <c r="B20" s="734">
        <v>126923</v>
      </c>
      <c r="C20" s="734">
        <v>851.60429750000003</v>
      </c>
      <c r="D20" s="734">
        <v>256</v>
      </c>
      <c r="E20" s="734">
        <v>1.7156145</v>
      </c>
      <c r="F20" s="734">
        <v>509</v>
      </c>
      <c r="G20" s="734">
        <v>3.4074694999999999</v>
      </c>
      <c r="H20" s="734">
        <v>127688</v>
      </c>
      <c r="I20" s="734">
        <v>856.72738149999998</v>
      </c>
      <c r="J20" s="734">
        <v>405480</v>
      </c>
      <c r="K20" s="734">
        <v>2720.0713000000055</v>
      </c>
    </row>
    <row r="21" spans="1:11" s="62" customFormat="1" ht="12.75">
      <c r="A21" s="619">
        <v>42361</v>
      </c>
      <c r="B21" s="734">
        <v>126610</v>
      </c>
      <c r="C21" s="734">
        <v>849.96861349999995</v>
      </c>
      <c r="D21" s="734">
        <v>1887</v>
      </c>
      <c r="E21" s="734">
        <v>12.644914999999999</v>
      </c>
      <c r="F21" s="734">
        <v>1278</v>
      </c>
      <c r="G21" s="734">
        <v>8.6550989999999999</v>
      </c>
      <c r="H21" s="734">
        <v>129775</v>
      </c>
      <c r="I21" s="734">
        <v>871.26862749999998</v>
      </c>
      <c r="J21" s="734">
        <v>412231</v>
      </c>
      <c r="K21" s="734">
        <v>2762.8111967500026</v>
      </c>
    </row>
    <row r="22" spans="1:11" s="62" customFormat="1" ht="12.75">
      <c r="A22" s="619">
        <v>42366</v>
      </c>
      <c r="B22" s="734">
        <v>169559</v>
      </c>
      <c r="C22" s="734">
        <v>1139.2917755000001</v>
      </c>
      <c r="D22" s="734">
        <v>2503</v>
      </c>
      <c r="E22" s="734">
        <v>16.552437999999999</v>
      </c>
      <c r="F22" s="734">
        <v>3123</v>
      </c>
      <c r="G22" s="734">
        <v>20.827768500000001</v>
      </c>
      <c r="H22" s="734">
        <v>175185</v>
      </c>
      <c r="I22" s="734">
        <v>1176.6719820000001</v>
      </c>
      <c r="J22" s="734">
        <v>458627</v>
      </c>
      <c r="K22" s="734">
        <v>3069.0600790000035</v>
      </c>
    </row>
    <row r="23" spans="1:11" s="62" customFormat="1" ht="12.75">
      <c r="A23" s="619">
        <v>42367</v>
      </c>
      <c r="B23" s="734">
        <v>334510</v>
      </c>
      <c r="C23" s="734">
        <v>2244.3675589999998</v>
      </c>
      <c r="D23" s="734">
        <v>6841</v>
      </c>
      <c r="E23" s="734">
        <v>45.508301500000002</v>
      </c>
      <c r="F23" s="734">
        <v>6209</v>
      </c>
      <c r="G23" s="734">
        <v>42.168373000000003</v>
      </c>
      <c r="H23" s="734">
        <v>347560</v>
      </c>
      <c r="I23" s="734">
        <v>2332.0442334999998</v>
      </c>
      <c r="J23" s="734">
        <v>547923</v>
      </c>
      <c r="K23" s="734">
        <v>3668.863907959998</v>
      </c>
    </row>
    <row r="24" spans="1:11" s="62" customFormat="1" ht="12.75">
      <c r="A24" s="619">
        <v>42368</v>
      </c>
      <c r="B24" s="734">
        <v>51791</v>
      </c>
      <c r="C24" s="734">
        <v>357.31626999999997</v>
      </c>
      <c r="D24" s="734">
        <v>1</v>
      </c>
      <c r="E24" s="734">
        <v>6.7210000000000004E-3</v>
      </c>
      <c r="F24" s="734">
        <v>154</v>
      </c>
      <c r="G24" s="734">
        <v>1.0331140000000001</v>
      </c>
      <c r="H24" s="734">
        <v>51946</v>
      </c>
      <c r="I24" s="734">
        <v>358.35610499999996</v>
      </c>
      <c r="J24" s="734">
        <v>296689</v>
      </c>
      <c r="K24" s="734">
        <v>1986.6687942499998</v>
      </c>
    </row>
    <row r="25" spans="1:11" s="62" customFormat="1" ht="12.75">
      <c r="A25" s="619">
        <v>42369</v>
      </c>
      <c r="B25" s="734">
        <v>50727</v>
      </c>
      <c r="C25" s="734">
        <v>349.09148299999998</v>
      </c>
      <c r="D25" s="734">
        <v>333</v>
      </c>
      <c r="E25" s="734">
        <v>2.2251249999999998</v>
      </c>
      <c r="F25" s="734">
        <v>367</v>
      </c>
      <c r="G25" s="734">
        <v>2.4458234999999999</v>
      </c>
      <c r="H25" s="734">
        <v>51427</v>
      </c>
      <c r="I25" s="734">
        <v>353.76243149999999</v>
      </c>
      <c r="J25" s="734">
        <v>294513</v>
      </c>
      <c r="K25" s="734">
        <v>1967.5067227500012</v>
      </c>
    </row>
    <row r="26" spans="1:11" s="748" customFormat="1" ht="15" customHeight="1">
      <c r="A26" s="748" t="s">
        <v>554</v>
      </c>
    </row>
  </sheetData>
  <mergeCells count="8">
    <mergeCell ref="A1:K1"/>
    <mergeCell ref="A2:A4"/>
    <mergeCell ref="B2:C3"/>
    <mergeCell ref="D2:G2"/>
    <mergeCell ref="H2:I3"/>
    <mergeCell ref="J2:K3"/>
    <mergeCell ref="D3:E3"/>
    <mergeCell ref="F3:G3"/>
  </mergeCells>
  <pageMargins left="0.7" right="0.7" top="0.75" bottom="0.75" header="0.3" footer="0.3"/>
  <pageSetup orientation="landscape" r:id="rId1"/>
</worksheet>
</file>

<file path=xl/worksheets/sheet49.xml><?xml version="1.0" encoding="utf-8"?>
<worksheet xmlns="http://schemas.openxmlformats.org/spreadsheetml/2006/main" xmlns:r="http://schemas.openxmlformats.org/officeDocument/2006/relationships">
  <dimension ref="A1:K27"/>
  <sheetViews>
    <sheetView topLeftCell="A3" workbookViewId="0">
      <selection activeCell="F12" sqref="F12"/>
    </sheetView>
  </sheetViews>
  <sheetFormatPr defaultRowHeight="15"/>
  <cols>
    <col min="1" max="1" width="9" style="324" customWidth="1"/>
    <col min="2" max="16384" width="9.140625" style="315"/>
  </cols>
  <sheetData>
    <row r="1" spans="1:11" ht="15.75" customHeight="1">
      <c r="A1" s="1282" t="str">
        <f>[1]Tables!A48</f>
        <v>Table 47: Daily Trends of Currency Derivatives trading  at BSE during December 2015</v>
      </c>
      <c r="B1" s="1283"/>
      <c r="C1" s="1283"/>
      <c r="D1" s="1283"/>
      <c r="E1" s="1283"/>
      <c r="F1" s="1283"/>
      <c r="G1" s="1283"/>
      <c r="H1" s="1283"/>
      <c r="I1" s="1283"/>
      <c r="J1" s="1283"/>
      <c r="K1" s="1283"/>
    </row>
    <row r="2" spans="1:11">
      <c r="A2" s="1295" t="s">
        <v>80</v>
      </c>
      <c r="B2" s="1285" t="s">
        <v>144</v>
      </c>
      <c r="C2" s="1286"/>
      <c r="D2" s="1289" t="s">
        <v>303</v>
      </c>
      <c r="E2" s="1289"/>
      <c r="F2" s="1289"/>
      <c r="G2" s="1289"/>
      <c r="H2" s="1290" t="s">
        <v>135</v>
      </c>
      <c r="I2" s="1290"/>
      <c r="J2" s="1290" t="s">
        <v>123</v>
      </c>
      <c r="K2" s="1290"/>
    </row>
    <row r="3" spans="1:11">
      <c r="A3" s="1296"/>
      <c r="B3" s="1287"/>
      <c r="C3" s="1288"/>
      <c r="D3" s="1289" t="s">
        <v>300</v>
      </c>
      <c r="E3" s="1289"/>
      <c r="F3" s="1289" t="s">
        <v>301</v>
      </c>
      <c r="G3" s="1289"/>
      <c r="H3" s="1290"/>
      <c r="I3" s="1290"/>
      <c r="J3" s="1290"/>
      <c r="K3" s="1290"/>
    </row>
    <row r="4" spans="1:11">
      <c r="A4" s="1296"/>
      <c r="B4" s="1280" t="s">
        <v>120</v>
      </c>
      <c r="C4" s="1280" t="s">
        <v>358</v>
      </c>
      <c r="D4" s="1280" t="s">
        <v>120</v>
      </c>
      <c r="E4" s="1280" t="s">
        <v>358</v>
      </c>
      <c r="F4" s="1280" t="s">
        <v>120</v>
      </c>
      <c r="G4" s="1280" t="s">
        <v>358</v>
      </c>
      <c r="H4" s="1280" t="s">
        <v>120</v>
      </c>
      <c r="I4" s="1280" t="s">
        <v>358</v>
      </c>
      <c r="J4" s="1280" t="s">
        <v>120</v>
      </c>
      <c r="K4" s="1280" t="s">
        <v>363</v>
      </c>
    </row>
    <row r="5" spans="1:11" ht="26.25" customHeight="1">
      <c r="A5" s="1297"/>
      <c r="B5" s="1281"/>
      <c r="C5" s="1281"/>
      <c r="D5" s="1281"/>
      <c r="E5" s="1281"/>
      <c r="F5" s="1281"/>
      <c r="G5" s="1281"/>
      <c r="H5" s="1281"/>
      <c r="I5" s="1281"/>
      <c r="J5" s="1281"/>
      <c r="K5" s="1281"/>
    </row>
    <row r="6" spans="1:11" s="62" customFormat="1" ht="12.75">
      <c r="A6" s="619">
        <v>42339</v>
      </c>
      <c r="B6" s="734">
        <v>894098</v>
      </c>
      <c r="C6" s="734">
        <v>5978.8784000000005</v>
      </c>
      <c r="D6" s="734">
        <v>87117</v>
      </c>
      <c r="E6" s="734">
        <v>588.95690000000002</v>
      </c>
      <c r="F6" s="734">
        <v>91465</v>
      </c>
      <c r="G6" s="734">
        <v>613.37779999999998</v>
      </c>
      <c r="H6" s="734">
        <v>1072680</v>
      </c>
      <c r="I6" s="734">
        <v>7181.2131000000008</v>
      </c>
      <c r="J6" s="734">
        <v>850695</v>
      </c>
      <c r="K6" s="734">
        <v>5663.1654399999998</v>
      </c>
    </row>
    <row r="7" spans="1:11" s="62" customFormat="1" ht="12.75">
      <c r="A7" s="619">
        <v>42340</v>
      </c>
      <c r="B7" s="734">
        <v>691305</v>
      </c>
      <c r="C7" s="734">
        <v>4626.6701000000003</v>
      </c>
      <c r="D7" s="734">
        <v>95867</v>
      </c>
      <c r="E7" s="734">
        <v>649.79899999999986</v>
      </c>
      <c r="F7" s="734">
        <v>78744</v>
      </c>
      <c r="G7" s="734">
        <v>527.84519999999998</v>
      </c>
      <c r="H7" s="734">
        <v>865916</v>
      </c>
      <c r="I7" s="734">
        <v>5804.3143</v>
      </c>
      <c r="J7" s="734">
        <v>893388</v>
      </c>
      <c r="K7" s="734">
        <v>5956.1434600000002</v>
      </c>
    </row>
    <row r="8" spans="1:11" s="62" customFormat="1" ht="12.75">
      <c r="A8" s="619">
        <v>42341</v>
      </c>
      <c r="B8" s="734">
        <v>945082</v>
      </c>
      <c r="C8" s="734">
        <v>6334.4570999999996</v>
      </c>
      <c r="D8" s="734">
        <v>142472</v>
      </c>
      <c r="E8" s="734">
        <v>965.37799999999993</v>
      </c>
      <c r="F8" s="734">
        <v>170798</v>
      </c>
      <c r="G8" s="734">
        <v>1136.0378999999998</v>
      </c>
      <c r="H8" s="734">
        <v>1258352</v>
      </c>
      <c r="I8" s="734">
        <v>8435.8729999999996</v>
      </c>
      <c r="J8" s="734">
        <v>999019</v>
      </c>
      <c r="K8" s="734">
        <v>6673.0980600000003</v>
      </c>
    </row>
    <row r="9" spans="1:11" s="62" customFormat="1" ht="12.75">
      <c r="A9" s="619">
        <v>42342</v>
      </c>
      <c r="B9" s="734">
        <v>1522317</v>
      </c>
      <c r="C9" s="734">
        <v>10224.6289</v>
      </c>
      <c r="D9" s="734">
        <v>118619</v>
      </c>
      <c r="E9" s="734">
        <v>802.75940000000003</v>
      </c>
      <c r="F9" s="734">
        <v>155714</v>
      </c>
      <c r="G9" s="734">
        <v>1035.9553000000001</v>
      </c>
      <c r="H9" s="734">
        <v>1796650</v>
      </c>
      <c r="I9" s="734">
        <v>12063.3436</v>
      </c>
      <c r="J9" s="734">
        <v>906204</v>
      </c>
      <c r="K9" s="734">
        <v>6061.9614799999999</v>
      </c>
    </row>
    <row r="10" spans="1:11" s="62" customFormat="1" ht="12.75">
      <c r="A10" s="619">
        <v>42345</v>
      </c>
      <c r="B10" s="734">
        <v>792217</v>
      </c>
      <c r="C10" s="734">
        <v>5302.9398000000001</v>
      </c>
      <c r="D10" s="734">
        <v>226690</v>
      </c>
      <c r="E10" s="734">
        <v>1536.5786000000003</v>
      </c>
      <c r="F10" s="734">
        <v>104965</v>
      </c>
      <c r="G10" s="734">
        <v>697.39919999999995</v>
      </c>
      <c r="H10" s="734">
        <v>1123872</v>
      </c>
      <c r="I10" s="734">
        <v>7536.9176000000007</v>
      </c>
      <c r="J10" s="734">
        <v>943858</v>
      </c>
      <c r="K10" s="734">
        <v>6293.9543199999998</v>
      </c>
    </row>
    <row r="11" spans="1:11" s="62" customFormat="1" ht="12.75">
      <c r="A11" s="619">
        <v>42346</v>
      </c>
      <c r="B11" s="734">
        <v>809549</v>
      </c>
      <c r="C11" s="734">
        <v>5429.1666999999989</v>
      </c>
      <c r="D11" s="734">
        <v>130071</v>
      </c>
      <c r="E11" s="734">
        <v>883.68460000000005</v>
      </c>
      <c r="F11" s="734">
        <v>132185</v>
      </c>
      <c r="G11" s="734">
        <v>877.45400000000006</v>
      </c>
      <c r="H11" s="734">
        <v>1071805</v>
      </c>
      <c r="I11" s="734">
        <v>7190.3052999999991</v>
      </c>
      <c r="J11" s="734">
        <v>966653</v>
      </c>
      <c r="K11" s="734">
        <v>6462.9192599999997</v>
      </c>
    </row>
    <row r="12" spans="1:11" s="62" customFormat="1" ht="12.75">
      <c r="A12" s="619">
        <v>42347</v>
      </c>
      <c r="B12" s="734">
        <v>991490</v>
      </c>
      <c r="C12" s="734">
        <v>6653.4023999999999</v>
      </c>
      <c r="D12" s="734">
        <v>122010</v>
      </c>
      <c r="E12" s="734">
        <v>825.98560000000009</v>
      </c>
      <c r="F12" s="734">
        <v>122197</v>
      </c>
      <c r="G12" s="734">
        <v>816.31209999999987</v>
      </c>
      <c r="H12" s="734">
        <v>1235697</v>
      </c>
      <c r="I12" s="734">
        <v>8295.7001</v>
      </c>
      <c r="J12" s="734">
        <v>1043719</v>
      </c>
      <c r="K12" s="734">
        <v>6972.4017599999997</v>
      </c>
    </row>
    <row r="13" spans="1:11" s="62" customFormat="1" ht="12.75">
      <c r="A13" s="619">
        <v>42348</v>
      </c>
      <c r="B13" s="734">
        <v>835366</v>
      </c>
      <c r="C13" s="734">
        <v>5600.8515999999991</v>
      </c>
      <c r="D13" s="734">
        <v>159358</v>
      </c>
      <c r="E13" s="734">
        <v>1078.2006000000001</v>
      </c>
      <c r="F13" s="734">
        <v>88435</v>
      </c>
      <c r="G13" s="734">
        <v>591.29179999999997</v>
      </c>
      <c r="H13" s="734">
        <v>1083159</v>
      </c>
      <c r="I13" s="734">
        <v>7270.3439999999991</v>
      </c>
      <c r="J13" s="734">
        <v>1085350</v>
      </c>
      <c r="K13" s="734">
        <v>7254.7684900000004</v>
      </c>
    </row>
    <row r="14" spans="1:11" s="62" customFormat="1" ht="12.75">
      <c r="A14" s="619">
        <v>42349</v>
      </c>
      <c r="B14" s="734">
        <v>1131519</v>
      </c>
      <c r="C14" s="734">
        <v>7586.5240000000003</v>
      </c>
      <c r="D14" s="734">
        <v>118449</v>
      </c>
      <c r="E14" s="734">
        <v>805.57560000000001</v>
      </c>
      <c r="F14" s="734">
        <v>69292</v>
      </c>
      <c r="G14" s="734">
        <v>463.79050000000001</v>
      </c>
      <c r="H14" s="734">
        <v>1319260</v>
      </c>
      <c r="I14" s="734">
        <v>8855.8901000000005</v>
      </c>
      <c r="J14" s="734">
        <v>1215612</v>
      </c>
      <c r="K14" s="734">
        <v>8124.1187900000004</v>
      </c>
    </row>
    <row r="15" spans="1:11" s="62" customFormat="1" ht="12.75">
      <c r="A15" s="619">
        <v>42352</v>
      </c>
      <c r="B15" s="734">
        <v>1135051</v>
      </c>
      <c r="C15" s="734">
        <v>7630.2331999999997</v>
      </c>
      <c r="D15" s="734">
        <v>91315</v>
      </c>
      <c r="E15" s="734">
        <v>618.79240000000004</v>
      </c>
      <c r="F15" s="734">
        <v>110395</v>
      </c>
      <c r="G15" s="734">
        <v>736.02089999999987</v>
      </c>
      <c r="H15" s="734">
        <v>1336761</v>
      </c>
      <c r="I15" s="734">
        <v>8985.0465000000004</v>
      </c>
      <c r="J15" s="734">
        <v>1290259</v>
      </c>
      <c r="K15" s="734">
        <v>8649.4878100000005</v>
      </c>
    </row>
    <row r="16" spans="1:11" s="62" customFormat="1" ht="12.75">
      <c r="A16" s="619">
        <v>42353</v>
      </c>
      <c r="B16" s="734">
        <v>901280</v>
      </c>
      <c r="C16" s="734">
        <v>6058.1798999999983</v>
      </c>
      <c r="D16" s="734">
        <v>64675</v>
      </c>
      <c r="E16" s="734">
        <v>438.04649999999992</v>
      </c>
      <c r="F16" s="734">
        <v>86862</v>
      </c>
      <c r="G16" s="734">
        <v>580.16489999999999</v>
      </c>
      <c r="H16" s="734">
        <v>1052817</v>
      </c>
      <c r="I16" s="734">
        <v>7076.3912999999984</v>
      </c>
      <c r="J16" s="734">
        <v>1282412</v>
      </c>
      <c r="K16" s="734">
        <v>8603.6131700000005</v>
      </c>
    </row>
    <row r="17" spans="1:11" s="62" customFormat="1" ht="12.75">
      <c r="A17" s="619">
        <v>42354</v>
      </c>
      <c r="B17" s="734">
        <v>839468</v>
      </c>
      <c r="C17" s="734">
        <v>5629.1062000000002</v>
      </c>
      <c r="D17" s="734">
        <v>299594</v>
      </c>
      <c r="E17" s="734">
        <v>2032.1877999999999</v>
      </c>
      <c r="F17" s="734">
        <v>184295</v>
      </c>
      <c r="G17" s="734">
        <v>1228.8997999999997</v>
      </c>
      <c r="H17" s="734">
        <v>1323357</v>
      </c>
      <c r="I17" s="734">
        <v>8890.1938000000009</v>
      </c>
      <c r="J17" s="734">
        <v>1256569</v>
      </c>
      <c r="K17" s="734">
        <v>8406.07834</v>
      </c>
    </row>
    <row r="18" spans="1:11" s="62" customFormat="1" ht="12.75">
      <c r="A18" s="619">
        <v>42355</v>
      </c>
      <c r="B18" s="734">
        <v>1396749</v>
      </c>
      <c r="C18" s="734">
        <v>9322.1463000000003</v>
      </c>
      <c r="D18" s="734">
        <v>435204</v>
      </c>
      <c r="E18" s="734">
        <v>2934.6663999999996</v>
      </c>
      <c r="F18" s="734">
        <v>316270</v>
      </c>
      <c r="G18" s="734">
        <v>2113.3521999999998</v>
      </c>
      <c r="H18" s="734">
        <v>2148223</v>
      </c>
      <c r="I18" s="734">
        <v>14370.1649</v>
      </c>
      <c r="J18" s="734">
        <v>1351178</v>
      </c>
      <c r="K18" s="734">
        <v>9011.5995700000003</v>
      </c>
    </row>
    <row r="19" spans="1:11" s="62" customFormat="1" ht="12.75">
      <c r="A19" s="619">
        <v>42356</v>
      </c>
      <c r="B19" s="734">
        <v>1402339</v>
      </c>
      <c r="C19" s="734">
        <v>9333.7307000000001</v>
      </c>
      <c r="D19" s="734">
        <v>411021</v>
      </c>
      <c r="E19" s="734">
        <v>2768.2435</v>
      </c>
      <c r="F19" s="734">
        <v>150109</v>
      </c>
      <c r="G19" s="734">
        <v>998.39679999999998</v>
      </c>
      <c r="H19" s="734">
        <v>1963469</v>
      </c>
      <c r="I19" s="734">
        <v>13100.370999999999</v>
      </c>
      <c r="J19" s="734">
        <v>1408442</v>
      </c>
      <c r="K19" s="734">
        <v>9362.3589900000006</v>
      </c>
    </row>
    <row r="20" spans="1:11" s="62" customFormat="1" ht="12.75">
      <c r="A20" s="619">
        <v>42359</v>
      </c>
      <c r="B20" s="734">
        <v>991644</v>
      </c>
      <c r="C20" s="734">
        <v>6590.9218999999994</v>
      </c>
      <c r="D20" s="734">
        <v>421977</v>
      </c>
      <c r="E20" s="734">
        <v>2836.9775999999997</v>
      </c>
      <c r="F20" s="734">
        <v>95179</v>
      </c>
      <c r="G20" s="734">
        <v>632.48569999999995</v>
      </c>
      <c r="H20" s="734">
        <v>1508800</v>
      </c>
      <c r="I20" s="734">
        <v>10060.385199999999</v>
      </c>
      <c r="J20" s="734">
        <v>1556446</v>
      </c>
      <c r="K20" s="734">
        <v>10329.85225</v>
      </c>
    </row>
    <row r="21" spans="1:11" s="62" customFormat="1" ht="12.75">
      <c r="A21" s="619">
        <v>42360</v>
      </c>
      <c r="B21" s="734">
        <v>956596</v>
      </c>
      <c r="C21" s="734">
        <v>6354.1950999999999</v>
      </c>
      <c r="D21" s="734">
        <v>387621</v>
      </c>
      <c r="E21" s="734">
        <v>2601.6565000000001</v>
      </c>
      <c r="F21" s="734">
        <v>49375</v>
      </c>
      <c r="G21" s="734">
        <v>328.17429999999996</v>
      </c>
      <c r="H21" s="734">
        <v>1393592</v>
      </c>
      <c r="I21" s="734">
        <v>9284.0259000000005</v>
      </c>
      <c r="J21" s="734">
        <v>1670190</v>
      </c>
      <c r="K21" s="734">
        <v>11079.612419999999</v>
      </c>
    </row>
    <row r="22" spans="1:11" s="62" customFormat="1" ht="12.75">
      <c r="A22" s="619">
        <v>42361</v>
      </c>
      <c r="B22" s="734">
        <v>1073106</v>
      </c>
      <c r="C22" s="734">
        <v>7119.0922</v>
      </c>
      <c r="D22" s="734">
        <v>434359</v>
      </c>
      <c r="E22" s="734">
        <v>2910.0736000000002</v>
      </c>
      <c r="F22" s="734">
        <v>182940</v>
      </c>
      <c r="G22" s="734">
        <v>1210.0309</v>
      </c>
      <c r="H22" s="734">
        <v>1690405</v>
      </c>
      <c r="I22" s="734">
        <v>11239.1967</v>
      </c>
      <c r="J22" s="734">
        <v>1729991</v>
      </c>
      <c r="K22" s="734">
        <v>11459.051149999999</v>
      </c>
    </row>
    <row r="23" spans="1:11" s="62" customFormat="1" ht="12.75">
      <c r="A23" s="619">
        <v>42366</v>
      </c>
      <c r="B23" s="734">
        <v>981359</v>
      </c>
      <c r="C23" s="734">
        <v>6506.9739000000009</v>
      </c>
      <c r="D23" s="734">
        <v>322496</v>
      </c>
      <c r="E23" s="734">
        <v>2170.1068</v>
      </c>
      <c r="F23" s="734">
        <v>129916</v>
      </c>
      <c r="G23" s="734">
        <v>861.00289999999995</v>
      </c>
      <c r="H23" s="734">
        <v>1433771</v>
      </c>
      <c r="I23" s="734">
        <v>9538.0836000000018</v>
      </c>
      <c r="J23" s="734">
        <v>1869473</v>
      </c>
      <c r="K23" s="734">
        <v>12371.97113</v>
      </c>
    </row>
    <row r="24" spans="1:11" s="62" customFormat="1" ht="12.75">
      <c r="A24" s="619">
        <v>42367</v>
      </c>
      <c r="B24" s="734">
        <v>1545319</v>
      </c>
      <c r="C24" s="734">
        <v>10288.2755</v>
      </c>
      <c r="D24" s="734">
        <v>299761</v>
      </c>
      <c r="E24" s="734">
        <v>2017.7819999999997</v>
      </c>
      <c r="F24" s="734">
        <v>192766</v>
      </c>
      <c r="G24" s="734">
        <v>1280.4556</v>
      </c>
      <c r="H24" s="734">
        <v>2037846</v>
      </c>
      <c r="I24" s="734">
        <v>13586.5131</v>
      </c>
      <c r="J24" s="734">
        <v>1119631</v>
      </c>
      <c r="K24" s="734">
        <v>7434.1473999999998</v>
      </c>
    </row>
    <row r="25" spans="1:11" s="62" customFormat="1" ht="12.75">
      <c r="A25" s="619">
        <v>42368</v>
      </c>
      <c r="B25" s="734">
        <v>641913</v>
      </c>
      <c r="C25" s="734">
        <v>4281.3229000000001</v>
      </c>
      <c r="D25" s="734">
        <v>251353</v>
      </c>
      <c r="E25" s="734">
        <v>1695.9367999999997</v>
      </c>
      <c r="F25" s="734">
        <v>139171</v>
      </c>
      <c r="G25" s="734">
        <v>927.91229999999996</v>
      </c>
      <c r="H25" s="734">
        <v>1032437</v>
      </c>
      <c r="I25" s="734">
        <v>6905.1719999999996</v>
      </c>
      <c r="J25" s="734">
        <v>1171069</v>
      </c>
      <c r="K25" s="734">
        <v>7782.6978600000002</v>
      </c>
    </row>
    <row r="26" spans="1:11" s="62" customFormat="1" ht="12.75">
      <c r="A26" s="619">
        <v>42369</v>
      </c>
      <c r="B26" s="734">
        <v>837977</v>
      </c>
      <c r="C26" s="734">
        <v>5571.4537</v>
      </c>
      <c r="D26" s="734">
        <v>248404</v>
      </c>
      <c r="E26" s="734">
        <v>1671.8678</v>
      </c>
      <c r="F26" s="734">
        <v>157503</v>
      </c>
      <c r="G26" s="734">
        <v>1048.9258000000002</v>
      </c>
      <c r="H26" s="734">
        <v>1243884</v>
      </c>
      <c r="I26" s="734">
        <v>8292.2472999999991</v>
      </c>
      <c r="J26" s="734">
        <v>1129110</v>
      </c>
      <c r="K26" s="734">
        <v>7492.8169200000002</v>
      </c>
    </row>
    <row r="27" spans="1:11" s="62" customFormat="1" ht="12.75">
      <c r="A27" s="1294" t="s">
        <v>251</v>
      </c>
      <c r="B27" s="1294"/>
    </row>
  </sheetData>
  <mergeCells count="19">
    <mergeCell ref="A1:K1"/>
    <mergeCell ref="A2:A5"/>
    <mergeCell ref="B2:C3"/>
    <mergeCell ref="D2:G2"/>
    <mergeCell ref="H2:I3"/>
    <mergeCell ref="J2:K3"/>
    <mergeCell ref="D3:E3"/>
    <mergeCell ref="F3:G3"/>
    <mergeCell ref="B4:B5"/>
    <mergeCell ref="C4:C5"/>
    <mergeCell ref="J4:J5"/>
    <mergeCell ref="K4:K5"/>
    <mergeCell ref="H4:H5"/>
    <mergeCell ref="I4:I5"/>
    <mergeCell ref="A27:B27"/>
    <mergeCell ref="D4:D5"/>
    <mergeCell ref="E4:E5"/>
    <mergeCell ref="F4:F5"/>
    <mergeCell ref="G4:G5"/>
  </mergeCells>
  <pageMargins left="0.7" right="0.7" top="0.75" bottom="0.75" header="0.3" footer="0.3"/>
  <pageSetup scale="85" orientation="portrait" r:id="rId1"/>
</worksheet>
</file>

<file path=xl/worksheets/sheet5.xml><?xml version="1.0" encoding="utf-8"?>
<worksheet xmlns="http://schemas.openxmlformats.org/spreadsheetml/2006/main" xmlns:r="http://schemas.openxmlformats.org/officeDocument/2006/relationships">
  <sheetPr codeName="Sheet3">
    <tabColor rgb="FF92D050"/>
  </sheetPr>
  <dimension ref="B3:F5"/>
  <sheetViews>
    <sheetView workbookViewId="0">
      <selection activeCell="F20" sqref="F20"/>
    </sheetView>
  </sheetViews>
  <sheetFormatPr defaultRowHeight="15"/>
  <cols>
    <col min="3" max="4" width="9.5703125" bestFit="1" customWidth="1"/>
    <col min="5" max="5" width="10" bestFit="1" customWidth="1"/>
    <col min="6" max="7" width="10.140625" bestFit="1" customWidth="1"/>
  </cols>
  <sheetData>
    <row r="3" spans="2:6">
      <c r="B3" s="315" t="s">
        <v>464</v>
      </c>
    </row>
    <row r="5" spans="2:6" ht="15.75" thickBot="1">
      <c r="B5" s="327" t="s">
        <v>465</v>
      </c>
      <c r="C5" s="328">
        <v>41745</v>
      </c>
      <c r="D5" s="328">
        <v>41750</v>
      </c>
      <c r="E5" s="328">
        <v>100</v>
      </c>
      <c r="F5" s="328" t="s">
        <v>466</v>
      </c>
    </row>
  </sheetData>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dimension ref="A1:P18"/>
  <sheetViews>
    <sheetView zoomScaleSheetLayoutView="100" workbookViewId="0">
      <selection activeCell="F12" sqref="F12"/>
    </sheetView>
  </sheetViews>
  <sheetFormatPr defaultColWidth="9.140625" defaultRowHeight="12.75"/>
  <cols>
    <col min="1" max="1" width="8.5703125" style="409" customWidth="1"/>
    <col min="2" max="2" width="9.28515625" style="409" customWidth="1"/>
    <col min="3" max="3" width="9.7109375" style="409" customWidth="1"/>
    <col min="4" max="4" width="10.28515625" style="409" customWidth="1"/>
    <col min="5" max="5" width="9.7109375" style="409" customWidth="1"/>
    <col min="6" max="6" width="5.7109375" style="409" customWidth="1"/>
    <col min="7" max="8" width="10" style="409" customWidth="1"/>
    <col min="9" max="9" width="9.5703125" style="409" customWidth="1"/>
    <col min="10" max="10" width="9.7109375" style="409" customWidth="1"/>
    <col min="11" max="11" width="6.140625" style="409" customWidth="1"/>
    <col min="12" max="13" width="9.140625" style="409" customWidth="1"/>
    <col min="14" max="14" width="10" style="409" customWidth="1"/>
    <col min="15" max="15" width="9.140625" style="409" customWidth="1"/>
    <col min="16" max="16" width="6.140625" style="409" customWidth="1"/>
    <col min="17" max="16384" width="9.140625" style="409"/>
  </cols>
  <sheetData>
    <row r="1" spans="1:16" ht="15.75">
      <c r="A1" s="154" t="str">
        <f>[2]Tables!$A$49</f>
        <v>Table 48: Settlement Statistics of Currency Derivatives Segment (` crore)</v>
      </c>
      <c r="B1" s="154"/>
      <c r="C1" s="154"/>
      <c r="D1" s="154"/>
      <c r="E1" s="154"/>
      <c r="F1" s="154"/>
      <c r="G1" s="154"/>
      <c r="H1" s="155"/>
      <c r="I1" s="155"/>
      <c r="J1" s="155"/>
      <c r="K1" s="155"/>
    </row>
    <row r="2" spans="1:16" ht="19.5" customHeight="1">
      <c r="A2" s="1256" t="s">
        <v>394</v>
      </c>
      <c r="B2" s="1266" t="s">
        <v>40</v>
      </c>
      <c r="C2" s="1300"/>
      <c r="D2" s="1300"/>
      <c r="E2" s="1267"/>
      <c r="F2" s="1256" t="s">
        <v>5</v>
      </c>
      <c r="G2" s="1266" t="s">
        <v>553</v>
      </c>
      <c r="H2" s="1300"/>
      <c r="I2" s="1300"/>
      <c r="J2" s="1267"/>
      <c r="K2" s="1256" t="s">
        <v>5</v>
      </c>
      <c r="L2" s="1266" t="s">
        <v>41</v>
      </c>
      <c r="M2" s="1300"/>
      <c r="N2" s="1300"/>
      <c r="O2" s="1267"/>
      <c r="P2" s="1256" t="s">
        <v>5</v>
      </c>
    </row>
    <row r="3" spans="1:16">
      <c r="A3" s="1298"/>
      <c r="B3" s="1302" t="s">
        <v>144</v>
      </c>
      <c r="C3" s="1302"/>
      <c r="D3" s="1302" t="s">
        <v>298</v>
      </c>
      <c r="E3" s="1302"/>
      <c r="F3" s="1298" t="s">
        <v>5</v>
      </c>
      <c r="G3" s="1303" t="s">
        <v>144</v>
      </c>
      <c r="H3" s="1303"/>
      <c r="I3" s="1304" t="s">
        <v>376</v>
      </c>
      <c r="J3" s="1305"/>
      <c r="K3" s="1298" t="s">
        <v>5</v>
      </c>
      <c r="L3" s="1302" t="s">
        <v>144</v>
      </c>
      <c r="M3" s="1302"/>
      <c r="N3" s="1302" t="s">
        <v>298</v>
      </c>
      <c r="O3" s="1302"/>
      <c r="P3" s="1298" t="s">
        <v>5</v>
      </c>
    </row>
    <row r="4" spans="1:16" ht="24.75" customHeight="1">
      <c r="A4" s="1298"/>
      <c r="B4" s="1262" t="s">
        <v>140</v>
      </c>
      <c r="C4" s="1262" t="s">
        <v>139</v>
      </c>
      <c r="D4" s="1306" t="s">
        <v>138</v>
      </c>
      <c r="E4" s="1306" t="s">
        <v>137</v>
      </c>
      <c r="F4" s="1298"/>
      <c r="G4" s="1262" t="s">
        <v>140</v>
      </c>
      <c r="H4" s="1262" t="s">
        <v>139</v>
      </c>
      <c r="I4" s="1262" t="s">
        <v>138</v>
      </c>
      <c r="J4" s="1262" t="s">
        <v>137</v>
      </c>
      <c r="K4" s="1298"/>
      <c r="L4" s="1262" t="s">
        <v>140</v>
      </c>
      <c r="M4" s="1262" t="s">
        <v>139</v>
      </c>
      <c r="N4" s="1306" t="s">
        <v>138</v>
      </c>
      <c r="O4" s="1306" t="s">
        <v>137</v>
      </c>
      <c r="P4" s="1298"/>
    </row>
    <row r="5" spans="1:16" ht="0.75" customHeight="1">
      <c r="A5" s="1299"/>
      <c r="B5" s="1301"/>
      <c r="C5" s="1301"/>
      <c r="D5" s="1307"/>
      <c r="E5" s="1307" t="s">
        <v>137</v>
      </c>
      <c r="F5" s="1299"/>
      <c r="G5" s="1301"/>
      <c r="H5" s="1301"/>
      <c r="I5" s="1301"/>
      <c r="J5" s="1301" t="s">
        <v>137</v>
      </c>
      <c r="K5" s="1299"/>
      <c r="L5" s="1301"/>
      <c r="M5" s="1301"/>
      <c r="N5" s="1307"/>
      <c r="O5" s="1307" t="s">
        <v>137</v>
      </c>
      <c r="P5" s="1299"/>
    </row>
    <row r="6" spans="1:16" ht="15" customHeight="1">
      <c r="A6" s="511" t="s">
        <v>464</v>
      </c>
      <c r="B6" s="620">
        <v>4801.6763179999998</v>
      </c>
      <c r="C6" s="620">
        <v>44.2028076</v>
      </c>
      <c r="D6" s="620">
        <v>590.93239474999996</v>
      </c>
      <c r="E6" s="620">
        <v>152.27259633</v>
      </c>
      <c r="F6" s="620">
        <v>5589.0877513699998</v>
      </c>
      <c r="G6" s="620">
        <v>1548.3899887999999</v>
      </c>
      <c r="H6" s="620">
        <v>13.27820238</v>
      </c>
      <c r="I6" s="620">
        <v>35.724819400000008</v>
      </c>
      <c r="J6" s="620">
        <v>8.0031859900000004</v>
      </c>
      <c r="K6" s="620">
        <v>1605.39619657</v>
      </c>
      <c r="L6" s="620">
        <v>1939.57</v>
      </c>
      <c r="M6" s="620">
        <v>22.06</v>
      </c>
      <c r="N6" s="620">
        <v>5052.38</v>
      </c>
      <c r="O6" s="620">
        <v>15.86</v>
      </c>
      <c r="P6" s="620">
        <v>7029.8700000000008</v>
      </c>
    </row>
    <row r="7" spans="1:16" ht="15" customHeight="1">
      <c r="A7" s="316" t="s">
        <v>557</v>
      </c>
      <c r="B7" s="615">
        <f t="shared" ref="B7:P7" si="0">SUM(B8:B16)</f>
        <v>4584.6224834999994</v>
      </c>
      <c r="C7" s="615">
        <f t="shared" si="0"/>
        <v>128.67911726</v>
      </c>
      <c r="D7" s="615">
        <f t="shared" si="0"/>
        <v>644.24609574999999</v>
      </c>
      <c r="E7" s="615">
        <f t="shared" si="0"/>
        <v>253.92253200999997</v>
      </c>
      <c r="F7" s="615">
        <f t="shared" si="0"/>
        <v>5611.470228520001</v>
      </c>
      <c r="G7" s="615">
        <f t="shared" si="0"/>
        <v>754.84715405000009</v>
      </c>
      <c r="H7" s="615">
        <f t="shared" si="0"/>
        <v>14.35415506</v>
      </c>
      <c r="I7" s="615">
        <f t="shared" si="0"/>
        <v>28.012230999999993</v>
      </c>
      <c r="J7" s="615">
        <f t="shared" si="0"/>
        <v>13.60690501</v>
      </c>
      <c r="K7" s="615">
        <f t="shared" si="0"/>
        <v>810.82044511999993</v>
      </c>
      <c r="L7" s="615">
        <f t="shared" si="0"/>
        <v>2337.81</v>
      </c>
      <c r="M7" s="615">
        <f t="shared" si="0"/>
        <v>47.5</v>
      </c>
      <c r="N7" s="615">
        <f t="shared" si="0"/>
        <v>2236.3999999999996</v>
      </c>
      <c r="O7" s="615">
        <f t="shared" si="0"/>
        <v>85.820000000000007</v>
      </c>
      <c r="P7" s="615">
        <f t="shared" si="0"/>
        <v>4707.53</v>
      </c>
    </row>
    <row r="8" spans="1:16" ht="15" customHeight="1">
      <c r="A8" s="512">
        <v>42108</v>
      </c>
      <c r="B8" s="616">
        <v>476.59794875</v>
      </c>
      <c r="C8" s="616">
        <v>15.650680319999999</v>
      </c>
      <c r="D8" s="616">
        <v>55.061944250000003</v>
      </c>
      <c r="E8" s="616">
        <v>18</v>
      </c>
      <c r="F8" s="616">
        <f>SUM(B8:E8)</f>
        <v>565.31057332</v>
      </c>
      <c r="G8" s="616">
        <v>98.831774999999993</v>
      </c>
      <c r="H8" s="616">
        <v>2.9158492800000002</v>
      </c>
      <c r="I8" s="616">
        <v>1.77</v>
      </c>
      <c r="J8" s="616">
        <v>0.20573920000000001</v>
      </c>
      <c r="K8" s="616">
        <v>103.72336347999999</v>
      </c>
      <c r="L8" s="616">
        <v>251.24</v>
      </c>
      <c r="M8" s="616">
        <v>6.74</v>
      </c>
      <c r="N8" s="616">
        <v>285.19</v>
      </c>
      <c r="O8" s="616">
        <v>1.97</v>
      </c>
      <c r="P8" s="616">
        <v>545.14</v>
      </c>
    </row>
    <row r="9" spans="1:16" ht="15" customHeight="1">
      <c r="A9" s="512">
        <v>42138</v>
      </c>
      <c r="B9" s="616">
        <v>479.18969625</v>
      </c>
      <c r="C9" s="616">
        <v>3.02248721</v>
      </c>
      <c r="D9" s="616">
        <v>58.496699</v>
      </c>
      <c r="E9" s="616">
        <v>15.236005</v>
      </c>
      <c r="F9" s="616">
        <v>555.94488746000002</v>
      </c>
      <c r="G9" s="616">
        <v>98.506990250000001</v>
      </c>
      <c r="H9" s="616">
        <v>1.0117781100000001</v>
      </c>
      <c r="I9" s="616">
        <v>1.8478785</v>
      </c>
      <c r="J9" s="616">
        <v>0.149592</v>
      </c>
      <c r="K9" s="616">
        <v>101.51623885999999</v>
      </c>
      <c r="L9" s="616">
        <v>262.45999999999998</v>
      </c>
      <c r="M9" s="616">
        <v>2.4700000000000002</v>
      </c>
      <c r="N9" s="616">
        <v>354.58</v>
      </c>
      <c r="O9" s="616">
        <v>1.4</v>
      </c>
      <c r="P9" s="616">
        <v>620.91</v>
      </c>
    </row>
    <row r="10" spans="1:16" ht="15" customHeight="1">
      <c r="A10" s="512">
        <v>42170</v>
      </c>
      <c r="B10" s="616">
        <v>483.53191299999997</v>
      </c>
      <c r="C10" s="616">
        <v>0.79979312000000014</v>
      </c>
      <c r="D10" s="616">
        <v>51.825137249999997</v>
      </c>
      <c r="E10" s="616">
        <v>15.993921240000001</v>
      </c>
      <c r="F10" s="616">
        <v>552.1507646099999</v>
      </c>
      <c r="G10" s="616">
        <v>76.248183249999997</v>
      </c>
      <c r="H10" s="616">
        <v>0.29082400000000003</v>
      </c>
      <c r="I10" s="616">
        <v>2.8177094999999999</v>
      </c>
      <c r="J10" s="616">
        <v>1.7428973999999999</v>
      </c>
      <c r="K10" s="616">
        <v>81.099614150000008</v>
      </c>
      <c r="L10" s="616">
        <v>232</v>
      </c>
      <c r="M10" s="616">
        <v>0.4</v>
      </c>
      <c r="N10" s="616">
        <v>189.78</v>
      </c>
      <c r="O10" s="616">
        <v>5.15</v>
      </c>
      <c r="P10" s="616">
        <v>427.33</v>
      </c>
    </row>
    <row r="11" spans="1:16" ht="15" customHeight="1">
      <c r="A11" s="512">
        <v>42200</v>
      </c>
      <c r="B11" s="616">
        <v>628.50832800000001</v>
      </c>
      <c r="C11" s="616">
        <v>1.1285887999999997</v>
      </c>
      <c r="D11" s="616">
        <v>48.99151775</v>
      </c>
      <c r="E11" s="616">
        <v>11.08559823</v>
      </c>
      <c r="F11" s="616">
        <v>689.71403277999991</v>
      </c>
      <c r="G11" s="616">
        <v>120.117384</v>
      </c>
      <c r="H11" s="616">
        <v>0.36347802000000001</v>
      </c>
      <c r="I11" s="616">
        <v>2.1364559999999999</v>
      </c>
      <c r="J11" s="616">
        <v>0.12592861</v>
      </c>
      <c r="K11" s="616">
        <v>122.74324663</v>
      </c>
      <c r="L11" s="616">
        <v>284.27999999999997</v>
      </c>
      <c r="M11" s="616">
        <v>0.86</v>
      </c>
      <c r="N11" s="616">
        <v>242.04</v>
      </c>
      <c r="O11" s="616">
        <v>2.0099999999999998</v>
      </c>
      <c r="P11" s="616">
        <v>529.19000000000005</v>
      </c>
    </row>
    <row r="12" spans="1:16" ht="15" customHeight="1">
      <c r="A12" s="512">
        <v>42231</v>
      </c>
      <c r="B12" s="616">
        <v>810.124819</v>
      </c>
      <c r="C12" s="616">
        <v>14.469129150000001</v>
      </c>
      <c r="D12" s="616">
        <v>117.71031725</v>
      </c>
      <c r="E12" s="616">
        <v>75.796926499999998</v>
      </c>
      <c r="F12" s="616">
        <v>1018.1011919</v>
      </c>
      <c r="G12" s="616">
        <v>139.610276</v>
      </c>
      <c r="H12" s="616">
        <v>2.4794700999999999</v>
      </c>
      <c r="I12" s="616">
        <v>4.8276092500000001</v>
      </c>
      <c r="J12" s="616">
        <v>4.8724593499999997</v>
      </c>
      <c r="K12" s="616">
        <v>151.78981469999997</v>
      </c>
      <c r="L12" s="616">
        <v>402.92</v>
      </c>
      <c r="M12" s="616">
        <v>6.79</v>
      </c>
      <c r="N12" s="616">
        <v>213.05</v>
      </c>
      <c r="O12" s="616">
        <v>26.94</v>
      </c>
      <c r="P12" s="616">
        <v>649.70000000000005</v>
      </c>
    </row>
    <row r="13" spans="1:16" ht="15" customHeight="1">
      <c r="A13" s="512">
        <v>42262</v>
      </c>
      <c r="B13" s="616">
        <v>393.39530724999997</v>
      </c>
      <c r="C13" s="616">
        <v>10.51917684</v>
      </c>
      <c r="D13" s="616">
        <v>86.890656500000006</v>
      </c>
      <c r="E13" s="616">
        <v>19.353616500000001</v>
      </c>
      <c r="F13" s="616">
        <v>510.15875708999994</v>
      </c>
      <c r="G13" s="616">
        <v>50.501410800000002</v>
      </c>
      <c r="H13" s="616">
        <v>0.76379585000000005</v>
      </c>
      <c r="I13" s="616">
        <v>2.8926105</v>
      </c>
      <c r="J13" s="616">
        <v>0.51663749999999997</v>
      </c>
      <c r="K13" s="616">
        <v>54.674454650000001</v>
      </c>
      <c r="L13" s="616">
        <v>222.46</v>
      </c>
      <c r="M13" s="616">
        <v>4.71</v>
      </c>
      <c r="N13" s="616">
        <v>313.58</v>
      </c>
      <c r="O13" s="616">
        <v>14.44</v>
      </c>
      <c r="P13" s="616">
        <v>555.19000000000005</v>
      </c>
    </row>
    <row r="14" spans="1:16" ht="15" customHeight="1">
      <c r="A14" s="512">
        <v>42292</v>
      </c>
      <c r="B14" s="616">
        <v>516.76330725000003</v>
      </c>
      <c r="C14" s="616">
        <v>5.375045899999999</v>
      </c>
      <c r="D14" s="616">
        <v>71.101767249999995</v>
      </c>
      <c r="E14" s="616">
        <v>38.583372199999999</v>
      </c>
      <c r="F14" s="616">
        <v>631.82349260000001</v>
      </c>
      <c r="G14" s="616">
        <v>75.905210999999994</v>
      </c>
      <c r="H14" s="616">
        <v>1.1100000000000001</v>
      </c>
      <c r="I14" s="616">
        <v>2.1969045</v>
      </c>
      <c r="J14" s="616">
        <v>0.89</v>
      </c>
      <c r="K14" s="616">
        <v>80.102115499999996</v>
      </c>
      <c r="L14" s="616">
        <v>272.47000000000003</v>
      </c>
      <c r="M14" s="616">
        <v>3.07</v>
      </c>
      <c r="N14" s="616">
        <v>277.43</v>
      </c>
      <c r="O14" s="616">
        <v>14.81</v>
      </c>
      <c r="P14" s="616">
        <v>567.78</v>
      </c>
    </row>
    <row r="15" spans="1:16" ht="15" customHeight="1">
      <c r="A15" s="512">
        <v>42323</v>
      </c>
      <c r="B15" s="616">
        <v>412.29485449999999</v>
      </c>
      <c r="C15" s="616">
        <v>49.289973679999996</v>
      </c>
      <c r="D15" s="616">
        <v>76.699449250000001</v>
      </c>
      <c r="E15" s="616">
        <v>41.882618340000001</v>
      </c>
      <c r="F15" s="616">
        <v>580.16689577</v>
      </c>
      <c r="G15" s="616">
        <v>52.727579749999997</v>
      </c>
      <c r="H15" s="616">
        <v>3.2515735399999999</v>
      </c>
      <c r="I15" s="616">
        <v>6.2938124999999996</v>
      </c>
      <c r="J15" s="616">
        <v>2.26211495</v>
      </c>
      <c r="K15" s="616">
        <v>64.535080739999998</v>
      </c>
      <c r="L15" s="616">
        <v>203</v>
      </c>
      <c r="M15" s="616">
        <v>11.52</v>
      </c>
      <c r="N15" s="616">
        <v>225.71</v>
      </c>
      <c r="O15" s="616">
        <v>9.9600000000000009</v>
      </c>
      <c r="P15" s="616">
        <v>450.19</v>
      </c>
    </row>
    <row r="16" spans="1:16" ht="15" customHeight="1">
      <c r="A16" s="512">
        <v>42353</v>
      </c>
      <c r="B16" s="616">
        <v>384.21630950000002</v>
      </c>
      <c r="C16" s="616">
        <v>28.424242239999998</v>
      </c>
      <c r="D16" s="616">
        <v>77.468607250000005</v>
      </c>
      <c r="E16" s="616">
        <v>17.990473999999999</v>
      </c>
      <c r="F16" s="616">
        <v>508.09963299000003</v>
      </c>
      <c r="G16" s="616">
        <v>42.398344000000002</v>
      </c>
      <c r="H16" s="616">
        <v>2.16738616</v>
      </c>
      <c r="I16" s="616">
        <v>3.2292502500000002</v>
      </c>
      <c r="J16" s="616">
        <v>2.8415360000000001</v>
      </c>
      <c r="K16" s="616">
        <v>50.636516409999999</v>
      </c>
      <c r="L16" s="616">
        <v>206.98</v>
      </c>
      <c r="M16" s="616">
        <v>10.94</v>
      </c>
      <c r="N16" s="616">
        <v>135.04</v>
      </c>
      <c r="O16" s="616">
        <v>9.14</v>
      </c>
      <c r="P16" s="616">
        <v>362.1</v>
      </c>
    </row>
    <row r="17" spans="1:6" ht="12.75" customHeight="1">
      <c r="A17" s="1058" t="str">
        <f>'44 '!A16:F16</f>
        <v>$ indicates as on December 31, 2015.</v>
      </c>
      <c r="B17" s="1058"/>
      <c r="C17" s="1058"/>
      <c r="D17" s="1058"/>
      <c r="E17" s="1058"/>
      <c r="F17" s="1058"/>
    </row>
    <row r="18" spans="1:6" s="492" customFormat="1" ht="13.5" customHeight="1">
      <c r="A18" s="493" t="s">
        <v>539</v>
      </c>
    </row>
  </sheetData>
  <mergeCells count="26">
    <mergeCell ref="L4:L5"/>
    <mergeCell ref="M4:M5"/>
    <mergeCell ref="N4:N5"/>
    <mergeCell ref="O4:O5"/>
    <mergeCell ref="K2:K5"/>
    <mergeCell ref="A17:F17"/>
    <mergeCell ref="P2:P5"/>
    <mergeCell ref="B3:C3"/>
    <mergeCell ref="D3:E3"/>
    <mergeCell ref="G3:H3"/>
    <mergeCell ref="I3:J3"/>
    <mergeCell ref="L3:M3"/>
    <mergeCell ref="N3:O3"/>
    <mergeCell ref="B4:B5"/>
    <mergeCell ref="C4:C5"/>
    <mergeCell ref="L2:O2"/>
    <mergeCell ref="E4:E5"/>
    <mergeCell ref="G4:G5"/>
    <mergeCell ref="H4:H5"/>
    <mergeCell ref="I4:I5"/>
    <mergeCell ref="D4:D5"/>
    <mergeCell ref="A2:A5"/>
    <mergeCell ref="B2:E2"/>
    <mergeCell ref="F2:F5"/>
    <mergeCell ref="G2:J2"/>
    <mergeCell ref="J4:J5"/>
  </mergeCells>
  <pageMargins left="0.25" right="0" top="1" bottom="1" header="0.5" footer="0.5"/>
  <pageSetup scale="70" orientation="landscape" r:id="rId1"/>
  <headerFooter alignWithMargins="0"/>
</worksheet>
</file>

<file path=xl/worksheets/sheet51.xml><?xml version="1.0" encoding="utf-8"?>
<worksheet xmlns="http://schemas.openxmlformats.org/spreadsheetml/2006/main" xmlns:r="http://schemas.openxmlformats.org/officeDocument/2006/relationships">
  <dimension ref="A1:I16"/>
  <sheetViews>
    <sheetView workbookViewId="0">
      <selection activeCell="F12" sqref="F12"/>
    </sheetView>
  </sheetViews>
  <sheetFormatPr defaultColWidth="9.140625" defaultRowHeight="15.75"/>
  <cols>
    <col min="1" max="1" width="8.140625" style="269" customWidth="1"/>
    <col min="2" max="5" width="9.5703125" style="269" customWidth="1"/>
    <col min="6" max="6" width="11.140625" style="269" bestFit="1" customWidth="1"/>
    <col min="7" max="9" width="9.28515625" style="269" bestFit="1" customWidth="1"/>
    <col min="10" max="16384" width="9.140625" style="269"/>
  </cols>
  <sheetData>
    <row r="1" spans="1:9">
      <c r="A1" s="264" t="str">
        <f>[2]Tables!$A$50</f>
        <v>Table 49: Instrument-wise Turnover in Currency Derivatives of NSE</v>
      </c>
    </row>
    <row r="2" spans="1:9" ht="15.75" customHeight="1">
      <c r="A2" s="1308" t="s">
        <v>278</v>
      </c>
      <c r="B2" s="1310" t="s">
        <v>451</v>
      </c>
      <c r="C2" s="1311"/>
      <c r="D2" s="1311"/>
      <c r="E2" s="1312"/>
      <c r="F2" s="1313" t="s">
        <v>435</v>
      </c>
      <c r="G2" s="1313"/>
      <c r="H2" s="1313"/>
      <c r="I2" s="1313"/>
    </row>
    <row r="3" spans="1:9">
      <c r="A3" s="1309"/>
      <c r="B3" s="295" t="s">
        <v>430</v>
      </c>
      <c r="C3" s="295" t="s">
        <v>427</v>
      </c>
      <c r="D3" s="295" t="s">
        <v>428</v>
      </c>
      <c r="E3" s="295" t="s">
        <v>429</v>
      </c>
      <c r="F3" s="897" t="s">
        <v>430</v>
      </c>
      <c r="G3" s="897" t="s">
        <v>427</v>
      </c>
      <c r="H3" s="897" t="s">
        <v>428</v>
      </c>
      <c r="I3" s="897" t="s">
        <v>429</v>
      </c>
    </row>
    <row r="4" spans="1:9">
      <c r="A4" s="573">
        <v>42005</v>
      </c>
      <c r="B4" s="621">
        <v>11230.775513750001</v>
      </c>
      <c r="C4" s="621">
        <v>11112.0322535</v>
      </c>
      <c r="D4" s="621">
        <v>4221.5620357500002</v>
      </c>
      <c r="E4" s="621">
        <v>333691.44038799999</v>
      </c>
      <c r="F4" s="621">
        <v>2774942</v>
      </c>
      <c r="G4" s="621">
        <v>45317</v>
      </c>
      <c r="H4" s="621">
        <v>24124</v>
      </c>
      <c r="I4" s="621">
        <v>14383</v>
      </c>
    </row>
    <row r="5" spans="1:9">
      <c r="A5" s="573">
        <v>42036</v>
      </c>
      <c r="B5" s="621">
        <v>205693.03289224999</v>
      </c>
      <c r="C5" s="621">
        <v>7214.514357</v>
      </c>
      <c r="D5" s="621">
        <v>9237.6464267499996</v>
      </c>
      <c r="E5" s="621">
        <v>2912.5343720000001</v>
      </c>
      <c r="F5" s="621">
        <v>3194340</v>
      </c>
      <c r="G5" s="621">
        <v>43054</v>
      </c>
      <c r="H5" s="621">
        <v>45535</v>
      </c>
      <c r="I5" s="621">
        <v>12761</v>
      </c>
    </row>
    <row r="6" spans="1:9">
      <c r="A6" s="573">
        <v>42064</v>
      </c>
      <c r="B6" s="621">
        <v>311327.02046325</v>
      </c>
      <c r="C6" s="621">
        <v>11224.416128999999</v>
      </c>
      <c r="D6" s="621">
        <v>11497.755139250001</v>
      </c>
      <c r="E6" s="621">
        <v>2977.7710072499999</v>
      </c>
      <c r="F6" s="621">
        <v>3190546</v>
      </c>
      <c r="G6" s="621">
        <v>51053</v>
      </c>
      <c r="H6" s="621">
        <v>35036</v>
      </c>
      <c r="I6" s="621">
        <v>9955</v>
      </c>
    </row>
    <row r="7" spans="1:9">
      <c r="A7" s="573">
        <v>42095</v>
      </c>
      <c r="B7" s="621">
        <v>275011.2016265</v>
      </c>
      <c r="C7" s="621">
        <v>10827.454035500001</v>
      </c>
      <c r="D7" s="621">
        <v>10753.304704</v>
      </c>
      <c r="E7" s="621">
        <v>2026.11933325</v>
      </c>
      <c r="F7" s="621">
        <v>3248478</v>
      </c>
      <c r="G7" s="621">
        <v>67773</v>
      </c>
      <c r="H7" s="621">
        <v>51969</v>
      </c>
      <c r="I7" s="621">
        <v>9400</v>
      </c>
    </row>
    <row r="8" spans="1:9">
      <c r="A8" s="573">
        <v>42125</v>
      </c>
      <c r="B8" s="621">
        <v>295486.19704250002</v>
      </c>
      <c r="C8" s="621">
        <v>10694.11543</v>
      </c>
      <c r="D8" s="621">
        <v>11408.474708</v>
      </c>
      <c r="E8" s="621">
        <v>2191.0746382500001</v>
      </c>
      <c r="F8" s="621">
        <v>2903043</v>
      </c>
      <c r="G8" s="621">
        <v>58533</v>
      </c>
      <c r="H8" s="621">
        <v>41948</v>
      </c>
      <c r="I8" s="621">
        <v>14408</v>
      </c>
    </row>
    <row r="9" spans="1:9">
      <c r="A9" s="573">
        <v>42170</v>
      </c>
      <c r="B9" s="621" t="s">
        <v>581</v>
      </c>
      <c r="C9" s="621">
        <v>13147</v>
      </c>
      <c r="D9" s="621">
        <v>10647</v>
      </c>
      <c r="E9" s="621">
        <v>2950</v>
      </c>
      <c r="F9" s="621">
        <v>4171602</v>
      </c>
      <c r="G9" s="621">
        <v>65630</v>
      </c>
      <c r="H9" s="621">
        <v>49511</v>
      </c>
      <c r="I9" s="621">
        <v>10554</v>
      </c>
    </row>
    <row r="10" spans="1:9">
      <c r="A10" s="573">
        <v>42200</v>
      </c>
      <c r="B10" s="621">
        <v>256666.16</v>
      </c>
      <c r="C10" s="621">
        <v>12495.31</v>
      </c>
      <c r="D10" s="621">
        <v>11454.76</v>
      </c>
      <c r="E10" s="621">
        <v>2147.56</v>
      </c>
      <c r="F10" s="621">
        <v>3634916</v>
      </c>
      <c r="G10" s="621">
        <v>54839</v>
      </c>
      <c r="H10" s="621">
        <v>51123</v>
      </c>
      <c r="I10" s="621">
        <v>11896</v>
      </c>
    </row>
    <row r="11" spans="1:9">
      <c r="A11" s="573">
        <v>42231</v>
      </c>
      <c r="B11" s="621">
        <v>420323.89960225002</v>
      </c>
      <c r="C11" s="621">
        <v>12310.23667025</v>
      </c>
      <c r="D11" s="621">
        <v>11778.997435249999</v>
      </c>
      <c r="E11" s="621">
        <v>2614.6146684999999</v>
      </c>
      <c r="F11" s="621">
        <v>3227522</v>
      </c>
      <c r="G11" s="621">
        <v>61676</v>
      </c>
      <c r="H11" s="621">
        <v>43501</v>
      </c>
      <c r="I11" s="621">
        <v>10673</v>
      </c>
    </row>
    <row r="12" spans="1:9">
      <c r="A12" s="573">
        <v>42262</v>
      </c>
      <c r="B12" s="621">
        <v>346529.05288575002</v>
      </c>
      <c r="C12" s="621">
        <v>11863.604528</v>
      </c>
      <c r="D12" s="621">
        <v>11128.535698</v>
      </c>
      <c r="E12" s="621">
        <v>2638.02426225</v>
      </c>
      <c r="F12" s="621">
        <v>3032756</v>
      </c>
      <c r="G12" s="621">
        <v>49894</v>
      </c>
      <c r="H12" s="621">
        <v>40242</v>
      </c>
      <c r="I12" s="621">
        <v>11350</v>
      </c>
    </row>
    <row r="13" spans="1:9">
      <c r="A13" s="573">
        <v>42292</v>
      </c>
      <c r="B13" s="621">
        <v>336448.0143635</v>
      </c>
      <c r="C13" s="621">
        <v>9933.6168109999999</v>
      </c>
      <c r="D13" s="621">
        <v>9811.4323705000006</v>
      </c>
      <c r="E13" s="621">
        <v>1784.85856625</v>
      </c>
      <c r="F13" s="621">
        <v>2953668</v>
      </c>
      <c r="G13" s="621">
        <v>40802</v>
      </c>
      <c r="H13" s="621">
        <v>33151</v>
      </c>
      <c r="I13" s="621">
        <v>11466</v>
      </c>
    </row>
    <row r="14" spans="1:9">
      <c r="A14" s="573">
        <v>42323</v>
      </c>
      <c r="B14" s="621">
        <v>318952.20727925003</v>
      </c>
      <c r="C14" s="621">
        <v>7632.9950332500002</v>
      </c>
      <c r="D14" s="621">
        <v>7858.2460222500004</v>
      </c>
      <c r="E14" s="621">
        <v>1267.965657</v>
      </c>
      <c r="F14" s="621">
        <v>3136388</v>
      </c>
      <c r="G14" s="621">
        <v>41742</v>
      </c>
      <c r="H14" s="621">
        <v>34484</v>
      </c>
      <c r="I14" s="621">
        <v>7939</v>
      </c>
    </row>
    <row r="15" spans="1:9">
      <c r="A15" s="573">
        <v>42353</v>
      </c>
      <c r="B15" s="621">
        <v>331930.71910325001</v>
      </c>
      <c r="C15" s="621">
        <v>10421.6704145</v>
      </c>
      <c r="D15" s="621">
        <v>10941.83222925</v>
      </c>
      <c r="E15" s="621">
        <v>1770.6226192500001</v>
      </c>
      <c r="F15" s="621">
        <v>4161275</v>
      </c>
      <c r="G15" s="621">
        <v>56682</v>
      </c>
      <c r="H15" s="621">
        <v>45148</v>
      </c>
      <c r="I15" s="621">
        <v>9585</v>
      </c>
    </row>
    <row r="16" spans="1:9" ht="14.25" customHeight="1">
      <c r="A16" s="188" t="s">
        <v>244</v>
      </c>
      <c r="B16" s="152"/>
      <c r="C16" s="152"/>
      <c r="D16" s="152"/>
      <c r="E16" s="152"/>
    </row>
  </sheetData>
  <mergeCells count="3">
    <mergeCell ref="A2:A3"/>
    <mergeCell ref="B2:E2"/>
    <mergeCell ref="F2:I2"/>
  </mergeCells>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dimension ref="A1:O16"/>
  <sheetViews>
    <sheetView workbookViewId="0">
      <selection activeCell="E19" sqref="E19"/>
    </sheetView>
  </sheetViews>
  <sheetFormatPr defaultColWidth="9.140625" defaultRowHeight="15"/>
  <cols>
    <col min="1" max="1" width="9.140625" style="901"/>
    <col min="2" max="9" width="10.5703125" style="904" customWidth="1"/>
    <col min="10" max="16384" width="9.140625" style="901"/>
  </cols>
  <sheetData>
    <row r="1" spans="1:15" s="900" customFormat="1" ht="16.5" customHeight="1">
      <c r="A1" s="898" t="str">
        <f>[2]Tables!$A$51</f>
        <v>Table 50: Instrument-wise Turnover in Currency Derivative Segment of MSEI</v>
      </c>
      <c r="B1" s="899"/>
      <c r="C1" s="899"/>
      <c r="D1" s="899"/>
      <c r="E1" s="899"/>
      <c r="F1" s="899"/>
      <c r="G1" s="899"/>
      <c r="H1" s="899"/>
      <c r="I1" s="899"/>
    </row>
    <row r="2" spans="1:15" ht="30.75" customHeight="1">
      <c r="A2" s="1314" t="s">
        <v>278</v>
      </c>
      <c r="B2" s="1313" t="s">
        <v>452</v>
      </c>
      <c r="C2" s="1313"/>
      <c r="D2" s="1313"/>
      <c r="E2" s="1313"/>
      <c r="F2" s="1313" t="s">
        <v>435</v>
      </c>
      <c r="G2" s="1313"/>
      <c r="H2" s="1313"/>
      <c r="I2" s="1313"/>
    </row>
    <row r="3" spans="1:15" s="902" customFormat="1" ht="20.25" customHeight="1">
      <c r="A3" s="1315"/>
      <c r="B3" s="897" t="s">
        <v>430</v>
      </c>
      <c r="C3" s="897" t="s">
        <v>427</v>
      </c>
      <c r="D3" s="897" t="s">
        <v>428</v>
      </c>
      <c r="E3" s="897" t="s">
        <v>429</v>
      </c>
      <c r="F3" s="897" t="s">
        <v>430</v>
      </c>
      <c r="G3" s="897" t="s">
        <v>427</v>
      </c>
      <c r="H3" s="897" t="s">
        <v>428</v>
      </c>
      <c r="I3" s="897" t="s">
        <v>429</v>
      </c>
    </row>
    <row r="4" spans="1:15" s="903" customFormat="1">
      <c r="A4" s="573">
        <v>42005</v>
      </c>
      <c r="B4" s="621">
        <v>38532.262927500393</v>
      </c>
      <c r="C4" s="621">
        <v>1793.6764134999873</v>
      </c>
      <c r="D4" s="621">
        <v>2409.0068040000024</v>
      </c>
      <c r="E4" s="621">
        <v>753.93369949999749</v>
      </c>
      <c r="F4" s="621">
        <v>473673</v>
      </c>
      <c r="G4" s="621">
        <v>6169</v>
      </c>
      <c r="H4" s="621">
        <v>4948</v>
      </c>
      <c r="I4" s="621">
        <v>1716</v>
      </c>
    </row>
    <row r="5" spans="1:15" s="903" customFormat="1">
      <c r="A5" s="573">
        <v>42036</v>
      </c>
      <c r="B5" s="621">
        <v>26656.875344000029</v>
      </c>
      <c r="C5" s="621">
        <v>986.23419500000557</v>
      </c>
      <c r="D5" s="621">
        <v>1829.2599995000044</v>
      </c>
      <c r="E5" s="621">
        <v>454.49766250000039</v>
      </c>
      <c r="F5" s="621">
        <v>511791</v>
      </c>
      <c r="G5" s="621">
        <v>3400</v>
      </c>
      <c r="H5" s="621">
        <v>3635</v>
      </c>
      <c r="I5" s="621">
        <v>2185</v>
      </c>
    </row>
    <row r="6" spans="1:15" s="903" customFormat="1">
      <c r="A6" s="573">
        <v>42064</v>
      </c>
      <c r="B6" s="621">
        <v>37744.156701499996</v>
      </c>
      <c r="C6" s="621">
        <v>1635.3218934999979</v>
      </c>
      <c r="D6" s="621">
        <v>2309.0016284999929</v>
      </c>
      <c r="E6" s="621">
        <v>492.53972250000095</v>
      </c>
      <c r="F6" s="621">
        <v>350505</v>
      </c>
      <c r="G6" s="621">
        <v>5791</v>
      </c>
      <c r="H6" s="621">
        <v>4499</v>
      </c>
      <c r="I6" s="621">
        <v>365</v>
      </c>
    </row>
    <row r="7" spans="1:15" s="903" customFormat="1">
      <c r="A7" s="573">
        <v>42095</v>
      </c>
      <c r="B7" s="621">
        <v>34775.789265749838</v>
      </c>
      <c r="C7" s="621">
        <v>1368.3667067500057</v>
      </c>
      <c r="D7" s="621">
        <v>1550.9335550000035</v>
      </c>
      <c r="E7" s="621">
        <v>232.46758225000002</v>
      </c>
      <c r="F7" s="621">
        <v>422103</v>
      </c>
      <c r="G7" s="621">
        <v>6010</v>
      </c>
      <c r="H7" s="621">
        <v>4104</v>
      </c>
      <c r="I7" s="621">
        <v>326</v>
      </c>
    </row>
    <row r="8" spans="1:15" s="903" customFormat="1">
      <c r="A8" s="573">
        <v>42125</v>
      </c>
      <c r="B8" s="621">
        <v>33038.738367749735</v>
      </c>
      <c r="C8" s="621">
        <v>1226.5679767499955</v>
      </c>
      <c r="D8" s="621">
        <v>1271.6173084999991</v>
      </c>
      <c r="E8" s="621">
        <v>173.19332474999999</v>
      </c>
      <c r="F8" s="621">
        <v>345548</v>
      </c>
      <c r="G8" s="621">
        <v>8604</v>
      </c>
      <c r="H8" s="621">
        <v>2576</v>
      </c>
      <c r="I8" s="621">
        <v>2340</v>
      </c>
    </row>
    <row r="9" spans="1:15" s="903" customFormat="1">
      <c r="A9" s="573">
        <v>42185</v>
      </c>
      <c r="B9" s="621">
        <v>34436.791100250106</v>
      </c>
      <c r="C9" s="621">
        <v>1487.2907177499997</v>
      </c>
      <c r="D9" s="621">
        <v>1075.9622094999982</v>
      </c>
      <c r="E9" s="621">
        <v>180.36502675000023</v>
      </c>
      <c r="F9" s="621">
        <v>565778</v>
      </c>
      <c r="G9" s="621">
        <v>12136</v>
      </c>
      <c r="H9" s="621">
        <v>4059</v>
      </c>
      <c r="I9" s="621">
        <v>399</v>
      </c>
    </row>
    <row r="10" spans="1:15" s="903" customFormat="1">
      <c r="A10" s="573">
        <v>42215</v>
      </c>
      <c r="B10" s="621">
        <v>26120.523009250042</v>
      </c>
      <c r="C10" s="621">
        <v>1964.1175882499958</v>
      </c>
      <c r="D10" s="621">
        <v>1586.6088732499898</v>
      </c>
      <c r="E10" s="621">
        <v>141.54412824999986</v>
      </c>
      <c r="F10" s="621">
        <v>544219</v>
      </c>
      <c r="G10" s="621">
        <v>12744</v>
      </c>
      <c r="H10" s="621">
        <v>4286</v>
      </c>
      <c r="I10" s="621">
        <v>391</v>
      </c>
    </row>
    <row r="11" spans="1:15" s="903" customFormat="1">
      <c r="A11" s="573">
        <v>42246</v>
      </c>
      <c r="B11" s="621">
        <v>32750.636626249998</v>
      </c>
      <c r="C11" s="621">
        <v>1533.4949022500005</v>
      </c>
      <c r="D11" s="621">
        <v>1361.65202275</v>
      </c>
      <c r="E11" s="621">
        <v>137.65479250000001</v>
      </c>
      <c r="F11" s="621">
        <v>290570</v>
      </c>
      <c r="G11" s="621">
        <v>6155</v>
      </c>
      <c r="H11" s="621">
        <v>2947</v>
      </c>
      <c r="I11" s="621">
        <v>140</v>
      </c>
    </row>
    <row r="12" spans="1:15" s="903" customFormat="1">
      <c r="A12" s="573">
        <v>42277</v>
      </c>
      <c r="B12" s="621">
        <v>26552.118314000087</v>
      </c>
      <c r="C12" s="621">
        <v>1144.6448395</v>
      </c>
      <c r="D12" s="621">
        <v>1044.8642729999935</v>
      </c>
      <c r="E12" s="621">
        <v>184.40053300000002</v>
      </c>
      <c r="F12" s="621">
        <v>213832</v>
      </c>
      <c r="G12" s="621">
        <v>2848</v>
      </c>
      <c r="H12" s="621">
        <v>1942</v>
      </c>
      <c r="I12" s="621">
        <v>342</v>
      </c>
    </row>
    <row r="13" spans="1:15" s="903" customFormat="1">
      <c r="A13" s="573">
        <v>42307</v>
      </c>
      <c r="B13" s="621">
        <v>20332.2024540001</v>
      </c>
      <c r="C13" s="621">
        <v>990.03560375000279</v>
      </c>
      <c r="D13" s="621">
        <v>895.01468200000238</v>
      </c>
      <c r="E13" s="621">
        <v>133.74863774999997</v>
      </c>
      <c r="F13" s="621">
        <v>355092</v>
      </c>
      <c r="G13" s="621">
        <v>3779</v>
      </c>
      <c r="H13" s="621">
        <v>1986</v>
      </c>
      <c r="I13" s="621">
        <v>224</v>
      </c>
    </row>
    <row r="14" spans="1:15" s="903" customFormat="1">
      <c r="A14" s="573">
        <v>42338</v>
      </c>
      <c r="B14" s="621">
        <v>18239.287748249964</v>
      </c>
      <c r="C14" s="621">
        <v>406.82049999999998</v>
      </c>
      <c r="D14" s="621">
        <v>580.12679999999989</v>
      </c>
      <c r="E14" s="621">
        <v>49.069799999999994</v>
      </c>
      <c r="F14" s="621">
        <v>252260</v>
      </c>
      <c r="G14" s="621">
        <v>2214</v>
      </c>
      <c r="H14" s="621">
        <v>1835</v>
      </c>
      <c r="I14" s="621">
        <v>125</v>
      </c>
    </row>
    <row r="15" spans="1:15" s="903" customFormat="1">
      <c r="A15" s="573">
        <v>42368</v>
      </c>
      <c r="B15" s="621">
        <v>14250.421882249988</v>
      </c>
      <c r="C15" s="621">
        <v>828.14640000000009</v>
      </c>
      <c r="D15" s="621">
        <v>651.06250000000011</v>
      </c>
      <c r="E15" s="621">
        <v>86.92</v>
      </c>
      <c r="F15" s="621">
        <v>286472</v>
      </c>
      <c r="G15" s="621">
        <v>4954</v>
      </c>
      <c r="H15" s="621">
        <v>2608</v>
      </c>
      <c r="I15" s="621">
        <v>479</v>
      </c>
    </row>
    <row r="16" spans="1:15" s="501" customFormat="1" ht="15" customHeight="1">
      <c r="A16" s="500" t="s">
        <v>554</v>
      </c>
      <c r="F16" s="502"/>
      <c r="G16" s="503"/>
      <c r="H16" s="503"/>
      <c r="I16" s="503"/>
      <c r="J16" s="503"/>
      <c r="K16" s="503"/>
      <c r="L16" s="503"/>
      <c r="M16" s="503"/>
      <c r="N16" s="503"/>
      <c r="O16" s="503"/>
    </row>
  </sheetData>
  <mergeCells count="3">
    <mergeCell ref="A2:A3"/>
    <mergeCell ref="B2:E2"/>
    <mergeCell ref="F2:I2"/>
  </mergeCells>
  <pageMargins left="0.7" right="0.7" top="0.75" bottom="0.75" header="0.3" footer="0.3"/>
  <pageSetup scale="95" orientation="landscape" r:id="rId1"/>
</worksheet>
</file>

<file path=xl/worksheets/sheet53.xml><?xml version="1.0" encoding="utf-8"?>
<worksheet xmlns="http://schemas.openxmlformats.org/spreadsheetml/2006/main" xmlns:r="http://schemas.openxmlformats.org/officeDocument/2006/relationships">
  <dimension ref="A1:I16"/>
  <sheetViews>
    <sheetView workbookViewId="0">
      <selection activeCell="F19" sqref="F19"/>
    </sheetView>
  </sheetViews>
  <sheetFormatPr defaultRowHeight="15"/>
  <cols>
    <col min="1" max="12" width="9.140625" style="315"/>
    <col min="13" max="17" width="0" style="315" hidden="1" customWidth="1"/>
    <col min="18" max="16384" width="9.140625" style="315"/>
  </cols>
  <sheetData>
    <row r="1" spans="1:9" ht="15.75">
      <c r="A1" s="898" t="str">
        <f>[2]Tables!$A$52</f>
        <v>Table 51: Instrument-wise Turnover in Currency Derivative Segment of BSE</v>
      </c>
      <c r="B1" s="899"/>
      <c r="C1" s="899"/>
      <c r="D1" s="899"/>
      <c r="E1" s="899"/>
      <c r="F1" s="899"/>
      <c r="G1" s="899"/>
      <c r="H1" s="899"/>
      <c r="I1" s="899"/>
    </row>
    <row r="2" spans="1:9">
      <c r="A2" s="1314" t="s">
        <v>278</v>
      </c>
      <c r="B2" s="1313" t="s">
        <v>452</v>
      </c>
      <c r="C2" s="1313"/>
      <c r="D2" s="1313"/>
      <c r="E2" s="1313"/>
      <c r="F2" s="1313" t="s">
        <v>435</v>
      </c>
      <c r="G2" s="1313"/>
      <c r="H2" s="1313"/>
      <c r="I2" s="1313"/>
    </row>
    <row r="3" spans="1:9">
      <c r="A3" s="1315"/>
      <c r="B3" s="897" t="s">
        <v>430</v>
      </c>
      <c r="C3" s="897" t="s">
        <v>427</v>
      </c>
      <c r="D3" s="897" t="s">
        <v>428</v>
      </c>
      <c r="E3" s="897" t="s">
        <v>429</v>
      </c>
      <c r="F3" s="897" t="s">
        <v>430</v>
      </c>
      <c r="G3" s="897" t="s">
        <v>427</v>
      </c>
      <c r="H3" s="897" t="s">
        <v>428</v>
      </c>
      <c r="I3" s="897" t="s">
        <v>429</v>
      </c>
    </row>
    <row r="4" spans="1:9">
      <c r="A4" s="573">
        <v>42005</v>
      </c>
      <c r="B4" s="621">
        <v>316701.7083</v>
      </c>
      <c r="C4" s="621">
        <v>119.50790000000001</v>
      </c>
      <c r="D4" s="621">
        <v>458.11760000000004</v>
      </c>
      <c r="E4" s="621">
        <v>412.40060000000011</v>
      </c>
      <c r="F4" s="621">
        <v>719869</v>
      </c>
      <c r="G4" s="621">
        <v>1184</v>
      </c>
      <c r="H4" s="621">
        <v>1137</v>
      </c>
      <c r="I4" s="621">
        <v>58</v>
      </c>
    </row>
    <row r="5" spans="1:9">
      <c r="A5" s="573">
        <v>42036</v>
      </c>
      <c r="B5" s="621">
        <v>224890.614</v>
      </c>
      <c r="C5" s="621">
        <v>59.347000000000001</v>
      </c>
      <c r="D5" s="621">
        <v>169.56169999999997</v>
      </c>
      <c r="E5" s="621">
        <v>246.66870000000003</v>
      </c>
      <c r="F5" s="621">
        <v>878018</v>
      </c>
      <c r="G5" s="621">
        <v>242</v>
      </c>
      <c r="H5" s="621">
        <v>583</v>
      </c>
      <c r="I5" s="621">
        <v>607</v>
      </c>
    </row>
    <row r="6" spans="1:9">
      <c r="A6" s="573">
        <v>42064</v>
      </c>
      <c r="B6" s="621">
        <v>290013.96740000002</v>
      </c>
      <c r="C6" s="621">
        <v>1474.7928000000002</v>
      </c>
      <c r="D6" s="621">
        <v>64.367800000000003</v>
      </c>
      <c r="E6" s="621">
        <v>16.2348</v>
      </c>
      <c r="F6" s="621">
        <v>662371</v>
      </c>
      <c r="G6" s="621">
        <v>897</v>
      </c>
      <c r="H6" s="621">
        <v>486</v>
      </c>
      <c r="I6" s="621">
        <v>914</v>
      </c>
    </row>
    <row r="7" spans="1:9">
      <c r="A7" s="573">
        <v>42095</v>
      </c>
      <c r="B7" s="621">
        <v>224902.10119999998</v>
      </c>
      <c r="C7" s="621">
        <v>571.44670000000008</v>
      </c>
      <c r="D7" s="621">
        <v>261.87789999999995</v>
      </c>
      <c r="E7" s="621">
        <v>61.101999999999997</v>
      </c>
      <c r="F7" s="621">
        <v>856186</v>
      </c>
      <c r="G7" s="621">
        <v>634</v>
      </c>
      <c r="H7" s="621">
        <v>220</v>
      </c>
      <c r="I7" s="621">
        <v>541</v>
      </c>
    </row>
    <row r="8" spans="1:9">
      <c r="A8" s="573">
        <v>42125</v>
      </c>
      <c r="B8" s="621">
        <v>241194.39429999999</v>
      </c>
      <c r="C8" s="621">
        <v>594.18410000000006</v>
      </c>
      <c r="D8" s="621">
        <v>174.50259999999997</v>
      </c>
      <c r="E8" s="621">
        <v>33.650300000000001</v>
      </c>
      <c r="F8" s="621">
        <v>772830</v>
      </c>
      <c r="G8" s="621">
        <v>650</v>
      </c>
      <c r="H8" s="621">
        <v>419</v>
      </c>
      <c r="I8" s="621">
        <v>551</v>
      </c>
    </row>
    <row r="9" spans="1:9">
      <c r="A9" s="573">
        <v>42169</v>
      </c>
      <c r="B9" s="621">
        <v>211768.95449999999</v>
      </c>
      <c r="C9" s="621">
        <v>477.06400000000002</v>
      </c>
      <c r="D9" s="621">
        <v>296.59000000000003</v>
      </c>
      <c r="E9" s="621">
        <v>89.310600000000008</v>
      </c>
      <c r="F9" s="621">
        <v>1107151</v>
      </c>
      <c r="G9" s="621">
        <v>1569</v>
      </c>
      <c r="H9" s="621">
        <v>2505</v>
      </c>
      <c r="I9" s="621">
        <v>720</v>
      </c>
    </row>
    <row r="10" spans="1:9">
      <c r="A10" s="573">
        <v>42199</v>
      </c>
      <c r="B10" s="621">
        <v>211434.2597</v>
      </c>
      <c r="C10" s="621">
        <v>365.90899999999999</v>
      </c>
      <c r="D10" s="621">
        <v>224.53759999999997</v>
      </c>
      <c r="E10" s="621">
        <v>39.933600000000006</v>
      </c>
      <c r="F10" s="621">
        <v>944660</v>
      </c>
      <c r="G10" s="621">
        <v>917</v>
      </c>
      <c r="H10" s="621">
        <v>500</v>
      </c>
      <c r="I10" s="621">
        <v>523</v>
      </c>
    </row>
    <row r="11" spans="1:9">
      <c r="A11" s="573">
        <v>42230</v>
      </c>
      <c r="B11" s="621">
        <v>270316.37650000001</v>
      </c>
      <c r="C11" s="621">
        <v>250.03620000000001</v>
      </c>
      <c r="D11" s="621">
        <v>284.87049999999999</v>
      </c>
      <c r="E11" s="621">
        <v>79.832099999999997</v>
      </c>
      <c r="F11" s="621">
        <v>714899</v>
      </c>
      <c r="G11" s="621">
        <v>1760</v>
      </c>
      <c r="H11" s="621">
        <v>1029</v>
      </c>
      <c r="I11" s="621">
        <v>615</v>
      </c>
    </row>
    <row r="12" spans="1:9">
      <c r="A12" s="573">
        <v>42261</v>
      </c>
      <c r="B12" s="621">
        <v>196358.1354</v>
      </c>
      <c r="C12" s="621">
        <v>331.82200000000006</v>
      </c>
      <c r="D12" s="621">
        <v>239.93920000000006</v>
      </c>
      <c r="E12" s="621">
        <v>121.79940000000001</v>
      </c>
      <c r="F12" s="621">
        <v>631114</v>
      </c>
      <c r="G12" s="621">
        <v>1097</v>
      </c>
      <c r="H12" s="621">
        <v>1053</v>
      </c>
      <c r="I12" s="621">
        <v>751</v>
      </c>
    </row>
    <row r="13" spans="1:9">
      <c r="A13" s="573">
        <v>42291</v>
      </c>
      <c r="B13" s="621">
        <v>185998.28250000003</v>
      </c>
      <c r="C13" s="621">
        <v>268.83620000000002</v>
      </c>
      <c r="D13" s="621">
        <v>362.36770000000007</v>
      </c>
      <c r="E13" s="621">
        <v>78.360399999999998</v>
      </c>
      <c r="F13" s="621">
        <v>722764</v>
      </c>
      <c r="G13" s="621">
        <v>954</v>
      </c>
      <c r="H13" s="621">
        <v>581</v>
      </c>
      <c r="I13" s="621">
        <v>573</v>
      </c>
    </row>
    <row r="14" spans="1:9">
      <c r="A14" s="573">
        <v>42322</v>
      </c>
      <c r="B14" s="621">
        <v>179121.15730000002</v>
      </c>
      <c r="C14" s="621">
        <v>719.7165</v>
      </c>
      <c r="D14" s="621">
        <v>238.76350000000002</v>
      </c>
      <c r="E14" s="621">
        <v>57.983999999999988</v>
      </c>
      <c r="F14" s="621">
        <v>781755</v>
      </c>
      <c r="G14" s="621">
        <v>452</v>
      </c>
      <c r="H14" s="621">
        <v>1529</v>
      </c>
      <c r="I14" s="621">
        <v>375</v>
      </c>
    </row>
    <row r="15" spans="1:9">
      <c r="A15" s="573">
        <v>42352</v>
      </c>
      <c r="B15" s="621">
        <v>193347</v>
      </c>
      <c r="C15" s="621">
        <v>241</v>
      </c>
      <c r="D15" s="621">
        <v>291</v>
      </c>
      <c r="E15" s="621">
        <v>83</v>
      </c>
      <c r="F15" s="621">
        <v>1127028</v>
      </c>
      <c r="G15" s="621">
        <v>711</v>
      </c>
      <c r="H15" s="621">
        <v>1152</v>
      </c>
      <c r="I15" s="621">
        <v>219</v>
      </c>
    </row>
    <row r="16" spans="1:9">
      <c r="A16" s="500" t="s">
        <v>477</v>
      </c>
      <c r="B16" s="501"/>
      <c r="C16" s="501"/>
      <c r="D16" s="501"/>
      <c r="E16" s="501"/>
      <c r="F16" s="502"/>
      <c r="G16" s="503"/>
      <c r="H16" s="503"/>
      <c r="I16" s="503"/>
    </row>
  </sheetData>
  <mergeCells count="3">
    <mergeCell ref="A2:A3"/>
    <mergeCell ref="B2:E2"/>
    <mergeCell ref="F2:I2"/>
  </mergeCell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dimension ref="A1:I16"/>
  <sheetViews>
    <sheetView workbookViewId="0">
      <selection activeCell="G21" sqref="G21"/>
    </sheetView>
  </sheetViews>
  <sheetFormatPr defaultRowHeight="15"/>
  <cols>
    <col min="1" max="1" width="8.85546875" style="265" customWidth="1"/>
    <col min="2" max="2" width="11.140625" style="273" customWidth="1"/>
    <col min="3" max="8" width="12.140625" style="273" customWidth="1"/>
    <col min="9" max="9" width="10.85546875" style="273" customWidth="1"/>
    <col min="10" max="12" width="9.140625" style="265"/>
    <col min="13" max="17" width="0" style="265" hidden="1" customWidth="1"/>
    <col min="18" max="257" width="9.140625" style="265"/>
    <col min="258" max="260" width="10.42578125" style="265" bestFit="1" customWidth="1"/>
    <col min="261" max="261" width="12" style="265" bestFit="1" customWidth="1"/>
    <col min="262" max="262" width="10.7109375" style="265" bestFit="1" customWidth="1"/>
    <col min="263" max="264" width="9.28515625" style="265" bestFit="1" customWidth="1"/>
    <col min="265" max="265" width="11.28515625" style="265" bestFit="1" customWidth="1"/>
    <col min="266" max="513" width="9.140625" style="265"/>
    <col min="514" max="516" width="10.42578125" style="265" bestFit="1" customWidth="1"/>
    <col min="517" max="517" width="12" style="265" bestFit="1" customWidth="1"/>
    <col min="518" max="518" width="10.7109375" style="265" bestFit="1" customWidth="1"/>
    <col min="519" max="520" width="9.28515625" style="265" bestFit="1" customWidth="1"/>
    <col min="521" max="521" width="11.28515625" style="265" bestFit="1" customWidth="1"/>
    <col min="522" max="769" width="9.140625" style="265"/>
    <col min="770" max="772" width="10.42578125" style="265" bestFit="1" customWidth="1"/>
    <col min="773" max="773" width="12" style="265" bestFit="1" customWidth="1"/>
    <col min="774" max="774" width="10.7109375" style="265" bestFit="1" customWidth="1"/>
    <col min="775" max="776" width="9.28515625" style="265" bestFit="1" customWidth="1"/>
    <col min="777" max="777" width="11.28515625" style="265" bestFit="1" customWidth="1"/>
    <col min="778" max="1025" width="9.140625" style="265"/>
    <col min="1026" max="1028" width="10.42578125" style="265" bestFit="1" customWidth="1"/>
    <col min="1029" max="1029" width="12" style="265" bestFit="1" customWidth="1"/>
    <col min="1030" max="1030" width="10.7109375" style="265" bestFit="1" customWidth="1"/>
    <col min="1031" max="1032" width="9.28515625" style="265" bestFit="1" customWidth="1"/>
    <col min="1033" max="1033" width="11.28515625" style="265" bestFit="1" customWidth="1"/>
    <col min="1034" max="1281" width="9.140625" style="265"/>
    <col min="1282" max="1284" width="10.42578125" style="265" bestFit="1" customWidth="1"/>
    <col min="1285" max="1285" width="12" style="265" bestFit="1" customWidth="1"/>
    <col min="1286" max="1286" width="10.7109375" style="265" bestFit="1" customWidth="1"/>
    <col min="1287" max="1288" width="9.28515625" style="265" bestFit="1" customWidth="1"/>
    <col min="1289" max="1289" width="11.28515625" style="265" bestFit="1" customWidth="1"/>
    <col min="1290" max="1537" width="9.140625" style="265"/>
    <col min="1538" max="1540" width="10.42578125" style="265" bestFit="1" customWidth="1"/>
    <col min="1541" max="1541" width="12" style="265" bestFit="1" customWidth="1"/>
    <col min="1542" max="1542" width="10.7109375" style="265" bestFit="1" customWidth="1"/>
    <col min="1543" max="1544" width="9.28515625" style="265" bestFit="1" customWidth="1"/>
    <col min="1545" max="1545" width="11.28515625" style="265" bestFit="1" customWidth="1"/>
    <col min="1546" max="1793" width="9.140625" style="265"/>
    <col min="1794" max="1796" width="10.42578125" style="265" bestFit="1" customWidth="1"/>
    <col min="1797" max="1797" width="12" style="265" bestFit="1" customWidth="1"/>
    <col min="1798" max="1798" width="10.7109375" style="265" bestFit="1" customWidth="1"/>
    <col min="1799" max="1800" width="9.28515625" style="265" bestFit="1" customWidth="1"/>
    <col min="1801" max="1801" width="11.28515625" style="265" bestFit="1" customWidth="1"/>
    <col min="1802" max="2049" width="9.140625" style="265"/>
    <col min="2050" max="2052" width="10.42578125" style="265" bestFit="1" customWidth="1"/>
    <col min="2053" max="2053" width="12" style="265" bestFit="1" customWidth="1"/>
    <col min="2054" max="2054" width="10.7109375" style="265" bestFit="1" customWidth="1"/>
    <col min="2055" max="2056" width="9.28515625" style="265" bestFit="1" customWidth="1"/>
    <col min="2057" max="2057" width="11.28515625" style="265" bestFit="1" customWidth="1"/>
    <col min="2058" max="2305" width="9.140625" style="265"/>
    <col min="2306" max="2308" width="10.42578125" style="265" bestFit="1" customWidth="1"/>
    <col min="2309" max="2309" width="12" style="265" bestFit="1" customWidth="1"/>
    <col min="2310" max="2310" width="10.7109375" style="265" bestFit="1" customWidth="1"/>
    <col min="2311" max="2312" width="9.28515625" style="265" bestFit="1" customWidth="1"/>
    <col min="2313" max="2313" width="11.28515625" style="265" bestFit="1" customWidth="1"/>
    <col min="2314" max="2561" width="9.140625" style="265"/>
    <col min="2562" max="2564" width="10.42578125" style="265" bestFit="1" customWidth="1"/>
    <col min="2565" max="2565" width="12" style="265" bestFit="1" customWidth="1"/>
    <col min="2566" max="2566" width="10.7109375" style="265" bestFit="1" customWidth="1"/>
    <col min="2567" max="2568" width="9.28515625" style="265" bestFit="1" customWidth="1"/>
    <col min="2569" max="2569" width="11.28515625" style="265" bestFit="1" customWidth="1"/>
    <col min="2570" max="2817" width="9.140625" style="265"/>
    <col min="2818" max="2820" width="10.42578125" style="265" bestFit="1" customWidth="1"/>
    <col min="2821" max="2821" width="12" style="265" bestFit="1" customWidth="1"/>
    <col min="2822" max="2822" width="10.7109375" style="265" bestFit="1" customWidth="1"/>
    <col min="2823" max="2824" width="9.28515625" style="265" bestFit="1" customWidth="1"/>
    <col min="2825" max="2825" width="11.28515625" style="265" bestFit="1" customWidth="1"/>
    <col min="2826" max="3073" width="9.140625" style="265"/>
    <col min="3074" max="3076" width="10.42578125" style="265" bestFit="1" customWidth="1"/>
    <col min="3077" max="3077" width="12" style="265" bestFit="1" customWidth="1"/>
    <col min="3078" max="3078" width="10.7109375" style="265" bestFit="1" customWidth="1"/>
    <col min="3079" max="3080" width="9.28515625" style="265" bestFit="1" customWidth="1"/>
    <col min="3081" max="3081" width="11.28515625" style="265" bestFit="1" customWidth="1"/>
    <col min="3082" max="3329" width="9.140625" style="265"/>
    <col min="3330" max="3332" width="10.42578125" style="265" bestFit="1" customWidth="1"/>
    <col min="3333" max="3333" width="12" style="265" bestFit="1" customWidth="1"/>
    <col min="3334" max="3334" width="10.7109375" style="265" bestFit="1" customWidth="1"/>
    <col min="3335" max="3336" width="9.28515625" style="265" bestFit="1" customWidth="1"/>
    <col min="3337" max="3337" width="11.28515625" style="265" bestFit="1" customWidth="1"/>
    <col min="3338" max="3585" width="9.140625" style="265"/>
    <col min="3586" max="3588" width="10.42578125" style="265" bestFit="1" customWidth="1"/>
    <col min="3589" max="3589" width="12" style="265" bestFit="1" customWidth="1"/>
    <col min="3590" max="3590" width="10.7109375" style="265" bestFit="1" customWidth="1"/>
    <col min="3591" max="3592" width="9.28515625" style="265" bestFit="1" customWidth="1"/>
    <col min="3593" max="3593" width="11.28515625" style="265" bestFit="1" customWidth="1"/>
    <col min="3594" max="3841" width="9.140625" style="265"/>
    <col min="3842" max="3844" width="10.42578125" style="265" bestFit="1" customWidth="1"/>
    <col min="3845" max="3845" width="12" style="265" bestFit="1" customWidth="1"/>
    <col min="3846" max="3846" width="10.7109375" style="265" bestFit="1" customWidth="1"/>
    <col min="3847" max="3848" width="9.28515625" style="265" bestFit="1" customWidth="1"/>
    <col min="3849" max="3849" width="11.28515625" style="265" bestFit="1" customWidth="1"/>
    <col min="3850" max="4097" width="9.140625" style="265"/>
    <col min="4098" max="4100" width="10.42578125" style="265" bestFit="1" customWidth="1"/>
    <col min="4101" max="4101" width="12" style="265" bestFit="1" customWidth="1"/>
    <col min="4102" max="4102" width="10.7109375" style="265" bestFit="1" customWidth="1"/>
    <col min="4103" max="4104" width="9.28515625" style="265" bestFit="1" customWidth="1"/>
    <col min="4105" max="4105" width="11.28515625" style="265" bestFit="1" customWidth="1"/>
    <col min="4106" max="4353" width="9.140625" style="265"/>
    <col min="4354" max="4356" width="10.42578125" style="265" bestFit="1" customWidth="1"/>
    <col min="4357" max="4357" width="12" style="265" bestFit="1" customWidth="1"/>
    <col min="4358" max="4358" width="10.7109375" style="265" bestFit="1" customWidth="1"/>
    <col min="4359" max="4360" width="9.28515625" style="265" bestFit="1" customWidth="1"/>
    <col min="4361" max="4361" width="11.28515625" style="265" bestFit="1" customWidth="1"/>
    <col min="4362" max="4609" width="9.140625" style="265"/>
    <col min="4610" max="4612" width="10.42578125" style="265" bestFit="1" customWidth="1"/>
    <col min="4613" max="4613" width="12" style="265" bestFit="1" customWidth="1"/>
    <col min="4614" max="4614" width="10.7109375" style="265" bestFit="1" customWidth="1"/>
    <col min="4615" max="4616" width="9.28515625" style="265" bestFit="1" customWidth="1"/>
    <col min="4617" max="4617" width="11.28515625" style="265" bestFit="1" customWidth="1"/>
    <col min="4618" max="4865" width="9.140625" style="265"/>
    <col min="4866" max="4868" width="10.42578125" style="265" bestFit="1" customWidth="1"/>
    <col min="4869" max="4869" width="12" style="265" bestFit="1" customWidth="1"/>
    <col min="4870" max="4870" width="10.7109375" style="265" bestFit="1" customWidth="1"/>
    <col min="4871" max="4872" width="9.28515625" style="265" bestFit="1" customWidth="1"/>
    <col min="4873" max="4873" width="11.28515625" style="265" bestFit="1" customWidth="1"/>
    <col min="4874" max="5121" width="9.140625" style="265"/>
    <col min="5122" max="5124" width="10.42578125" style="265" bestFit="1" customWidth="1"/>
    <col min="5125" max="5125" width="12" style="265" bestFit="1" customWidth="1"/>
    <col min="5126" max="5126" width="10.7109375" style="265" bestFit="1" customWidth="1"/>
    <col min="5127" max="5128" width="9.28515625" style="265" bestFit="1" customWidth="1"/>
    <col min="5129" max="5129" width="11.28515625" style="265" bestFit="1" customWidth="1"/>
    <col min="5130" max="5377" width="9.140625" style="265"/>
    <col min="5378" max="5380" width="10.42578125" style="265" bestFit="1" customWidth="1"/>
    <col min="5381" max="5381" width="12" style="265" bestFit="1" customWidth="1"/>
    <col min="5382" max="5382" width="10.7109375" style="265" bestFit="1" customWidth="1"/>
    <col min="5383" max="5384" width="9.28515625" style="265" bestFit="1" customWidth="1"/>
    <col min="5385" max="5385" width="11.28515625" style="265" bestFit="1" customWidth="1"/>
    <col min="5386" max="5633" width="9.140625" style="265"/>
    <col min="5634" max="5636" width="10.42578125" style="265" bestFit="1" customWidth="1"/>
    <col min="5637" max="5637" width="12" style="265" bestFit="1" customWidth="1"/>
    <col min="5638" max="5638" width="10.7109375" style="265" bestFit="1" customWidth="1"/>
    <col min="5639" max="5640" width="9.28515625" style="265" bestFit="1" customWidth="1"/>
    <col min="5641" max="5641" width="11.28515625" style="265" bestFit="1" customWidth="1"/>
    <col min="5642" max="5889" width="9.140625" style="265"/>
    <col min="5890" max="5892" width="10.42578125" style="265" bestFit="1" customWidth="1"/>
    <col min="5893" max="5893" width="12" style="265" bestFit="1" customWidth="1"/>
    <col min="5894" max="5894" width="10.7109375" style="265" bestFit="1" customWidth="1"/>
    <col min="5895" max="5896" width="9.28515625" style="265" bestFit="1" customWidth="1"/>
    <col min="5897" max="5897" width="11.28515625" style="265" bestFit="1" customWidth="1"/>
    <col min="5898" max="6145" width="9.140625" style="265"/>
    <col min="6146" max="6148" width="10.42578125" style="265" bestFit="1" customWidth="1"/>
    <col min="6149" max="6149" width="12" style="265" bestFit="1" customWidth="1"/>
    <col min="6150" max="6150" width="10.7109375" style="265" bestFit="1" customWidth="1"/>
    <col min="6151" max="6152" width="9.28515625" style="265" bestFit="1" customWidth="1"/>
    <col min="6153" max="6153" width="11.28515625" style="265" bestFit="1" customWidth="1"/>
    <col min="6154" max="6401" width="9.140625" style="265"/>
    <col min="6402" max="6404" width="10.42578125" style="265" bestFit="1" customWidth="1"/>
    <col min="6405" max="6405" width="12" style="265" bestFit="1" customWidth="1"/>
    <col min="6406" max="6406" width="10.7109375" style="265" bestFit="1" customWidth="1"/>
    <col min="6407" max="6408" width="9.28515625" style="265" bestFit="1" customWidth="1"/>
    <col min="6409" max="6409" width="11.28515625" style="265" bestFit="1" customWidth="1"/>
    <col min="6410" max="6657" width="9.140625" style="265"/>
    <col min="6658" max="6660" width="10.42578125" style="265" bestFit="1" customWidth="1"/>
    <col min="6661" max="6661" width="12" style="265" bestFit="1" customWidth="1"/>
    <col min="6662" max="6662" width="10.7109375" style="265" bestFit="1" customWidth="1"/>
    <col min="6663" max="6664" width="9.28515625" style="265" bestFit="1" customWidth="1"/>
    <col min="6665" max="6665" width="11.28515625" style="265" bestFit="1" customWidth="1"/>
    <col min="6666" max="6913" width="9.140625" style="265"/>
    <col min="6914" max="6916" width="10.42578125" style="265" bestFit="1" customWidth="1"/>
    <col min="6917" max="6917" width="12" style="265" bestFit="1" customWidth="1"/>
    <col min="6918" max="6918" width="10.7109375" style="265" bestFit="1" customWidth="1"/>
    <col min="6919" max="6920" width="9.28515625" style="265" bestFit="1" customWidth="1"/>
    <col min="6921" max="6921" width="11.28515625" style="265" bestFit="1" customWidth="1"/>
    <col min="6922" max="7169" width="9.140625" style="265"/>
    <col min="7170" max="7172" width="10.42578125" style="265" bestFit="1" customWidth="1"/>
    <col min="7173" max="7173" width="12" style="265" bestFit="1" customWidth="1"/>
    <col min="7174" max="7174" width="10.7109375" style="265" bestFit="1" customWidth="1"/>
    <col min="7175" max="7176" width="9.28515625" style="265" bestFit="1" customWidth="1"/>
    <col min="7177" max="7177" width="11.28515625" style="265" bestFit="1" customWidth="1"/>
    <col min="7178" max="7425" width="9.140625" style="265"/>
    <col min="7426" max="7428" width="10.42578125" style="265" bestFit="1" customWidth="1"/>
    <col min="7429" max="7429" width="12" style="265" bestFit="1" customWidth="1"/>
    <col min="7430" max="7430" width="10.7109375" style="265" bestFit="1" customWidth="1"/>
    <col min="7431" max="7432" width="9.28515625" style="265" bestFit="1" customWidth="1"/>
    <col min="7433" max="7433" width="11.28515625" style="265" bestFit="1" customWidth="1"/>
    <col min="7434" max="7681" width="9.140625" style="265"/>
    <col min="7682" max="7684" width="10.42578125" style="265" bestFit="1" customWidth="1"/>
    <col min="7685" max="7685" width="12" style="265" bestFit="1" customWidth="1"/>
    <col min="7686" max="7686" width="10.7109375" style="265" bestFit="1" customWidth="1"/>
    <col min="7687" max="7688" width="9.28515625" style="265" bestFit="1" customWidth="1"/>
    <col min="7689" max="7689" width="11.28515625" style="265" bestFit="1" customWidth="1"/>
    <col min="7690" max="7937" width="9.140625" style="265"/>
    <col min="7938" max="7940" width="10.42578125" style="265" bestFit="1" customWidth="1"/>
    <col min="7941" max="7941" width="12" style="265" bestFit="1" customWidth="1"/>
    <col min="7942" max="7942" width="10.7109375" style="265" bestFit="1" customWidth="1"/>
    <col min="7943" max="7944" width="9.28515625" style="265" bestFit="1" customWidth="1"/>
    <col min="7945" max="7945" width="11.28515625" style="265" bestFit="1" customWidth="1"/>
    <col min="7946" max="8193" width="9.140625" style="265"/>
    <col min="8194" max="8196" width="10.42578125" style="265" bestFit="1" customWidth="1"/>
    <col min="8197" max="8197" width="12" style="265" bestFit="1" customWidth="1"/>
    <col min="8198" max="8198" width="10.7109375" style="265" bestFit="1" customWidth="1"/>
    <col min="8199" max="8200" width="9.28515625" style="265" bestFit="1" customWidth="1"/>
    <col min="8201" max="8201" width="11.28515625" style="265" bestFit="1" customWidth="1"/>
    <col min="8202" max="8449" width="9.140625" style="265"/>
    <col min="8450" max="8452" width="10.42578125" style="265" bestFit="1" customWidth="1"/>
    <col min="8453" max="8453" width="12" style="265" bestFit="1" customWidth="1"/>
    <col min="8454" max="8454" width="10.7109375" style="265" bestFit="1" customWidth="1"/>
    <col min="8455" max="8456" width="9.28515625" style="265" bestFit="1" customWidth="1"/>
    <col min="8457" max="8457" width="11.28515625" style="265" bestFit="1" customWidth="1"/>
    <col min="8458" max="8705" width="9.140625" style="265"/>
    <col min="8706" max="8708" width="10.42578125" style="265" bestFit="1" customWidth="1"/>
    <col min="8709" max="8709" width="12" style="265" bestFit="1" customWidth="1"/>
    <col min="8710" max="8710" width="10.7109375" style="265" bestFit="1" customWidth="1"/>
    <col min="8711" max="8712" width="9.28515625" style="265" bestFit="1" customWidth="1"/>
    <col min="8713" max="8713" width="11.28515625" style="265" bestFit="1" customWidth="1"/>
    <col min="8714" max="8961" width="9.140625" style="265"/>
    <col min="8962" max="8964" width="10.42578125" style="265" bestFit="1" customWidth="1"/>
    <col min="8965" max="8965" width="12" style="265" bestFit="1" customWidth="1"/>
    <col min="8966" max="8966" width="10.7109375" style="265" bestFit="1" customWidth="1"/>
    <col min="8967" max="8968" width="9.28515625" style="265" bestFit="1" customWidth="1"/>
    <col min="8969" max="8969" width="11.28515625" style="265" bestFit="1" customWidth="1"/>
    <col min="8970" max="9217" width="9.140625" style="265"/>
    <col min="9218" max="9220" width="10.42578125" style="265" bestFit="1" customWidth="1"/>
    <col min="9221" max="9221" width="12" style="265" bestFit="1" customWidth="1"/>
    <col min="9222" max="9222" width="10.7109375" style="265" bestFit="1" customWidth="1"/>
    <col min="9223" max="9224" width="9.28515625" style="265" bestFit="1" customWidth="1"/>
    <col min="9225" max="9225" width="11.28515625" style="265" bestFit="1" customWidth="1"/>
    <col min="9226" max="9473" width="9.140625" style="265"/>
    <col min="9474" max="9476" width="10.42578125" style="265" bestFit="1" customWidth="1"/>
    <col min="9477" max="9477" width="12" style="265" bestFit="1" customWidth="1"/>
    <col min="9478" max="9478" width="10.7109375" style="265" bestFit="1" customWidth="1"/>
    <col min="9479" max="9480" width="9.28515625" style="265" bestFit="1" customWidth="1"/>
    <col min="9481" max="9481" width="11.28515625" style="265" bestFit="1" customWidth="1"/>
    <col min="9482" max="9729" width="9.140625" style="265"/>
    <col min="9730" max="9732" width="10.42578125" style="265" bestFit="1" customWidth="1"/>
    <col min="9733" max="9733" width="12" style="265" bestFit="1" customWidth="1"/>
    <col min="9734" max="9734" width="10.7109375" style="265" bestFit="1" customWidth="1"/>
    <col min="9735" max="9736" width="9.28515625" style="265" bestFit="1" customWidth="1"/>
    <col min="9737" max="9737" width="11.28515625" style="265" bestFit="1" customWidth="1"/>
    <col min="9738" max="9985" width="9.140625" style="265"/>
    <col min="9986" max="9988" width="10.42578125" style="265" bestFit="1" customWidth="1"/>
    <col min="9989" max="9989" width="12" style="265" bestFit="1" customWidth="1"/>
    <col min="9990" max="9990" width="10.7109375" style="265" bestFit="1" customWidth="1"/>
    <col min="9991" max="9992" width="9.28515625" style="265" bestFit="1" customWidth="1"/>
    <col min="9993" max="9993" width="11.28515625" style="265" bestFit="1" customWidth="1"/>
    <col min="9994" max="10241" width="9.140625" style="265"/>
    <col min="10242" max="10244" width="10.42578125" style="265" bestFit="1" customWidth="1"/>
    <col min="10245" max="10245" width="12" style="265" bestFit="1" customWidth="1"/>
    <col min="10246" max="10246" width="10.7109375" style="265" bestFit="1" customWidth="1"/>
    <col min="10247" max="10248" width="9.28515625" style="265" bestFit="1" customWidth="1"/>
    <col min="10249" max="10249" width="11.28515625" style="265" bestFit="1" customWidth="1"/>
    <col min="10250" max="10497" width="9.140625" style="265"/>
    <col min="10498" max="10500" width="10.42578125" style="265" bestFit="1" customWidth="1"/>
    <col min="10501" max="10501" width="12" style="265" bestFit="1" customWidth="1"/>
    <col min="10502" max="10502" width="10.7109375" style="265" bestFit="1" customWidth="1"/>
    <col min="10503" max="10504" width="9.28515625" style="265" bestFit="1" customWidth="1"/>
    <col min="10505" max="10505" width="11.28515625" style="265" bestFit="1" customWidth="1"/>
    <col min="10506" max="10753" width="9.140625" style="265"/>
    <col min="10754" max="10756" width="10.42578125" style="265" bestFit="1" customWidth="1"/>
    <col min="10757" max="10757" width="12" style="265" bestFit="1" customWidth="1"/>
    <col min="10758" max="10758" width="10.7109375" style="265" bestFit="1" customWidth="1"/>
    <col min="10759" max="10760" width="9.28515625" style="265" bestFit="1" customWidth="1"/>
    <col min="10761" max="10761" width="11.28515625" style="265" bestFit="1" customWidth="1"/>
    <col min="10762" max="11009" width="9.140625" style="265"/>
    <col min="11010" max="11012" width="10.42578125" style="265" bestFit="1" customWidth="1"/>
    <col min="11013" max="11013" width="12" style="265" bestFit="1" customWidth="1"/>
    <col min="11014" max="11014" width="10.7109375" style="265" bestFit="1" customWidth="1"/>
    <col min="11015" max="11016" width="9.28515625" style="265" bestFit="1" customWidth="1"/>
    <col min="11017" max="11017" width="11.28515625" style="265" bestFit="1" customWidth="1"/>
    <col min="11018" max="11265" width="9.140625" style="265"/>
    <col min="11266" max="11268" width="10.42578125" style="265" bestFit="1" customWidth="1"/>
    <col min="11269" max="11269" width="12" style="265" bestFit="1" customWidth="1"/>
    <col min="11270" max="11270" width="10.7109375" style="265" bestFit="1" customWidth="1"/>
    <col min="11271" max="11272" width="9.28515625" style="265" bestFit="1" customWidth="1"/>
    <col min="11273" max="11273" width="11.28515625" style="265" bestFit="1" customWidth="1"/>
    <col min="11274" max="11521" width="9.140625" style="265"/>
    <col min="11522" max="11524" width="10.42578125" style="265" bestFit="1" customWidth="1"/>
    <col min="11525" max="11525" width="12" style="265" bestFit="1" customWidth="1"/>
    <col min="11526" max="11526" width="10.7109375" style="265" bestFit="1" customWidth="1"/>
    <col min="11527" max="11528" width="9.28515625" style="265" bestFit="1" customWidth="1"/>
    <col min="11529" max="11529" width="11.28515625" style="265" bestFit="1" customWidth="1"/>
    <col min="11530" max="11777" width="9.140625" style="265"/>
    <col min="11778" max="11780" width="10.42578125" style="265" bestFit="1" customWidth="1"/>
    <col min="11781" max="11781" width="12" style="265" bestFit="1" customWidth="1"/>
    <col min="11782" max="11782" width="10.7109375" style="265" bestFit="1" customWidth="1"/>
    <col min="11783" max="11784" width="9.28515625" style="265" bestFit="1" customWidth="1"/>
    <col min="11785" max="11785" width="11.28515625" style="265" bestFit="1" customWidth="1"/>
    <col min="11786" max="12033" width="9.140625" style="265"/>
    <col min="12034" max="12036" width="10.42578125" style="265" bestFit="1" customWidth="1"/>
    <col min="12037" max="12037" width="12" style="265" bestFit="1" customWidth="1"/>
    <col min="12038" max="12038" width="10.7109375" style="265" bestFit="1" customWidth="1"/>
    <col min="12039" max="12040" width="9.28515625" style="265" bestFit="1" customWidth="1"/>
    <col min="12041" max="12041" width="11.28515625" style="265" bestFit="1" customWidth="1"/>
    <col min="12042" max="12289" width="9.140625" style="265"/>
    <col min="12290" max="12292" width="10.42578125" style="265" bestFit="1" customWidth="1"/>
    <col min="12293" max="12293" width="12" style="265" bestFit="1" customWidth="1"/>
    <col min="12294" max="12294" width="10.7109375" style="265" bestFit="1" customWidth="1"/>
    <col min="12295" max="12296" width="9.28515625" style="265" bestFit="1" customWidth="1"/>
    <col min="12297" max="12297" width="11.28515625" style="265" bestFit="1" customWidth="1"/>
    <col min="12298" max="12545" width="9.140625" style="265"/>
    <col min="12546" max="12548" width="10.42578125" style="265" bestFit="1" customWidth="1"/>
    <col min="12549" max="12549" width="12" style="265" bestFit="1" customWidth="1"/>
    <col min="12550" max="12550" width="10.7109375" style="265" bestFit="1" customWidth="1"/>
    <col min="12551" max="12552" width="9.28515625" style="265" bestFit="1" customWidth="1"/>
    <col min="12553" max="12553" width="11.28515625" style="265" bestFit="1" customWidth="1"/>
    <col min="12554" max="12801" width="9.140625" style="265"/>
    <col min="12802" max="12804" width="10.42578125" style="265" bestFit="1" customWidth="1"/>
    <col min="12805" max="12805" width="12" style="265" bestFit="1" customWidth="1"/>
    <col min="12806" max="12806" width="10.7109375" style="265" bestFit="1" customWidth="1"/>
    <col min="12807" max="12808" width="9.28515625" style="265" bestFit="1" customWidth="1"/>
    <col min="12809" max="12809" width="11.28515625" style="265" bestFit="1" customWidth="1"/>
    <col min="12810" max="13057" width="9.140625" style="265"/>
    <col min="13058" max="13060" width="10.42578125" style="265" bestFit="1" customWidth="1"/>
    <col min="13061" max="13061" width="12" style="265" bestFit="1" customWidth="1"/>
    <col min="13062" max="13062" width="10.7109375" style="265" bestFit="1" customWidth="1"/>
    <col min="13063" max="13064" width="9.28515625" style="265" bestFit="1" customWidth="1"/>
    <col min="13065" max="13065" width="11.28515625" style="265" bestFit="1" customWidth="1"/>
    <col min="13066" max="13313" width="9.140625" style="265"/>
    <col min="13314" max="13316" width="10.42578125" style="265" bestFit="1" customWidth="1"/>
    <col min="13317" max="13317" width="12" style="265" bestFit="1" customWidth="1"/>
    <col min="13318" max="13318" width="10.7109375" style="265" bestFit="1" customWidth="1"/>
    <col min="13319" max="13320" width="9.28515625" style="265" bestFit="1" customWidth="1"/>
    <col min="13321" max="13321" width="11.28515625" style="265" bestFit="1" customWidth="1"/>
    <col min="13322" max="13569" width="9.140625" style="265"/>
    <col min="13570" max="13572" width="10.42578125" style="265" bestFit="1" customWidth="1"/>
    <col min="13573" max="13573" width="12" style="265" bestFit="1" customWidth="1"/>
    <col min="13574" max="13574" width="10.7109375" style="265" bestFit="1" customWidth="1"/>
    <col min="13575" max="13576" width="9.28515625" style="265" bestFit="1" customWidth="1"/>
    <col min="13577" max="13577" width="11.28515625" style="265" bestFit="1" customWidth="1"/>
    <col min="13578" max="13825" width="9.140625" style="265"/>
    <col min="13826" max="13828" width="10.42578125" style="265" bestFit="1" customWidth="1"/>
    <col min="13829" max="13829" width="12" style="265" bestFit="1" customWidth="1"/>
    <col min="13830" max="13830" width="10.7109375" style="265" bestFit="1" customWidth="1"/>
    <col min="13831" max="13832" width="9.28515625" style="265" bestFit="1" customWidth="1"/>
    <col min="13833" max="13833" width="11.28515625" style="265" bestFit="1" customWidth="1"/>
    <col min="13834" max="14081" width="9.140625" style="265"/>
    <col min="14082" max="14084" width="10.42578125" style="265" bestFit="1" customWidth="1"/>
    <col min="14085" max="14085" width="12" style="265" bestFit="1" customWidth="1"/>
    <col min="14086" max="14086" width="10.7109375" style="265" bestFit="1" customWidth="1"/>
    <col min="14087" max="14088" width="9.28515625" style="265" bestFit="1" customWidth="1"/>
    <col min="14089" max="14089" width="11.28515625" style="265" bestFit="1" customWidth="1"/>
    <col min="14090" max="14337" width="9.140625" style="265"/>
    <col min="14338" max="14340" width="10.42578125" style="265" bestFit="1" customWidth="1"/>
    <col min="14341" max="14341" width="12" style="265" bestFit="1" customWidth="1"/>
    <col min="14342" max="14342" width="10.7109375" style="265" bestFit="1" customWidth="1"/>
    <col min="14343" max="14344" width="9.28515625" style="265" bestFit="1" customWidth="1"/>
    <col min="14345" max="14345" width="11.28515625" style="265" bestFit="1" customWidth="1"/>
    <col min="14346" max="14593" width="9.140625" style="265"/>
    <col min="14594" max="14596" width="10.42578125" style="265" bestFit="1" customWidth="1"/>
    <col min="14597" max="14597" width="12" style="265" bestFit="1" customWidth="1"/>
    <col min="14598" max="14598" width="10.7109375" style="265" bestFit="1" customWidth="1"/>
    <col min="14599" max="14600" width="9.28515625" style="265" bestFit="1" customWidth="1"/>
    <col min="14601" max="14601" width="11.28515625" style="265" bestFit="1" customWidth="1"/>
    <col min="14602" max="14849" width="9.140625" style="265"/>
    <col min="14850" max="14852" width="10.42578125" style="265" bestFit="1" customWidth="1"/>
    <col min="14853" max="14853" width="12" style="265" bestFit="1" customWidth="1"/>
    <col min="14854" max="14854" width="10.7109375" style="265" bestFit="1" customWidth="1"/>
    <col min="14855" max="14856" width="9.28515625" style="265" bestFit="1" customWidth="1"/>
    <col min="14857" max="14857" width="11.28515625" style="265" bestFit="1" customWidth="1"/>
    <col min="14858" max="15105" width="9.140625" style="265"/>
    <col min="15106" max="15108" width="10.42578125" style="265" bestFit="1" customWidth="1"/>
    <col min="15109" max="15109" width="12" style="265" bestFit="1" customWidth="1"/>
    <col min="15110" max="15110" width="10.7109375" style="265" bestFit="1" customWidth="1"/>
    <col min="15111" max="15112" width="9.28515625" style="265" bestFit="1" customWidth="1"/>
    <col min="15113" max="15113" width="11.28515625" style="265" bestFit="1" customWidth="1"/>
    <col min="15114" max="15361" width="9.140625" style="265"/>
    <col min="15362" max="15364" width="10.42578125" style="265" bestFit="1" customWidth="1"/>
    <col min="15365" max="15365" width="12" style="265" bestFit="1" customWidth="1"/>
    <col min="15366" max="15366" width="10.7109375" style="265" bestFit="1" customWidth="1"/>
    <col min="15367" max="15368" width="9.28515625" style="265" bestFit="1" customWidth="1"/>
    <col min="15369" max="15369" width="11.28515625" style="265" bestFit="1" customWidth="1"/>
    <col min="15370" max="15617" width="9.140625" style="265"/>
    <col min="15618" max="15620" width="10.42578125" style="265" bestFit="1" customWidth="1"/>
    <col min="15621" max="15621" width="12" style="265" bestFit="1" customWidth="1"/>
    <col min="15622" max="15622" width="10.7109375" style="265" bestFit="1" customWidth="1"/>
    <col min="15623" max="15624" width="9.28515625" style="265" bestFit="1" customWidth="1"/>
    <col min="15625" max="15625" width="11.28515625" style="265" bestFit="1" customWidth="1"/>
    <col min="15626" max="15873" width="9.140625" style="265"/>
    <col min="15874" max="15876" width="10.42578125" style="265" bestFit="1" customWidth="1"/>
    <col min="15877" max="15877" width="12" style="265" bestFit="1" customWidth="1"/>
    <col min="15878" max="15878" width="10.7109375" style="265" bestFit="1" customWidth="1"/>
    <col min="15879" max="15880" width="9.28515625" style="265" bestFit="1" customWidth="1"/>
    <col min="15881" max="15881" width="11.28515625" style="265" bestFit="1" customWidth="1"/>
    <col min="15882" max="16129" width="9.140625" style="265"/>
    <col min="16130" max="16132" width="10.42578125" style="265" bestFit="1" customWidth="1"/>
    <col min="16133" max="16133" width="12" style="265" bestFit="1" customWidth="1"/>
    <col min="16134" max="16134" width="10.7109375" style="265" bestFit="1" customWidth="1"/>
    <col min="16135" max="16136" width="9.28515625" style="265" bestFit="1" customWidth="1"/>
    <col min="16137" max="16137" width="11.28515625" style="265" bestFit="1" customWidth="1"/>
    <col min="16138" max="16384" width="9.140625" style="265"/>
  </cols>
  <sheetData>
    <row r="1" spans="1:9" s="278" customFormat="1" ht="17.25" customHeight="1">
      <c r="A1" s="276" t="str">
        <f>[2]Tables!$A$53</f>
        <v>Table 52: Maturity-wise Turnover in Currency Derivative Segment of NSE  (` crore)</v>
      </c>
      <c r="B1" s="277"/>
      <c r="C1" s="277"/>
      <c r="D1" s="277"/>
      <c r="E1" s="277"/>
      <c r="F1" s="277"/>
      <c r="G1" s="277"/>
      <c r="H1" s="277"/>
      <c r="I1" s="277"/>
    </row>
    <row r="2" spans="1:9" s="272" customFormat="1">
      <c r="A2" s="1244" t="s">
        <v>278</v>
      </c>
      <c r="B2" s="1316" t="s">
        <v>144</v>
      </c>
      <c r="C2" s="1317"/>
      <c r="D2" s="1317"/>
      <c r="E2" s="1318"/>
      <c r="F2" s="1316" t="s">
        <v>298</v>
      </c>
      <c r="G2" s="1317"/>
      <c r="H2" s="1317"/>
      <c r="I2" s="1318"/>
    </row>
    <row r="3" spans="1:9" s="272" customFormat="1">
      <c r="A3" s="1245"/>
      <c r="B3" s="917" t="s">
        <v>431</v>
      </c>
      <c r="C3" s="917" t="s">
        <v>432</v>
      </c>
      <c r="D3" s="917" t="s">
        <v>433</v>
      </c>
      <c r="E3" s="917" t="s">
        <v>434</v>
      </c>
      <c r="F3" s="917" t="s">
        <v>431</v>
      </c>
      <c r="G3" s="917" t="s">
        <v>432</v>
      </c>
      <c r="H3" s="917" t="s">
        <v>433</v>
      </c>
      <c r="I3" s="917" t="s">
        <v>434</v>
      </c>
    </row>
    <row r="4" spans="1:9">
      <c r="A4" s="573">
        <v>42005</v>
      </c>
      <c r="B4" s="621">
        <v>202094.72938149999</v>
      </c>
      <c r="C4" s="621">
        <v>32425.694276500002</v>
      </c>
      <c r="D4" s="621">
        <v>3452.1568669999997</v>
      </c>
      <c r="E4" s="621">
        <v>2545.5319319999999</v>
      </c>
      <c r="F4" s="621">
        <v>111059.60917150001</v>
      </c>
      <c r="G4" s="621">
        <v>8541.5277932499994</v>
      </c>
      <c r="H4" s="621">
        <v>125.14180924999999</v>
      </c>
      <c r="I4" s="621">
        <v>11.418959999999998</v>
      </c>
    </row>
    <row r="5" spans="1:9">
      <c r="A5" s="573">
        <v>42036</v>
      </c>
      <c r="B5" s="621">
        <v>135641.29</v>
      </c>
      <c r="C5" s="621">
        <v>28379.83</v>
      </c>
      <c r="D5" s="621">
        <v>4851.2700000000004</v>
      </c>
      <c r="E5" s="621">
        <v>2161.9699999999998</v>
      </c>
      <c r="F5" s="621">
        <v>48086.66</v>
      </c>
      <c r="G5" s="621">
        <v>5807.71</v>
      </c>
      <c r="H5" s="621">
        <v>129.04</v>
      </c>
      <c r="I5" s="621">
        <v>0.01</v>
      </c>
    </row>
    <row r="6" spans="1:9">
      <c r="A6" s="573">
        <v>42064</v>
      </c>
      <c r="B6" s="621">
        <v>184676.53547799998</v>
      </c>
      <c r="C6" s="621">
        <v>39451.713795749994</v>
      </c>
      <c r="D6" s="621">
        <v>6209.0395449999996</v>
      </c>
      <c r="E6" s="621">
        <v>2652.3682572500002</v>
      </c>
      <c r="F6" s="621">
        <v>91502.940379500011</v>
      </c>
      <c r="G6" s="621">
        <v>12519.368399999999</v>
      </c>
      <c r="H6" s="621">
        <v>7.2516869999999995</v>
      </c>
      <c r="I6" s="621">
        <v>7.7451962500000002</v>
      </c>
    </row>
    <row r="7" spans="1:9">
      <c r="A7" s="573">
        <v>42095</v>
      </c>
      <c r="B7" s="621">
        <v>158642.6596445</v>
      </c>
      <c r="C7" s="621">
        <v>36396.277879250003</v>
      </c>
      <c r="D7" s="621">
        <v>3611.2746299999999</v>
      </c>
      <c r="E7" s="621">
        <v>1536.3841170000003</v>
      </c>
      <c r="F7" s="621">
        <v>84201.974325000017</v>
      </c>
      <c r="G7" s="621">
        <v>14101.455214</v>
      </c>
      <c r="H7" s="621">
        <v>128.0538895</v>
      </c>
      <c r="I7" s="621">
        <v>0</v>
      </c>
    </row>
    <row r="8" spans="1:9">
      <c r="A8" s="573">
        <v>42125</v>
      </c>
      <c r="B8" s="621">
        <v>184537.2482</v>
      </c>
      <c r="C8" s="621">
        <v>28875.33252</v>
      </c>
      <c r="D8" s="621">
        <v>2743.9541140000001</v>
      </c>
      <c r="E8" s="621">
        <v>2044.5211919999999</v>
      </c>
      <c r="F8" s="621">
        <v>89743.761710000006</v>
      </c>
      <c r="G8" s="621">
        <v>11414.99719</v>
      </c>
      <c r="H8" s="621">
        <v>420.04690199999999</v>
      </c>
      <c r="I8" s="621">
        <v>0</v>
      </c>
    </row>
    <row r="9" spans="1:9">
      <c r="A9" s="573">
        <v>42170</v>
      </c>
      <c r="B9" s="621">
        <v>172440.57380000001</v>
      </c>
      <c r="C9" s="621">
        <v>34996.799720000003</v>
      </c>
      <c r="D9" s="621">
        <v>3215.5593520000002</v>
      </c>
      <c r="E9" s="621">
        <v>1692.4216289999999</v>
      </c>
      <c r="F9" s="621">
        <v>83794.551120000004</v>
      </c>
      <c r="G9" s="621">
        <v>15796.604009999999</v>
      </c>
      <c r="H9" s="621">
        <v>324.84769180000001</v>
      </c>
      <c r="I9" s="621">
        <v>0.16592775000000001</v>
      </c>
    </row>
    <row r="10" spans="1:9">
      <c r="A10" s="573">
        <v>42200</v>
      </c>
      <c r="B10" s="621">
        <v>153524.0454</v>
      </c>
      <c r="C10" s="621">
        <v>30968.215690000001</v>
      </c>
      <c r="D10" s="621">
        <v>3054.2431689999999</v>
      </c>
      <c r="E10" s="621">
        <v>1484.2888949999999</v>
      </c>
      <c r="F10" s="621">
        <v>75207.538310000004</v>
      </c>
      <c r="G10" s="621">
        <v>17460.907719999999</v>
      </c>
      <c r="H10" s="621">
        <v>1063.093138</v>
      </c>
      <c r="I10" s="621">
        <v>1.4518895000000001</v>
      </c>
    </row>
    <row r="11" spans="1:9">
      <c r="A11" s="573">
        <v>42231</v>
      </c>
      <c r="B11" s="621">
        <v>233188.44297100001</v>
      </c>
      <c r="C11" s="621">
        <v>46331.241236000002</v>
      </c>
      <c r="D11" s="621">
        <v>4178.1720127500002</v>
      </c>
      <c r="E11" s="621">
        <v>1955.2789377500005</v>
      </c>
      <c r="F11" s="621">
        <v>137261.8547735</v>
      </c>
      <c r="G11" s="621">
        <v>22979.0762015</v>
      </c>
      <c r="H11" s="621">
        <v>1130.8278897499999</v>
      </c>
      <c r="I11" s="621">
        <v>2.8543540000000003</v>
      </c>
    </row>
    <row r="12" spans="1:9">
      <c r="A12" s="573">
        <v>42262</v>
      </c>
      <c r="B12" s="621">
        <v>205216.12727525001</v>
      </c>
      <c r="C12" s="621">
        <v>28836.812660999996</v>
      </c>
      <c r="D12" s="621">
        <v>2954.1201515000002</v>
      </c>
      <c r="E12" s="621">
        <v>1253.0503959999996</v>
      </c>
      <c r="F12" s="621">
        <v>115393.15951450002</v>
      </c>
      <c r="G12" s="621">
        <v>18492.67744825</v>
      </c>
      <c r="H12" s="621">
        <v>13.067672499999999</v>
      </c>
      <c r="I12" s="621">
        <v>0.20225499999999999</v>
      </c>
    </row>
    <row r="13" spans="1:9">
      <c r="A13" s="573">
        <v>42292</v>
      </c>
      <c r="B13" s="621">
        <v>177010.10242600003</v>
      </c>
      <c r="C13" s="621">
        <v>27126.516825500003</v>
      </c>
      <c r="D13" s="621">
        <v>1842.8376005</v>
      </c>
      <c r="E13" s="621">
        <v>1069.5091400000003</v>
      </c>
      <c r="F13" s="621">
        <v>134950.13556875</v>
      </c>
      <c r="G13" s="621">
        <v>15825.282444000002</v>
      </c>
      <c r="H13" s="621">
        <v>153.5381065</v>
      </c>
      <c r="I13" s="621">
        <v>0</v>
      </c>
    </row>
    <row r="14" spans="1:9">
      <c r="A14" s="573">
        <v>42323</v>
      </c>
      <c r="B14" s="621">
        <v>170561.71974000003</v>
      </c>
      <c r="C14" s="621">
        <v>27503.679331749998</v>
      </c>
      <c r="D14" s="621">
        <v>1776.2366327500001</v>
      </c>
      <c r="E14" s="621">
        <v>968.12969900000007</v>
      </c>
      <c r="F14" s="621">
        <v>118575.38346475002</v>
      </c>
      <c r="G14" s="621">
        <v>16283.533472749999</v>
      </c>
      <c r="H14" s="621">
        <v>42.73165075</v>
      </c>
      <c r="I14" s="621">
        <v>0</v>
      </c>
    </row>
    <row r="15" spans="1:9">
      <c r="A15" s="573">
        <v>42353</v>
      </c>
      <c r="B15" s="621">
        <v>166789.4</v>
      </c>
      <c r="C15" s="621">
        <v>31273.439999999999</v>
      </c>
      <c r="D15" s="621">
        <v>2821.26</v>
      </c>
      <c r="E15" s="621">
        <v>1498.75</v>
      </c>
      <c r="F15" s="621">
        <v>126720.26</v>
      </c>
      <c r="G15" s="621">
        <v>24881.46</v>
      </c>
      <c r="H15" s="621">
        <v>917.03</v>
      </c>
      <c r="I15" s="621">
        <v>163.24</v>
      </c>
    </row>
    <row r="16" spans="1:9">
      <c r="A16" s="188" t="s">
        <v>244</v>
      </c>
      <c r="B16" s="152"/>
      <c r="C16" s="152"/>
      <c r="D16" s="152"/>
      <c r="E16" s="152"/>
      <c r="F16" s="226"/>
      <c r="G16" s="225"/>
      <c r="H16" s="225"/>
      <c r="I16" s="225"/>
    </row>
  </sheetData>
  <mergeCells count="3">
    <mergeCell ref="A2:A3"/>
    <mergeCell ref="B2:E2"/>
    <mergeCell ref="F2:I2"/>
  </mergeCells>
  <pageMargins left="0.7" right="0.7" top="0.75" bottom="0.75" header="0.3" footer="0.3"/>
  <pageSetup scale="95" orientation="landscape" r:id="rId1"/>
</worksheet>
</file>

<file path=xl/worksheets/sheet55.xml><?xml version="1.0" encoding="utf-8"?>
<worksheet xmlns="http://schemas.openxmlformats.org/spreadsheetml/2006/main" xmlns:r="http://schemas.openxmlformats.org/officeDocument/2006/relationships">
  <dimension ref="A1:O16"/>
  <sheetViews>
    <sheetView workbookViewId="0">
      <selection activeCell="G21" sqref="G21"/>
    </sheetView>
  </sheetViews>
  <sheetFormatPr defaultRowHeight="15"/>
  <cols>
    <col min="1" max="1" width="7.28515625" style="265" customWidth="1"/>
    <col min="2" max="8" width="13" style="273" customWidth="1"/>
    <col min="9" max="9" width="10.85546875" style="273" customWidth="1"/>
    <col min="10" max="12" width="9.140625" style="265"/>
    <col min="13" max="17" width="0" style="265" hidden="1" customWidth="1"/>
    <col min="18" max="257" width="9.140625" style="265"/>
    <col min="258" max="260" width="10.42578125" style="265" bestFit="1" customWidth="1"/>
    <col min="261" max="261" width="12" style="265" bestFit="1" customWidth="1"/>
    <col min="262" max="262" width="10.7109375" style="265" bestFit="1" customWidth="1"/>
    <col min="263" max="264" width="9.28515625" style="265" bestFit="1" customWidth="1"/>
    <col min="265" max="265" width="11.28515625" style="265" bestFit="1" customWidth="1"/>
    <col min="266" max="513" width="9.140625" style="265"/>
    <col min="514" max="516" width="10.42578125" style="265" bestFit="1" customWidth="1"/>
    <col min="517" max="517" width="12" style="265" bestFit="1" customWidth="1"/>
    <col min="518" max="518" width="10.7109375" style="265" bestFit="1" customWidth="1"/>
    <col min="519" max="520" width="9.28515625" style="265" bestFit="1" customWidth="1"/>
    <col min="521" max="521" width="11.28515625" style="265" bestFit="1" customWidth="1"/>
    <col min="522" max="769" width="9.140625" style="265"/>
    <col min="770" max="772" width="10.42578125" style="265" bestFit="1" customWidth="1"/>
    <col min="773" max="773" width="12" style="265" bestFit="1" customWidth="1"/>
    <col min="774" max="774" width="10.7109375" style="265" bestFit="1" customWidth="1"/>
    <col min="775" max="776" width="9.28515625" style="265" bestFit="1" customWidth="1"/>
    <col min="777" max="777" width="11.28515625" style="265" bestFit="1" customWidth="1"/>
    <col min="778" max="1025" width="9.140625" style="265"/>
    <col min="1026" max="1028" width="10.42578125" style="265" bestFit="1" customWidth="1"/>
    <col min="1029" max="1029" width="12" style="265" bestFit="1" customWidth="1"/>
    <col min="1030" max="1030" width="10.7109375" style="265" bestFit="1" customWidth="1"/>
    <col min="1031" max="1032" width="9.28515625" style="265" bestFit="1" customWidth="1"/>
    <col min="1033" max="1033" width="11.28515625" style="265" bestFit="1" customWidth="1"/>
    <col min="1034" max="1281" width="9.140625" style="265"/>
    <col min="1282" max="1284" width="10.42578125" style="265" bestFit="1" customWidth="1"/>
    <col min="1285" max="1285" width="12" style="265" bestFit="1" customWidth="1"/>
    <col min="1286" max="1286" width="10.7109375" style="265" bestFit="1" customWidth="1"/>
    <col min="1287" max="1288" width="9.28515625" style="265" bestFit="1" customWidth="1"/>
    <col min="1289" max="1289" width="11.28515625" style="265" bestFit="1" customWidth="1"/>
    <col min="1290" max="1537" width="9.140625" style="265"/>
    <col min="1538" max="1540" width="10.42578125" style="265" bestFit="1" customWidth="1"/>
    <col min="1541" max="1541" width="12" style="265" bestFit="1" customWidth="1"/>
    <col min="1542" max="1542" width="10.7109375" style="265" bestFit="1" customWidth="1"/>
    <col min="1543" max="1544" width="9.28515625" style="265" bestFit="1" customWidth="1"/>
    <col min="1545" max="1545" width="11.28515625" style="265" bestFit="1" customWidth="1"/>
    <col min="1546" max="1793" width="9.140625" style="265"/>
    <col min="1794" max="1796" width="10.42578125" style="265" bestFit="1" customWidth="1"/>
    <col min="1797" max="1797" width="12" style="265" bestFit="1" customWidth="1"/>
    <col min="1798" max="1798" width="10.7109375" style="265" bestFit="1" customWidth="1"/>
    <col min="1799" max="1800" width="9.28515625" style="265" bestFit="1" customWidth="1"/>
    <col min="1801" max="1801" width="11.28515625" style="265" bestFit="1" customWidth="1"/>
    <col min="1802" max="2049" width="9.140625" style="265"/>
    <col min="2050" max="2052" width="10.42578125" style="265" bestFit="1" customWidth="1"/>
    <col min="2053" max="2053" width="12" style="265" bestFit="1" customWidth="1"/>
    <col min="2054" max="2054" width="10.7109375" style="265" bestFit="1" customWidth="1"/>
    <col min="2055" max="2056" width="9.28515625" style="265" bestFit="1" customWidth="1"/>
    <col min="2057" max="2057" width="11.28515625" style="265" bestFit="1" customWidth="1"/>
    <col min="2058" max="2305" width="9.140625" style="265"/>
    <col min="2306" max="2308" width="10.42578125" style="265" bestFit="1" customWidth="1"/>
    <col min="2309" max="2309" width="12" style="265" bestFit="1" customWidth="1"/>
    <col min="2310" max="2310" width="10.7109375" style="265" bestFit="1" customWidth="1"/>
    <col min="2311" max="2312" width="9.28515625" style="265" bestFit="1" customWidth="1"/>
    <col min="2313" max="2313" width="11.28515625" style="265" bestFit="1" customWidth="1"/>
    <col min="2314" max="2561" width="9.140625" style="265"/>
    <col min="2562" max="2564" width="10.42578125" style="265" bestFit="1" customWidth="1"/>
    <col min="2565" max="2565" width="12" style="265" bestFit="1" customWidth="1"/>
    <col min="2566" max="2566" width="10.7109375" style="265" bestFit="1" customWidth="1"/>
    <col min="2567" max="2568" width="9.28515625" style="265" bestFit="1" customWidth="1"/>
    <col min="2569" max="2569" width="11.28515625" style="265" bestFit="1" customWidth="1"/>
    <col min="2570" max="2817" width="9.140625" style="265"/>
    <col min="2818" max="2820" width="10.42578125" style="265" bestFit="1" customWidth="1"/>
    <col min="2821" max="2821" width="12" style="265" bestFit="1" customWidth="1"/>
    <col min="2822" max="2822" width="10.7109375" style="265" bestFit="1" customWidth="1"/>
    <col min="2823" max="2824" width="9.28515625" style="265" bestFit="1" customWidth="1"/>
    <col min="2825" max="2825" width="11.28515625" style="265" bestFit="1" customWidth="1"/>
    <col min="2826" max="3073" width="9.140625" style="265"/>
    <col min="3074" max="3076" width="10.42578125" style="265" bestFit="1" customWidth="1"/>
    <col min="3077" max="3077" width="12" style="265" bestFit="1" customWidth="1"/>
    <col min="3078" max="3078" width="10.7109375" style="265" bestFit="1" customWidth="1"/>
    <col min="3079" max="3080" width="9.28515625" style="265" bestFit="1" customWidth="1"/>
    <col min="3081" max="3081" width="11.28515625" style="265" bestFit="1" customWidth="1"/>
    <col min="3082" max="3329" width="9.140625" style="265"/>
    <col min="3330" max="3332" width="10.42578125" style="265" bestFit="1" customWidth="1"/>
    <col min="3333" max="3333" width="12" style="265" bestFit="1" customWidth="1"/>
    <col min="3334" max="3334" width="10.7109375" style="265" bestFit="1" customWidth="1"/>
    <col min="3335" max="3336" width="9.28515625" style="265" bestFit="1" customWidth="1"/>
    <col min="3337" max="3337" width="11.28515625" style="265" bestFit="1" customWidth="1"/>
    <col min="3338" max="3585" width="9.140625" style="265"/>
    <col min="3586" max="3588" width="10.42578125" style="265" bestFit="1" customWidth="1"/>
    <col min="3589" max="3589" width="12" style="265" bestFit="1" customWidth="1"/>
    <col min="3590" max="3590" width="10.7109375" style="265" bestFit="1" customWidth="1"/>
    <col min="3591" max="3592" width="9.28515625" style="265" bestFit="1" customWidth="1"/>
    <col min="3593" max="3593" width="11.28515625" style="265" bestFit="1" customWidth="1"/>
    <col min="3594" max="3841" width="9.140625" style="265"/>
    <col min="3842" max="3844" width="10.42578125" style="265" bestFit="1" customWidth="1"/>
    <col min="3845" max="3845" width="12" style="265" bestFit="1" customWidth="1"/>
    <col min="3846" max="3846" width="10.7109375" style="265" bestFit="1" customWidth="1"/>
    <col min="3847" max="3848" width="9.28515625" style="265" bestFit="1" customWidth="1"/>
    <col min="3849" max="3849" width="11.28515625" style="265" bestFit="1" customWidth="1"/>
    <col min="3850" max="4097" width="9.140625" style="265"/>
    <col min="4098" max="4100" width="10.42578125" style="265" bestFit="1" customWidth="1"/>
    <col min="4101" max="4101" width="12" style="265" bestFit="1" customWidth="1"/>
    <col min="4102" max="4102" width="10.7109375" style="265" bestFit="1" customWidth="1"/>
    <col min="4103" max="4104" width="9.28515625" style="265" bestFit="1" customWidth="1"/>
    <col min="4105" max="4105" width="11.28515625" style="265" bestFit="1" customWidth="1"/>
    <col min="4106" max="4353" width="9.140625" style="265"/>
    <col min="4354" max="4356" width="10.42578125" style="265" bestFit="1" customWidth="1"/>
    <col min="4357" max="4357" width="12" style="265" bestFit="1" customWidth="1"/>
    <col min="4358" max="4358" width="10.7109375" style="265" bestFit="1" customWidth="1"/>
    <col min="4359" max="4360" width="9.28515625" style="265" bestFit="1" customWidth="1"/>
    <col min="4361" max="4361" width="11.28515625" style="265" bestFit="1" customWidth="1"/>
    <col min="4362" max="4609" width="9.140625" style="265"/>
    <col min="4610" max="4612" width="10.42578125" style="265" bestFit="1" customWidth="1"/>
    <col min="4613" max="4613" width="12" style="265" bestFit="1" customWidth="1"/>
    <col min="4614" max="4614" width="10.7109375" style="265" bestFit="1" customWidth="1"/>
    <col min="4615" max="4616" width="9.28515625" style="265" bestFit="1" customWidth="1"/>
    <col min="4617" max="4617" width="11.28515625" style="265" bestFit="1" customWidth="1"/>
    <col min="4618" max="4865" width="9.140625" style="265"/>
    <col min="4866" max="4868" width="10.42578125" style="265" bestFit="1" customWidth="1"/>
    <col min="4869" max="4869" width="12" style="265" bestFit="1" customWidth="1"/>
    <col min="4870" max="4870" width="10.7109375" style="265" bestFit="1" customWidth="1"/>
    <col min="4871" max="4872" width="9.28515625" style="265" bestFit="1" customWidth="1"/>
    <col min="4873" max="4873" width="11.28515625" style="265" bestFit="1" customWidth="1"/>
    <col min="4874" max="5121" width="9.140625" style="265"/>
    <col min="5122" max="5124" width="10.42578125" style="265" bestFit="1" customWidth="1"/>
    <col min="5125" max="5125" width="12" style="265" bestFit="1" customWidth="1"/>
    <col min="5126" max="5126" width="10.7109375" style="265" bestFit="1" customWidth="1"/>
    <col min="5127" max="5128" width="9.28515625" style="265" bestFit="1" customWidth="1"/>
    <col min="5129" max="5129" width="11.28515625" style="265" bestFit="1" customWidth="1"/>
    <col min="5130" max="5377" width="9.140625" style="265"/>
    <col min="5378" max="5380" width="10.42578125" style="265" bestFit="1" customWidth="1"/>
    <col min="5381" max="5381" width="12" style="265" bestFit="1" customWidth="1"/>
    <col min="5382" max="5382" width="10.7109375" style="265" bestFit="1" customWidth="1"/>
    <col min="5383" max="5384" width="9.28515625" style="265" bestFit="1" customWidth="1"/>
    <col min="5385" max="5385" width="11.28515625" style="265" bestFit="1" customWidth="1"/>
    <col min="5386" max="5633" width="9.140625" style="265"/>
    <col min="5634" max="5636" width="10.42578125" style="265" bestFit="1" customWidth="1"/>
    <col min="5637" max="5637" width="12" style="265" bestFit="1" customWidth="1"/>
    <col min="5638" max="5638" width="10.7109375" style="265" bestFit="1" customWidth="1"/>
    <col min="5639" max="5640" width="9.28515625" style="265" bestFit="1" customWidth="1"/>
    <col min="5641" max="5641" width="11.28515625" style="265" bestFit="1" customWidth="1"/>
    <col min="5642" max="5889" width="9.140625" style="265"/>
    <col min="5890" max="5892" width="10.42578125" style="265" bestFit="1" customWidth="1"/>
    <col min="5893" max="5893" width="12" style="265" bestFit="1" customWidth="1"/>
    <col min="5894" max="5894" width="10.7109375" style="265" bestFit="1" customWidth="1"/>
    <col min="5895" max="5896" width="9.28515625" style="265" bestFit="1" customWidth="1"/>
    <col min="5897" max="5897" width="11.28515625" style="265" bestFit="1" customWidth="1"/>
    <col min="5898" max="6145" width="9.140625" style="265"/>
    <col min="6146" max="6148" width="10.42578125" style="265" bestFit="1" customWidth="1"/>
    <col min="6149" max="6149" width="12" style="265" bestFit="1" customWidth="1"/>
    <col min="6150" max="6150" width="10.7109375" style="265" bestFit="1" customWidth="1"/>
    <col min="6151" max="6152" width="9.28515625" style="265" bestFit="1" customWidth="1"/>
    <col min="6153" max="6153" width="11.28515625" style="265" bestFit="1" customWidth="1"/>
    <col min="6154" max="6401" width="9.140625" style="265"/>
    <col min="6402" max="6404" width="10.42578125" style="265" bestFit="1" customWidth="1"/>
    <col min="6405" max="6405" width="12" style="265" bestFit="1" customWidth="1"/>
    <col min="6406" max="6406" width="10.7109375" style="265" bestFit="1" customWidth="1"/>
    <col min="6407" max="6408" width="9.28515625" style="265" bestFit="1" customWidth="1"/>
    <col min="6409" max="6409" width="11.28515625" style="265" bestFit="1" customWidth="1"/>
    <col min="6410" max="6657" width="9.140625" style="265"/>
    <col min="6658" max="6660" width="10.42578125" style="265" bestFit="1" customWidth="1"/>
    <col min="6661" max="6661" width="12" style="265" bestFit="1" customWidth="1"/>
    <col min="6662" max="6662" width="10.7109375" style="265" bestFit="1" customWidth="1"/>
    <col min="6663" max="6664" width="9.28515625" style="265" bestFit="1" customWidth="1"/>
    <col min="6665" max="6665" width="11.28515625" style="265" bestFit="1" customWidth="1"/>
    <col min="6666" max="6913" width="9.140625" style="265"/>
    <col min="6914" max="6916" width="10.42578125" style="265" bestFit="1" customWidth="1"/>
    <col min="6917" max="6917" width="12" style="265" bestFit="1" customWidth="1"/>
    <col min="6918" max="6918" width="10.7109375" style="265" bestFit="1" customWidth="1"/>
    <col min="6919" max="6920" width="9.28515625" style="265" bestFit="1" customWidth="1"/>
    <col min="6921" max="6921" width="11.28515625" style="265" bestFit="1" customWidth="1"/>
    <col min="6922" max="7169" width="9.140625" style="265"/>
    <col min="7170" max="7172" width="10.42578125" style="265" bestFit="1" customWidth="1"/>
    <col min="7173" max="7173" width="12" style="265" bestFit="1" customWidth="1"/>
    <col min="7174" max="7174" width="10.7109375" style="265" bestFit="1" customWidth="1"/>
    <col min="7175" max="7176" width="9.28515625" style="265" bestFit="1" customWidth="1"/>
    <col min="7177" max="7177" width="11.28515625" style="265" bestFit="1" customWidth="1"/>
    <col min="7178" max="7425" width="9.140625" style="265"/>
    <col min="7426" max="7428" width="10.42578125" style="265" bestFit="1" customWidth="1"/>
    <col min="7429" max="7429" width="12" style="265" bestFit="1" customWidth="1"/>
    <col min="7430" max="7430" width="10.7109375" style="265" bestFit="1" customWidth="1"/>
    <col min="7431" max="7432" width="9.28515625" style="265" bestFit="1" customWidth="1"/>
    <col min="7433" max="7433" width="11.28515625" style="265" bestFit="1" customWidth="1"/>
    <col min="7434" max="7681" width="9.140625" style="265"/>
    <col min="7682" max="7684" width="10.42578125" style="265" bestFit="1" customWidth="1"/>
    <col min="7685" max="7685" width="12" style="265" bestFit="1" customWidth="1"/>
    <col min="7686" max="7686" width="10.7109375" style="265" bestFit="1" customWidth="1"/>
    <col min="7687" max="7688" width="9.28515625" style="265" bestFit="1" customWidth="1"/>
    <col min="7689" max="7689" width="11.28515625" style="265" bestFit="1" customWidth="1"/>
    <col min="7690" max="7937" width="9.140625" style="265"/>
    <col min="7938" max="7940" width="10.42578125" style="265" bestFit="1" customWidth="1"/>
    <col min="7941" max="7941" width="12" style="265" bestFit="1" customWidth="1"/>
    <col min="7942" max="7942" width="10.7109375" style="265" bestFit="1" customWidth="1"/>
    <col min="7943" max="7944" width="9.28515625" style="265" bestFit="1" customWidth="1"/>
    <col min="7945" max="7945" width="11.28515625" style="265" bestFit="1" customWidth="1"/>
    <col min="7946" max="8193" width="9.140625" style="265"/>
    <col min="8194" max="8196" width="10.42578125" style="265" bestFit="1" customWidth="1"/>
    <col min="8197" max="8197" width="12" style="265" bestFit="1" customWidth="1"/>
    <col min="8198" max="8198" width="10.7109375" style="265" bestFit="1" customWidth="1"/>
    <col min="8199" max="8200" width="9.28515625" style="265" bestFit="1" customWidth="1"/>
    <col min="8201" max="8201" width="11.28515625" style="265" bestFit="1" customWidth="1"/>
    <col min="8202" max="8449" width="9.140625" style="265"/>
    <col min="8450" max="8452" width="10.42578125" style="265" bestFit="1" customWidth="1"/>
    <col min="8453" max="8453" width="12" style="265" bestFit="1" customWidth="1"/>
    <col min="8454" max="8454" width="10.7109375" style="265" bestFit="1" customWidth="1"/>
    <col min="8455" max="8456" width="9.28515625" style="265" bestFit="1" customWidth="1"/>
    <col min="8457" max="8457" width="11.28515625" style="265" bestFit="1" customWidth="1"/>
    <col min="8458" max="8705" width="9.140625" style="265"/>
    <col min="8706" max="8708" width="10.42578125" style="265" bestFit="1" customWidth="1"/>
    <col min="8709" max="8709" width="12" style="265" bestFit="1" customWidth="1"/>
    <col min="8710" max="8710" width="10.7109375" style="265" bestFit="1" customWidth="1"/>
    <col min="8711" max="8712" width="9.28515625" style="265" bestFit="1" customWidth="1"/>
    <col min="8713" max="8713" width="11.28515625" style="265" bestFit="1" customWidth="1"/>
    <col min="8714" max="8961" width="9.140625" style="265"/>
    <col min="8962" max="8964" width="10.42578125" style="265" bestFit="1" customWidth="1"/>
    <col min="8965" max="8965" width="12" style="265" bestFit="1" customWidth="1"/>
    <col min="8966" max="8966" width="10.7109375" style="265" bestFit="1" customWidth="1"/>
    <col min="8967" max="8968" width="9.28515625" style="265" bestFit="1" customWidth="1"/>
    <col min="8969" max="8969" width="11.28515625" style="265" bestFit="1" customWidth="1"/>
    <col min="8970" max="9217" width="9.140625" style="265"/>
    <col min="9218" max="9220" width="10.42578125" style="265" bestFit="1" customWidth="1"/>
    <col min="9221" max="9221" width="12" style="265" bestFit="1" customWidth="1"/>
    <col min="9222" max="9222" width="10.7109375" style="265" bestFit="1" customWidth="1"/>
    <col min="9223" max="9224" width="9.28515625" style="265" bestFit="1" customWidth="1"/>
    <col min="9225" max="9225" width="11.28515625" style="265" bestFit="1" customWidth="1"/>
    <col min="9226" max="9473" width="9.140625" style="265"/>
    <col min="9474" max="9476" width="10.42578125" style="265" bestFit="1" customWidth="1"/>
    <col min="9477" max="9477" width="12" style="265" bestFit="1" customWidth="1"/>
    <col min="9478" max="9478" width="10.7109375" style="265" bestFit="1" customWidth="1"/>
    <col min="9479" max="9480" width="9.28515625" style="265" bestFit="1" customWidth="1"/>
    <col min="9481" max="9481" width="11.28515625" style="265" bestFit="1" customWidth="1"/>
    <col min="9482" max="9729" width="9.140625" style="265"/>
    <col min="9730" max="9732" width="10.42578125" style="265" bestFit="1" customWidth="1"/>
    <col min="9733" max="9733" width="12" style="265" bestFit="1" customWidth="1"/>
    <col min="9734" max="9734" width="10.7109375" style="265" bestFit="1" customWidth="1"/>
    <col min="9735" max="9736" width="9.28515625" style="265" bestFit="1" customWidth="1"/>
    <col min="9737" max="9737" width="11.28515625" style="265" bestFit="1" customWidth="1"/>
    <col min="9738" max="9985" width="9.140625" style="265"/>
    <col min="9986" max="9988" width="10.42578125" style="265" bestFit="1" customWidth="1"/>
    <col min="9989" max="9989" width="12" style="265" bestFit="1" customWidth="1"/>
    <col min="9990" max="9990" width="10.7109375" style="265" bestFit="1" customWidth="1"/>
    <col min="9991" max="9992" width="9.28515625" style="265" bestFit="1" customWidth="1"/>
    <col min="9993" max="9993" width="11.28515625" style="265" bestFit="1" customWidth="1"/>
    <col min="9994" max="10241" width="9.140625" style="265"/>
    <col min="10242" max="10244" width="10.42578125" style="265" bestFit="1" customWidth="1"/>
    <col min="10245" max="10245" width="12" style="265" bestFit="1" customWidth="1"/>
    <col min="10246" max="10246" width="10.7109375" style="265" bestFit="1" customWidth="1"/>
    <col min="10247" max="10248" width="9.28515625" style="265" bestFit="1" customWidth="1"/>
    <col min="10249" max="10249" width="11.28515625" style="265" bestFit="1" customWidth="1"/>
    <col min="10250" max="10497" width="9.140625" style="265"/>
    <col min="10498" max="10500" width="10.42578125" style="265" bestFit="1" customWidth="1"/>
    <col min="10501" max="10501" width="12" style="265" bestFit="1" customWidth="1"/>
    <col min="10502" max="10502" width="10.7109375" style="265" bestFit="1" customWidth="1"/>
    <col min="10503" max="10504" width="9.28515625" style="265" bestFit="1" customWidth="1"/>
    <col min="10505" max="10505" width="11.28515625" style="265" bestFit="1" customWidth="1"/>
    <col min="10506" max="10753" width="9.140625" style="265"/>
    <col min="10754" max="10756" width="10.42578125" style="265" bestFit="1" customWidth="1"/>
    <col min="10757" max="10757" width="12" style="265" bestFit="1" customWidth="1"/>
    <col min="10758" max="10758" width="10.7109375" style="265" bestFit="1" customWidth="1"/>
    <col min="10759" max="10760" width="9.28515625" style="265" bestFit="1" customWidth="1"/>
    <col min="10761" max="10761" width="11.28515625" style="265" bestFit="1" customWidth="1"/>
    <col min="10762" max="11009" width="9.140625" style="265"/>
    <col min="11010" max="11012" width="10.42578125" style="265" bestFit="1" customWidth="1"/>
    <col min="11013" max="11013" width="12" style="265" bestFit="1" customWidth="1"/>
    <col min="11014" max="11014" width="10.7109375" style="265" bestFit="1" customWidth="1"/>
    <col min="11015" max="11016" width="9.28515625" style="265" bestFit="1" customWidth="1"/>
    <col min="11017" max="11017" width="11.28515625" style="265" bestFit="1" customWidth="1"/>
    <col min="11018" max="11265" width="9.140625" style="265"/>
    <col min="11266" max="11268" width="10.42578125" style="265" bestFit="1" customWidth="1"/>
    <col min="11269" max="11269" width="12" style="265" bestFit="1" customWidth="1"/>
    <col min="11270" max="11270" width="10.7109375" style="265" bestFit="1" customWidth="1"/>
    <col min="11271" max="11272" width="9.28515625" style="265" bestFit="1" customWidth="1"/>
    <col min="11273" max="11273" width="11.28515625" style="265" bestFit="1" customWidth="1"/>
    <col min="11274" max="11521" width="9.140625" style="265"/>
    <col min="11522" max="11524" width="10.42578125" style="265" bestFit="1" customWidth="1"/>
    <col min="11525" max="11525" width="12" style="265" bestFit="1" customWidth="1"/>
    <col min="11526" max="11526" width="10.7109375" style="265" bestFit="1" customWidth="1"/>
    <col min="11527" max="11528" width="9.28515625" style="265" bestFit="1" customWidth="1"/>
    <col min="11529" max="11529" width="11.28515625" style="265" bestFit="1" customWidth="1"/>
    <col min="11530" max="11777" width="9.140625" style="265"/>
    <col min="11778" max="11780" width="10.42578125" style="265" bestFit="1" customWidth="1"/>
    <col min="11781" max="11781" width="12" style="265" bestFit="1" customWidth="1"/>
    <col min="11782" max="11782" width="10.7109375" style="265" bestFit="1" customWidth="1"/>
    <col min="11783" max="11784" width="9.28515625" style="265" bestFit="1" customWidth="1"/>
    <col min="11785" max="11785" width="11.28515625" style="265" bestFit="1" customWidth="1"/>
    <col min="11786" max="12033" width="9.140625" style="265"/>
    <col min="12034" max="12036" width="10.42578125" style="265" bestFit="1" customWidth="1"/>
    <col min="12037" max="12037" width="12" style="265" bestFit="1" customWidth="1"/>
    <col min="12038" max="12038" width="10.7109375" style="265" bestFit="1" customWidth="1"/>
    <col min="12039" max="12040" width="9.28515625" style="265" bestFit="1" customWidth="1"/>
    <col min="12041" max="12041" width="11.28515625" style="265" bestFit="1" customWidth="1"/>
    <col min="12042" max="12289" width="9.140625" style="265"/>
    <col min="12290" max="12292" width="10.42578125" style="265" bestFit="1" customWidth="1"/>
    <col min="12293" max="12293" width="12" style="265" bestFit="1" customWidth="1"/>
    <col min="12294" max="12294" width="10.7109375" style="265" bestFit="1" customWidth="1"/>
    <col min="12295" max="12296" width="9.28515625" style="265" bestFit="1" customWidth="1"/>
    <col min="12297" max="12297" width="11.28515625" style="265" bestFit="1" customWidth="1"/>
    <col min="12298" max="12545" width="9.140625" style="265"/>
    <col min="12546" max="12548" width="10.42578125" style="265" bestFit="1" customWidth="1"/>
    <col min="12549" max="12549" width="12" style="265" bestFit="1" customWidth="1"/>
    <col min="12550" max="12550" width="10.7109375" style="265" bestFit="1" customWidth="1"/>
    <col min="12551" max="12552" width="9.28515625" style="265" bestFit="1" customWidth="1"/>
    <col min="12553" max="12553" width="11.28515625" style="265" bestFit="1" customWidth="1"/>
    <col min="12554" max="12801" width="9.140625" style="265"/>
    <col min="12802" max="12804" width="10.42578125" style="265" bestFit="1" customWidth="1"/>
    <col min="12805" max="12805" width="12" style="265" bestFit="1" customWidth="1"/>
    <col min="12806" max="12806" width="10.7109375" style="265" bestFit="1" customWidth="1"/>
    <col min="12807" max="12808" width="9.28515625" style="265" bestFit="1" customWidth="1"/>
    <col min="12809" max="12809" width="11.28515625" style="265" bestFit="1" customWidth="1"/>
    <col min="12810" max="13057" width="9.140625" style="265"/>
    <col min="13058" max="13060" width="10.42578125" style="265" bestFit="1" customWidth="1"/>
    <col min="13061" max="13061" width="12" style="265" bestFit="1" customWidth="1"/>
    <col min="13062" max="13062" width="10.7109375" style="265" bestFit="1" customWidth="1"/>
    <col min="13063" max="13064" width="9.28515625" style="265" bestFit="1" customWidth="1"/>
    <col min="13065" max="13065" width="11.28515625" style="265" bestFit="1" customWidth="1"/>
    <col min="13066" max="13313" width="9.140625" style="265"/>
    <col min="13314" max="13316" width="10.42578125" style="265" bestFit="1" customWidth="1"/>
    <col min="13317" max="13317" width="12" style="265" bestFit="1" customWidth="1"/>
    <col min="13318" max="13318" width="10.7109375" style="265" bestFit="1" customWidth="1"/>
    <col min="13319" max="13320" width="9.28515625" style="265" bestFit="1" customWidth="1"/>
    <col min="13321" max="13321" width="11.28515625" style="265" bestFit="1" customWidth="1"/>
    <col min="13322" max="13569" width="9.140625" style="265"/>
    <col min="13570" max="13572" width="10.42578125" style="265" bestFit="1" customWidth="1"/>
    <col min="13573" max="13573" width="12" style="265" bestFit="1" customWidth="1"/>
    <col min="13574" max="13574" width="10.7109375" style="265" bestFit="1" customWidth="1"/>
    <col min="13575" max="13576" width="9.28515625" style="265" bestFit="1" customWidth="1"/>
    <col min="13577" max="13577" width="11.28515625" style="265" bestFit="1" customWidth="1"/>
    <col min="13578" max="13825" width="9.140625" style="265"/>
    <col min="13826" max="13828" width="10.42578125" style="265" bestFit="1" customWidth="1"/>
    <col min="13829" max="13829" width="12" style="265" bestFit="1" customWidth="1"/>
    <col min="13830" max="13830" width="10.7109375" style="265" bestFit="1" customWidth="1"/>
    <col min="13831" max="13832" width="9.28515625" style="265" bestFit="1" customWidth="1"/>
    <col min="13833" max="13833" width="11.28515625" style="265" bestFit="1" customWidth="1"/>
    <col min="13834" max="14081" width="9.140625" style="265"/>
    <col min="14082" max="14084" width="10.42578125" style="265" bestFit="1" customWidth="1"/>
    <col min="14085" max="14085" width="12" style="265" bestFit="1" customWidth="1"/>
    <col min="14086" max="14086" width="10.7109375" style="265" bestFit="1" customWidth="1"/>
    <col min="14087" max="14088" width="9.28515625" style="265" bestFit="1" customWidth="1"/>
    <col min="14089" max="14089" width="11.28515625" style="265" bestFit="1" customWidth="1"/>
    <col min="14090" max="14337" width="9.140625" style="265"/>
    <col min="14338" max="14340" width="10.42578125" style="265" bestFit="1" customWidth="1"/>
    <col min="14341" max="14341" width="12" style="265" bestFit="1" customWidth="1"/>
    <col min="14342" max="14342" width="10.7109375" style="265" bestFit="1" customWidth="1"/>
    <col min="14343" max="14344" width="9.28515625" style="265" bestFit="1" customWidth="1"/>
    <col min="14345" max="14345" width="11.28515625" style="265" bestFit="1" customWidth="1"/>
    <col min="14346" max="14593" width="9.140625" style="265"/>
    <col min="14594" max="14596" width="10.42578125" style="265" bestFit="1" customWidth="1"/>
    <col min="14597" max="14597" width="12" style="265" bestFit="1" customWidth="1"/>
    <col min="14598" max="14598" width="10.7109375" style="265" bestFit="1" customWidth="1"/>
    <col min="14599" max="14600" width="9.28515625" style="265" bestFit="1" customWidth="1"/>
    <col min="14601" max="14601" width="11.28515625" style="265" bestFit="1" customWidth="1"/>
    <col min="14602" max="14849" width="9.140625" style="265"/>
    <col min="14850" max="14852" width="10.42578125" style="265" bestFit="1" customWidth="1"/>
    <col min="14853" max="14853" width="12" style="265" bestFit="1" customWidth="1"/>
    <col min="14854" max="14854" width="10.7109375" style="265" bestFit="1" customWidth="1"/>
    <col min="14855" max="14856" width="9.28515625" style="265" bestFit="1" customWidth="1"/>
    <col min="14857" max="14857" width="11.28515625" style="265" bestFit="1" customWidth="1"/>
    <col min="14858" max="15105" width="9.140625" style="265"/>
    <col min="15106" max="15108" width="10.42578125" style="265" bestFit="1" customWidth="1"/>
    <col min="15109" max="15109" width="12" style="265" bestFit="1" customWidth="1"/>
    <col min="15110" max="15110" width="10.7109375" style="265" bestFit="1" customWidth="1"/>
    <col min="15111" max="15112" width="9.28515625" style="265" bestFit="1" customWidth="1"/>
    <col min="15113" max="15113" width="11.28515625" style="265" bestFit="1" customWidth="1"/>
    <col min="15114" max="15361" width="9.140625" style="265"/>
    <col min="15362" max="15364" width="10.42578125" style="265" bestFit="1" customWidth="1"/>
    <col min="15365" max="15365" width="12" style="265" bestFit="1" customWidth="1"/>
    <col min="15366" max="15366" width="10.7109375" style="265" bestFit="1" customWidth="1"/>
    <col min="15367" max="15368" width="9.28515625" style="265" bestFit="1" customWidth="1"/>
    <col min="15369" max="15369" width="11.28515625" style="265" bestFit="1" customWidth="1"/>
    <col min="15370" max="15617" width="9.140625" style="265"/>
    <col min="15618" max="15620" width="10.42578125" style="265" bestFit="1" customWidth="1"/>
    <col min="15621" max="15621" width="12" style="265" bestFit="1" customWidth="1"/>
    <col min="15622" max="15622" width="10.7109375" style="265" bestFit="1" customWidth="1"/>
    <col min="15623" max="15624" width="9.28515625" style="265" bestFit="1" customWidth="1"/>
    <col min="15625" max="15625" width="11.28515625" style="265" bestFit="1" customWidth="1"/>
    <col min="15626" max="15873" width="9.140625" style="265"/>
    <col min="15874" max="15876" width="10.42578125" style="265" bestFit="1" customWidth="1"/>
    <col min="15877" max="15877" width="12" style="265" bestFit="1" customWidth="1"/>
    <col min="15878" max="15878" width="10.7109375" style="265" bestFit="1" customWidth="1"/>
    <col min="15879" max="15880" width="9.28515625" style="265" bestFit="1" customWidth="1"/>
    <col min="15881" max="15881" width="11.28515625" style="265" bestFit="1" customWidth="1"/>
    <col min="15882" max="16129" width="9.140625" style="265"/>
    <col min="16130" max="16132" width="10.42578125" style="265" bestFit="1" customWidth="1"/>
    <col min="16133" max="16133" width="12" style="265" bestFit="1" customWidth="1"/>
    <col min="16134" max="16134" width="10.7109375" style="265" bestFit="1" customWidth="1"/>
    <col min="16135" max="16136" width="9.28515625" style="265" bestFit="1" customWidth="1"/>
    <col min="16137" max="16137" width="11.28515625" style="265" bestFit="1" customWidth="1"/>
    <col min="16138" max="16384" width="9.140625" style="265"/>
  </cols>
  <sheetData>
    <row r="1" spans="1:15" s="496" customFormat="1" ht="15.75">
      <c r="A1" s="494" t="str">
        <f>[3]Tables!A54</f>
        <v>Table 53: Maturity-wise Turnover in Currency Derivative Segment of MSEI (` crore)</v>
      </c>
      <c r="B1" s="494"/>
      <c r="C1" s="494"/>
      <c r="D1" s="494"/>
      <c r="E1" s="494"/>
      <c r="F1" s="494"/>
      <c r="G1" s="494"/>
      <c r="H1" s="495"/>
      <c r="I1" s="495"/>
    </row>
    <row r="2" spans="1:15" s="272" customFormat="1">
      <c r="A2" s="1244" t="s">
        <v>278</v>
      </c>
      <c r="B2" s="1316" t="s">
        <v>144</v>
      </c>
      <c r="C2" s="1317"/>
      <c r="D2" s="1317"/>
      <c r="E2" s="1318"/>
      <c r="F2" s="1316" t="s">
        <v>298</v>
      </c>
      <c r="G2" s="1317"/>
      <c r="H2" s="1317"/>
      <c r="I2" s="1318"/>
    </row>
    <row r="3" spans="1:15" s="272" customFormat="1">
      <c r="A3" s="1245"/>
      <c r="B3" s="917" t="s">
        <v>431</v>
      </c>
      <c r="C3" s="917" t="s">
        <v>432</v>
      </c>
      <c r="D3" s="917" t="s">
        <v>433</v>
      </c>
      <c r="E3" s="917" t="s">
        <v>434</v>
      </c>
      <c r="F3" s="917" t="s">
        <v>431</v>
      </c>
      <c r="G3" s="917" t="s">
        <v>432</v>
      </c>
      <c r="H3" s="917" t="s">
        <v>433</v>
      </c>
      <c r="I3" s="917" t="s">
        <v>434</v>
      </c>
    </row>
    <row r="4" spans="1:15">
      <c r="A4" s="573">
        <v>42005</v>
      </c>
      <c r="B4" s="621">
        <v>35319.978007999998</v>
      </c>
      <c r="C4" s="621">
        <v>6200.3617269999995</v>
      </c>
      <c r="D4" s="621">
        <v>1258.7326215000001</v>
      </c>
      <c r="E4" s="621">
        <v>463.32400000000007</v>
      </c>
      <c r="F4" s="621">
        <v>81.247272500000008</v>
      </c>
      <c r="G4" s="621">
        <v>58.698283000000004</v>
      </c>
      <c r="H4" s="621">
        <v>106.54123600000001</v>
      </c>
      <c r="I4" s="621">
        <v>0</v>
      </c>
    </row>
    <row r="5" spans="1:15">
      <c r="A5" s="573">
        <v>42036</v>
      </c>
      <c r="B5" s="621">
        <v>22573.664066000019</v>
      </c>
      <c r="C5" s="621">
        <v>4601.7205669999994</v>
      </c>
      <c r="D5" s="621">
        <v>1535.5517744999995</v>
      </c>
      <c r="E5" s="621">
        <v>323.38952099999995</v>
      </c>
      <c r="F5" s="621">
        <v>864.70732449999991</v>
      </c>
      <c r="G5" s="621">
        <v>27.83663</v>
      </c>
      <c r="H5" s="621">
        <v>0</v>
      </c>
      <c r="I5" s="621">
        <v>0</v>
      </c>
    </row>
    <row r="6" spans="1:15">
      <c r="A6" s="573">
        <v>42064</v>
      </c>
      <c r="B6" s="621">
        <v>31612.780585500004</v>
      </c>
      <c r="C6" s="621">
        <v>6543.6496475000013</v>
      </c>
      <c r="D6" s="621">
        <v>493.43129750000008</v>
      </c>
      <c r="E6" s="621">
        <v>589.0790159999998</v>
      </c>
      <c r="F6" s="621">
        <v>2824.574951000001</v>
      </c>
      <c r="G6" s="621">
        <v>117.50576050000001</v>
      </c>
      <c r="H6" s="621">
        <v>0</v>
      </c>
      <c r="I6" s="621">
        <v>0</v>
      </c>
    </row>
    <row r="7" spans="1:15">
      <c r="A7" s="573">
        <v>42095</v>
      </c>
      <c r="B7" s="621">
        <v>28251.061060500007</v>
      </c>
      <c r="C7" s="621">
        <v>6211.9029414999986</v>
      </c>
      <c r="D7" s="621">
        <v>564.58540649999998</v>
      </c>
      <c r="E7" s="621">
        <v>116.39114900000001</v>
      </c>
      <c r="F7" s="621">
        <v>2674.6556559999999</v>
      </c>
      <c r="G7" s="621">
        <v>108.9608645</v>
      </c>
      <c r="H7" s="621">
        <v>0</v>
      </c>
      <c r="I7" s="621">
        <v>0</v>
      </c>
    </row>
    <row r="8" spans="1:15">
      <c r="A8" s="573">
        <v>42154</v>
      </c>
      <c r="B8" s="621">
        <v>26943.290149499997</v>
      </c>
      <c r="C8" s="621">
        <v>5810.0890294999999</v>
      </c>
      <c r="D8" s="621">
        <v>526.39284500000019</v>
      </c>
      <c r="E8" s="621">
        <v>299.95496950000006</v>
      </c>
      <c r="F8" s="621">
        <v>1810.4993964999999</v>
      </c>
      <c r="G8" s="621">
        <v>272.68955349999999</v>
      </c>
      <c r="H8" s="621">
        <v>0</v>
      </c>
      <c r="I8" s="621">
        <v>47.201000000000001</v>
      </c>
    </row>
    <row r="9" spans="1:15">
      <c r="A9" s="573">
        <v>42185</v>
      </c>
      <c r="B9" s="621">
        <v>28090.514276499995</v>
      </c>
      <c r="C9" s="621">
        <v>5266.5131884999973</v>
      </c>
      <c r="D9" s="621">
        <v>1064.2781379999999</v>
      </c>
      <c r="E9" s="621">
        <v>1061.479754</v>
      </c>
      <c r="F9" s="621">
        <v>1512.311103</v>
      </c>
      <c r="G9" s="621">
        <v>93.562061</v>
      </c>
      <c r="H9" s="621">
        <v>0</v>
      </c>
      <c r="I9" s="621">
        <v>91.750500000000002</v>
      </c>
    </row>
    <row r="10" spans="1:15">
      <c r="A10" s="573">
        <v>42215</v>
      </c>
      <c r="B10" s="621">
        <v>22020.0329915</v>
      </c>
      <c r="C10" s="621">
        <v>5527.5496515000004</v>
      </c>
      <c r="D10" s="621">
        <v>597.02074949999985</v>
      </c>
      <c r="E10" s="621">
        <v>68.46262950000002</v>
      </c>
      <c r="F10" s="621">
        <v>1355.4483850000001</v>
      </c>
      <c r="G10" s="621">
        <v>133.84788000000003</v>
      </c>
      <c r="H10" s="621">
        <v>102.4430795</v>
      </c>
      <c r="I10" s="621">
        <v>7.9882</v>
      </c>
    </row>
    <row r="11" spans="1:15">
      <c r="A11" s="573">
        <v>42246</v>
      </c>
      <c r="B11" s="621">
        <v>28120.750279000007</v>
      </c>
      <c r="C11" s="621">
        <v>5212.3913665000009</v>
      </c>
      <c r="D11" s="621">
        <v>429.26590649999997</v>
      </c>
      <c r="E11" s="621">
        <v>44.645064500000011</v>
      </c>
      <c r="F11" s="621">
        <v>1669.7267119999995</v>
      </c>
      <c r="G11" s="621">
        <v>298.49199099999998</v>
      </c>
      <c r="H11" s="621">
        <v>0</v>
      </c>
      <c r="I11" s="621">
        <v>8.1669999999999998</v>
      </c>
    </row>
    <row r="12" spans="1:15">
      <c r="A12" s="573">
        <v>42277</v>
      </c>
      <c r="B12" s="621">
        <v>21740.252389999998</v>
      </c>
      <c r="C12" s="621">
        <v>2838.2508395</v>
      </c>
      <c r="D12" s="621">
        <v>1205.6154100000001</v>
      </c>
      <c r="E12" s="621">
        <v>1648.8630014999997</v>
      </c>
      <c r="F12" s="621">
        <v>1208.2967235000001</v>
      </c>
      <c r="G12" s="621">
        <v>284.74956650000001</v>
      </c>
      <c r="H12" s="621">
        <v>0</v>
      </c>
      <c r="I12" s="621">
        <v>0</v>
      </c>
    </row>
    <row r="13" spans="1:15">
      <c r="A13" s="573">
        <v>42307</v>
      </c>
      <c r="B13" s="621">
        <v>16860.318364000006</v>
      </c>
      <c r="C13" s="621">
        <v>3716.5857614999995</v>
      </c>
      <c r="D13" s="621">
        <v>105.687945</v>
      </c>
      <c r="E13" s="621">
        <v>37.866364999999995</v>
      </c>
      <c r="F13" s="621">
        <v>1419.87093</v>
      </c>
      <c r="G13" s="621">
        <v>210.67198450000001</v>
      </c>
      <c r="H13" s="621">
        <v>0</v>
      </c>
      <c r="I13" s="621">
        <v>0</v>
      </c>
    </row>
    <row r="14" spans="1:15">
      <c r="A14" s="573">
        <v>42323</v>
      </c>
      <c r="B14" s="621">
        <v>14199.014373500002</v>
      </c>
      <c r="C14" s="621">
        <v>2925.7255554999997</v>
      </c>
      <c r="D14" s="621">
        <v>117.68485849999999</v>
      </c>
      <c r="E14" s="621">
        <v>6.3941584999999987</v>
      </c>
      <c r="F14" s="621">
        <v>2001.1527384999999</v>
      </c>
      <c r="G14" s="621">
        <v>25.333221500000001</v>
      </c>
      <c r="H14" s="621">
        <v>0</v>
      </c>
      <c r="I14" s="621">
        <v>0</v>
      </c>
    </row>
    <row r="15" spans="1:15">
      <c r="A15" s="573">
        <v>42339</v>
      </c>
      <c r="B15" s="621">
        <v>11569.6</v>
      </c>
      <c r="C15" s="621">
        <v>3260.56</v>
      </c>
      <c r="D15" s="621">
        <v>208.21</v>
      </c>
      <c r="E15" s="621">
        <v>18.920000000000002</v>
      </c>
      <c r="F15" s="621">
        <v>743.05</v>
      </c>
      <c r="G15" s="621">
        <v>16.22</v>
      </c>
      <c r="H15" s="621">
        <v>0</v>
      </c>
      <c r="I15" s="621">
        <v>0</v>
      </c>
    </row>
    <row r="16" spans="1:15" s="501" customFormat="1" ht="18.75" customHeight="1">
      <c r="A16" s="500" t="s">
        <v>554</v>
      </c>
      <c r="F16" s="502"/>
      <c r="G16" s="503"/>
      <c r="H16" s="503"/>
      <c r="I16" s="503"/>
      <c r="J16" s="503"/>
      <c r="K16" s="503"/>
      <c r="L16" s="503"/>
      <c r="M16" s="503"/>
      <c r="N16" s="503"/>
      <c r="O16" s="503"/>
    </row>
  </sheetData>
  <mergeCells count="3">
    <mergeCell ref="A2:A3"/>
    <mergeCell ref="B2:E2"/>
    <mergeCell ref="F2:I2"/>
  </mergeCells>
  <pageMargins left="0.7" right="0.7" top="0.75" bottom="0.75" header="0.3" footer="0.3"/>
  <pageSetup scale="95" orientation="landscape" r:id="rId1"/>
</worksheet>
</file>

<file path=xl/worksheets/sheet56.xml><?xml version="1.0" encoding="utf-8"?>
<worksheet xmlns="http://schemas.openxmlformats.org/spreadsheetml/2006/main" xmlns:r="http://schemas.openxmlformats.org/officeDocument/2006/relationships">
  <dimension ref="A1:I16"/>
  <sheetViews>
    <sheetView workbookViewId="0">
      <selection activeCell="G21" sqref="G21"/>
    </sheetView>
  </sheetViews>
  <sheetFormatPr defaultRowHeight="15"/>
  <cols>
    <col min="1" max="8" width="9.140625" style="315"/>
    <col min="9" max="9" width="9.5703125" style="315" customWidth="1"/>
    <col min="10" max="12" width="9.140625" style="315"/>
    <col min="13" max="17" width="0" style="315" hidden="1" customWidth="1"/>
    <col min="18" max="16384" width="9.140625" style="315"/>
  </cols>
  <sheetData>
    <row r="1" spans="1:9" ht="15.75">
      <c r="A1" s="494" t="str">
        <f>[2]Tables!$A$55</f>
        <v>Table 54: Maturity-wise Turnover in Currency Derivative Segment of BSE (` crore)</v>
      </c>
      <c r="B1" s="494"/>
      <c r="C1" s="494"/>
      <c r="D1" s="494"/>
      <c r="E1" s="494"/>
      <c r="F1" s="494"/>
      <c r="G1" s="494"/>
      <c r="H1" s="495"/>
      <c r="I1" s="495"/>
    </row>
    <row r="2" spans="1:9">
      <c r="A2" s="1244" t="s">
        <v>278</v>
      </c>
      <c r="B2" s="1316" t="s">
        <v>144</v>
      </c>
      <c r="C2" s="1317"/>
      <c r="D2" s="1317"/>
      <c r="E2" s="1318"/>
      <c r="F2" s="1316" t="s">
        <v>298</v>
      </c>
      <c r="G2" s="1317"/>
      <c r="H2" s="1317"/>
      <c r="I2" s="1318"/>
    </row>
    <row r="3" spans="1:9">
      <c r="A3" s="1245"/>
      <c r="B3" s="917" t="s">
        <v>431</v>
      </c>
      <c r="C3" s="917" t="s">
        <v>432</v>
      </c>
      <c r="D3" s="917" t="s">
        <v>433</v>
      </c>
      <c r="E3" s="917" t="s">
        <v>434</v>
      </c>
      <c r="F3" s="917" t="s">
        <v>431</v>
      </c>
      <c r="G3" s="917" t="s">
        <v>432</v>
      </c>
      <c r="H3" s="917" t="s">
        <v>433</v>
      </c>
      <c r="I3" s="917" t="s">
        <v>434</v>
      </c>
    </row>
    <row r="4" spans="1:9">
      <c r="A4" s="573">
        <v>42005</v>
      </c>
      <c r="B4" s="621">
        <v>141369.76999999999</v>
      </c>
      <c r="C4" s="621">
        <v>14705.789999999999</v>
      </c>
      <c r="D4" s="621">
        <v>1009.2599999999999</v>
      </c>
      <c r="E4" s="621">
        <v>52.22</v>
      </c>
      <c r="F4" s="621">
        <v>102618.19000000002</v>
      </c>
      <c r="G4" s="621">
        <v>11625.139999999998</v>
      </c>
      <c r="H4" s="621">
        <v>22212.170000000002</v>
      </c>
      <c r="I4" s="621">
        <v>24098.359999999993</v>
      </c>
    </row>
    <row r="5" spans="1:9">
      <c r="A5" s="573">
        <v>42036</v>
      </c>
      <c r="B5" s="621">
        <v>91042.630000000034</v>
      </c>
      <c r="C5" s="621">
        <v>11889.880000000003</v>
      </c>
      <c r="D5" s="621">
        <v>2074.9500000000003</v>
      </c>
      <c r="E5" s="621">
        <v>798.51</v>
      </c>
      <c r="F5" s="621">
        <v>27868.379999999997</v>
      </c>
      <c r="G5" s="621">
        <v>30078.44</v>
      </c>
      <c r="H5" s="621">
        <v>18228.010000000002</v>
      </c>
      <c r="I5" s="621">
        <v>43385.25</v>
      </c>
    </row>
    <row r="6" spans="1:9">
      <c r="A6" s="573">
        <v>42064</v>
      </c>
      <c r="B6" s="621">
        <v>120314.55</v>
      </c>
      <c r="C6" s="621">
        <v>15949.810000000001</v>
      </c>
      <c r="D6" s="621">
        <v>934.21</v>
      </c>
      <c r="E6" s="621">
        <v>139.18</v>
      </c>
      <c r="F6" s="621">
        <v>29932.67</v>
      </c>
      <c r="G6" s="621">
        <v>15369.95</v>
      </c>
      <c r="H6" s="621">
        <v>30279.29</v>
      </c>
      <c r="I6" s="621">
        <v>78648.38</v>
      </c>
    </row>
    <row r="7" spans="1:9">
      <c r="A7" s="573">
        <v>42095</v>
      </c>
      <c r="B7" s="621">
        <v>115841.12</v>
      </c>
      <c r="C7" s="621">
        <v>16467.43</v>
      </c>
      <c r="D7" s="621">
        <v>801.48</v>
      </c>
      <c r="E7" s="621">
        <v>2.4800000000000004</v>
      </c>
      <c r="F7" s="621">
        <v>57171.34</v>
      </c>
      <c r="G7" s="621">
        <v>3528.48</v>
      </c>
      <c r="H7" s="621">
        <v>20034.419999999998</v>
      </c>
      <c r="I7" s="621">
        <v>11948.66</v>
      </c>
    </row>
    <row r="8" spans="1:9">
      <c r="A8" s="573">
        <v>42125</v>
      </c>
      <c r="B8" s="621">
        <v>119850.93000000001</v>
      </c>
      <c r="C8" s="621">
        <v>12894.3</v>
      </c>
      <c r="D8" s="621">
        <v>618.44000000000005</v>
      </c>
      <c r="E8" s="621">
        <v>17.93</v>
      </c>
      <c r="F8" s="621">
        <v>81031.89</v>
      </c>
      <c r="G8" s="621">
        <v>2724.38</v>
      </c>
      <c r="H8" s="621">
        <v>11995.99</v>
      </c>
      <c r="I8" s="621">
        <v>12861.7</v>
      </c>
    </row>
    <row r="9" spans="1:9">
      <c r="A9" s="573">
        <v>42159</v>
      </c>
      <c r="B9" s="621">
        <v>122642.45</v>
      </c>
      <c r="C9" s="621">
        <v>15927.25</v>
      </c>
      <c r="D9" s="621">
        <v>1172.4000000000001</v>
      </c>
      <c r="E9" s="621">
        <v>39.410000000000004</v>
      </c>
      <c r="F9" s="621">
        <v>45005.66</v>
      </c>
      <c r="G9" s="621">
        <v>5011.3900000000003</v>
      </c>
      <c r="H9" s="621">
        <v>10387.81</v>
      </c>
      <c r="I9" s="621">
        <v>12444.12</v>
      </c>
    </row>
    <row r="10" spans="1:9">
      <c r="A10" s="573">
        <v>42189</v>
      </c>
      <c r="B10" s="621">
        <v>105901.49</v>
      </c>
      <c r="C10" s="621">
        <v>14134.310000000001</v>
      </c>
      <c r="D10" s="621">
        <v>787.57</v>
      </c>
      <c r="E10" s="621">
        <v>3.49</v>
      </c>
      <c r="F10" s="621">
        <v>63579.439999999995</v>
      </c>
      <c r="G10" s="621">
        <v>11937.460000000001</v>
      </c>
      <c r="H10" s="621">
        <v>15443.75</v>
      </c>
      <c r="I10" s="621">
        <v>276.98</v>
      </c>
    </row>
    <row r="11" spans="1:9">
      <c r="A11" s="573">
        <v>42220</v>
      </c>
      <c r="B11" s="621">
        <v>165314.53999999998</v>
      </c>
      <c r="C11" s="621">
        <v>16017.090000000002</v>
      </c>
      <c r="D11" s="621">
        <v>861.22</v>
      </c>
      <c r="E11" s="621">
        <v>4.83</v>
      </c>
      <c r="F11" s="621">
        <v>81259.17</v>
      </c>
      <c r="G11" s="621">
        <v>3894.29</v>
      </c>
      <c r="H11" s="621">
        <v>3507.44</v>
      </c>
      <c r="I11" s="621">
        <v>71.48</v>
      </c>
    </row>
    <row r="12" spans="1:9">
      <c r="A12" s="573">
        <v>42251</v>
      </c>
      <c r="B12" s="621">
        <v>140254.6</v>
      </c>
      <c r="C12" s="621">
        <v>10997.199999999999</v>
      </c>
      <c r="D12" s="621">
        <v>360.6</v>
      </c>
      <c r="E12" s="621">
        <v>8.57</v>
      </c>
      <c r="F12" s="621">
        <v>37393.57</v>
      </c>
      <c r="G12" s="621">
        <v>8028.52</v>
      </c>
      <c r="H12" s="621">
        <v>4.22</v>
      </c>
      <c r="I12" s="621">
        <v>3.38</v>
      </c>
    </row>
    <row r="13" spans="1:9">
      <c r="A13" s="573">
        <v>42281</v>
      </c>
      <c r="B13" s="621">
        <v>121979.42</v>
      </c>
      <c r="C13" s="621">
        <v>11908.38</v>
      </c>
      <c r="D13" s="621">
        <v>327.11</v>
      </c>
      <c r="E13" s="621">
        <v>4.9000000000000004</v>
      </c>
      <c r="F13" s="621">
        <v>45148.84</v>
      </c>
      <c r="G13" s="621">
        <v>6615.68</v>
      </c>
      <c r="H13" s="621">
        <v>722.48</v>
      </c>
      <c r="I13" s="621">
        <v>0</v>
      </c>
    </row>
    <row r="14" spans="1:9">
      <c r="A14" s="573">
        <v>42312</v>
      </c>
      <c r="B14" s="621">
        <v>121110.57999999999</v>
      </c>
      <c r="C14" s="621">
        <v>13374.77</v>
      </c>
      <c r="D14" s="621">
        <v>595.44000000000005</v>
      </c>
      <c r="E14" s="621">
        <v>12.200000000000001</v>
      </c>
      <c r="F14" s="621">
        <v>40831.140000000007</v>
      </c>
      <c r="G14" s="621">
        <v>4106.3200000000006</v>
      </c>
      <c r="H14" s="621">
        <v>105.13000000000001</v>
      </c>
      <c r="I14" s="621">
        <v>1.1000000000000001</v>
      </c>
    </row>
    <row r="15" spans="1:9">
      <c r="A15" s="573">
        <v>42342</v>
      </c>
      <c r="B15" s="621">
        <v>125456</v>
      </c>
      <c r="C15" s="621">
        <v>16439</v>
      </c>
      <c r="D15" s="621">
        <v>512</v>
      </c>
      <c r="E15" s="621">
        <v>16</v>
      </c>
      <c r="F15" s="621">
        <v>42958</v>
      </c>
      <c r="G15" s="621">
        <v>7743</v>
      </c>
      <c r="H15" s="621">
        <v>760</v>
      </c>
      <c r="I15" s="621">
        <v>78</v>
      </c>
    </row>
    <row r="16" spans="1:9">
      <c r="A16" s="500" t="s">
        <v>477</v>
      </c>
      <c r="B16" s="501"/>
      <c r="C16" s="501"/>
      <c r="D16" s="501"/>
      <c r="E16" s="501"/>
      <c r="F16" s="502"/>
      <c r="G16" s="503"/>
      <c r="H16" s="503"/>
      <c r="I16" s="503"/>
    </row>
  </sheetData>
  <mergeCells count="3">
    <mergeCell ref="A2:A3"/>
    <mergeCell ref="B2:E2"/>
    <mergeCell ref="F2:I2"/>
  </mergeCell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dimension ref="A1:N21"/>
  <sheetViews>
    <sheetView tabSelected="1" workbookViewId="0">
      <selection activeCell="C9" sqref="C9"/>
    </sheetView>
  </sheetViews>
  <sheetFormatPr defaultRowHeight="15"/>
  <cols>
    <col min="1" max="1" width="7.7109375" style="315" customWidth="1"/>
    <col min="2" max="2" width="7.28515625" style="315" customWidth="1"/>
    <col min="3" max="3" width="9.140625" style="315"/>
    <col min="4" max="4" width="9.28515625" style="315" bestFit="1" customWidth="1"/>
    <col min="5" max="5" width="9.5703125" style="315" bestFit="1" customWidth="1"/>
    <col min="6" max="6" width="9.28515625" style="315" bestFit="1" customWidth="1"/>
    <col min="7" max="7" width="10.5703125" style="315" bestFit="1" customWidth="1"/>
    <col min="8" max="9" width="9.5703125" style="315" bestFit="1" customWidth="1"/>
    <col min="10" max="12" width="9.28515625" style="315" bestFit="1" customWidth="1"/>
    <col min="13" max="13" width="9.28515625" style="315" customWidth="1"/>
    <col min="14" max="17" width="9.140625" style="315" customWidth="1"/>
    <col min="18" max="16384" width="9.140625" style="315"/>
  </cols>
  <sheetData>
    <row r="1" spans="1:14" s="106" customFormat="1" ht="15.75">
      <c r="A1" s="499" t="str">
        <f>[2]Tables!$A$56</f>
        <v>Table 55: Trading Statistics of Interest Rate Futures at BSE, NSE and MSEI</v>
      </c>
      <c r="B1" s="499"/>
      <c r="C1" s="499"/>
      <c r="D1" s="499"/>
      <c r="E1" s="499"/>
      <c r="F1" s="499"/>
      <c r="G1" s="499"/>
      <c r="H1" s="499"/>
      <c r="I1" s="499"/>
      <c r="J1" s="499"/>
    </row>
    <row r="2" spans="1:14" ht="15" customHeight="1">
      <c r="A2" s="1279" t="s">
        <v>534</v>
      </c>
      <c r="B2" s="1279" t="s">
        <v>79</v>
      </c>
      <c r="C2" s="1003" t="s">
        <v>41</v>
      </c>
      <c r="D2" s="1003"/>
      <c r="E2" s="1003"/>
      <c r="F2" s="1003"/>
      <c r="G2" s="1003" t="s">
        <v>40</v>
      </c>
      <c r="H2" s="1003"/>
      <c r="I2" s="1003"/>
      <c r="J2" s="1003"/>
      <c r="K2" s="1003" t="s">
        <v>553</v>
      </c>
      <c r="L2" s="1003"/>
      <c r="M2" s="1003"/>
      <c r="N2" s="1003"/>
    </row>
    <row r="3" spans="1:14" ht="15" customHeight="1">
      <c r="A3" s="1279"/>
      <c r="B3" s="1279"/>
      <c r="C3" s="1290" t="s">
        <v>462</v>
      </c>
      <c r="D3" s="1290"/>
      <c r="E3" s="1290" t="s">
        <v>123</v>
      </c>
      <c r="F3" s="1290"/>
      <c r="G3" s="1290" t="s">
        <v>462</v>
      </c>
      <c r="H3" s="1290"/>
      <c r="I3" s="1290" t="s">
        <v>123</v>
      </c>
      <c r="J3" s="1290"/>
      <c r="K3" s="1290" t="s">
        <v>462</v>
      </c>
      <c r="L3" s="1290"/>
      <c r="M3" s="1290" t="s">
        <v>123</v>
      </c>
      <c r="N3" s="1290"/>
    </row>
    <row r="4" spans="1:14">
      <c r="A4" s="1279"/>
      <c r="B4" s="1279"/>
      <c r="C4" s="1290"/>
      <c r="D4" s="1290"/>
      <c r="E4" s="1290"/>
      <c r="F4" s="1290"/>
      <c r="G4" s="1290"/>
      <c r="H4" s="1290"/>
      <c r="I4" s="1290"/>
      <c r="J4" s="1290"/>
      <c r="K4" s="1290"/>
      <c r="L4" s="1290"/>
      <c r="M4" s="1290"/>
      <c r="N4" s="1290"/>
    </row>
    <row r="5" spans="1:14" ht="21" customHeight="1">
      <c r="A5" s="1279"/>
      <c r="B5" s="1279"/>
      <c r="C5" s="1290" t="s">
        <v>120</v>
      </c>
      <c r="D5" s="1290" t="s">
        <v>358</v>
      </c>
      <c r="E5" s="1290" t="s">
        <v>120</v>
      </c>
      <c r="F5" s="1290" t="s">
        <v>363</v>
      </c>
      <c r="G5" s="1290" t="s">
        <v>120</v>
      </c>
      <c r="H5" s="1290" t="s">
        <v>358</v>
      </c>
      <c r="I5" s="1290" t="s">
        <v>120</v>
      </c>
      <c r="J5" s="1290" t="s">
        <v>363</v>
      </c>
      <c r="K5" s="1290" t="s">
        <v>120</v>
      </c>
      <c r="L5" s="1290" t="s">
        <v>358</v>
      </c>
      <c r="M5" s="1290" t="s">
        <v>120</v>
      </c>
      <c r="N5" s="1290" t="s">
        <v>363</v>
      </c>
    </row>
    <row r="6" spans="1:14" ht="18" customHeight="1">
      <c r="A6" s="1279"/>
      <c r="B6" s="1279"/>
      <c r="C6" s="1290"/>
      <c r="D6" s="1290"/>
      <c r="E6" s="1290"/>
      <c r="F6" s="1290"/>
      <c r="G6" s="1290"/>
      <c r="H6" s="1290"/>
      <c r="I6" s="1290"/>
      <c r="J6" s="1290"/>
      <c r="K6" s="1290"/>
      <c r="L6" s="1290"/>
      <c r="M6" s="1290"/>
      <c r="N6" s="1290"/>
    </row>
    <row r="7" spans="1:14" s="136" customFormat="1">
      <c r="A7" s="511" t="s">
        <v>464</v>
      </c>
      <c r="B7" s="613">
        <v>238</v>
      </c>
      <c r="C7" s="614">
        <v>2033275</v>
      </c>
      <c r="D7" s="614">
        <v>41912.170499999993</v>
      </c>
      <c r="E7" s="614">
        <v>80078</v>
      </c>
      <c r="F7" s="614">
        <v>1671.0132000000001</v>
      </c>
      <c r="G7" s="614">
        <v>20587036</v>
      </c>
      <c r="H7" s="614">
        <v>421558.27871499996</v>
      </c>
      <c r="I7" s="614">
        <v>338372</v>
      </c>
      <c r="J7" s="614">
        <v>7070.8627340000003</v>
      </c>
      <c r="K7" s="614">
        <v>495869</v>
      </c>
      <c r="L7" s="614">
        <v>10311.981093999999</v>
      </c>
      <c r="M7" s="614">
        <v>56017</v>
      </c>
      <c r="N7" s="614">
        <v>1170.4466949999996</v>
      </c>
    </row>
    <row r="8" spans="1:14" s="136" customFormat="1">
      <c r="A8" s="316" t="s">
        <v>557</v>
      </c>
      <c r="B8" s="614">
        <f>SUM(B9:B16)</f>
        <v>161</v>
      </c>
      <c r="C8" s="614">
        <f>SUM(C9:C17)</f>
        <v>4031859</v>
      </c>
      <c r="D8" s="614">
        <f t="shared" ref="D8:N8" si="0">SUM(D9:D17)</f>
        <v>81188.1296</v>
      </c>
      <c r="E8" s="614">
        <f t="shared" si="0"/>
        <v>256651</v>
      </c>
      <c r="F8" s="614">
        <f t="shared" si="0"/>
        <v>4653.712700000001</v>
      </c>
      <c r="G8" s="614">
        <f t="shared" si="0"/>
        <v>21122193</v>
      </c>
      <c r="H8" s="614">
        <f t="shared" si="0"/>
        <v>428334.09619999997</v>
      </c>
      <c r="I8" s="614">
        <f t="shared" si="0"/>
        <v>1986246</v>
      </c>
      <c r="J8" s="614">
        <f t="shared" si="0"/>
        <v>40228.39029000001</v>
      </c>
      <c r="K8" s="614">
        <f t="shared" si="0"/>
        <v>1003256</v>
      </c>
      <c r="L8" s="614">
        <f t="shared" si="0"/>
        <v>20438.600387499999</v>
      </c>
      <c r="M8" s="614">
        <f t="shared" si="0"/>
        <v>235876</v>
      </c>
      <c r="N8" s="614">
        <f t="shared" si="0"/>
        <v>4802.0552265000006</v>
      </c>
    </row>
    <row r="9" spans="1:14" s="136" customFormat="1">
      <c r="A9" s="512">
        <v>42108</v>
      </c>
      <c r="B9" s="622">
        <v>18</v>
      </c>
      <c r="C9" s="623">
        <v>300430</v>
      </c>
      <c r="D9" s="623">
        <v>6251.1343999999999</v>
      </c>
      <c r="E9" s="623">
        <v>34738</v>
      </c>
      <c r="F9" s="685">
        <v>719.15300000000002</v>
      </c>
      <c r="G9" s="624">
        <v>2110059</v>
      </c>
      <c r="H9" s="624">
        <v>43899.229166500001</v>
      </c>
      <c r="I9" s="624">
        <v>199805</v>
      </c>
      <c r="J9" s="624">
        <v>4136.3778730000004</v>
      </c>
      <c r="K9" s="624">
        <v>209107</v>
      </c>
      <c r="L9" s="624">
        <v>4351.2321319999992</v>
      </c>
      <c r="M9" s="624">
        <v>62690</v>
      </c>
      <c r="N9" s="624">
        <v>1297.7555050000001</v>
      </c>
    </row>
    <row r="10" spans="1:14" s="136" customFormat="1">
      <c r="A10" s="512">
        <v>42138</v>
      </c>
      <c r="B10" s="622">
        <v>19</v>
      </c>
      <c r="C10" s="623">
        <v>147142</v>
      </c>
      <c r="D10" s="623">
        <v>3030.8903</v>
      </c>
      <c r="E10" s="623">
        <v>40899</v>
      </c>
      <c r="F10" s="685">
        <v>839.95899999999995</v>
      </c>
      <c r="G10" s="624">
        <v>2504801</v>
      </c>
      <c r="H10" s="624">
        <v>51663.41732</v>
      </c>
      <c r="I10" s="624">
        <v>212416</v>
      </c>
      <c r="J10" s="624">
        <v>4380.6014439999999</v>
      </c>
      <c r="K10" s="624">
        <v>103438</v>
      </c>
      <c r="L10" s="624">
        <v>2136.5366470000008</v>
      </c>
      <c r="M10" s="624">
        <v>26641</v>
      </c>
      <c r="N10" s="624">
        <v>551.25708300000008</v>
      </c>
    </row>
    <row r="11" spans="1:14" s="136" customFormat="1">
      <c r="A11" s="512">
        <v>42169</v>
      </c>
      <c r="B11" s="622">
        <v>22</v>
      </c>
      <c r="C11" s="623">
        <v>180902</v>
      </c>
      <c r="D11" s="623">
        <v>3665.1169</v>
      </c>
      <c r="E11" s="623">
        <v>32554</v>
      </c>
      <c r="F11" s="685">
        <v>327.72370000000001</v>
      </c>
      <c r="G11" s="624">
        <v>3059021</v>
      </c>
      <c r="H11" s="624">
        <v>62055.455240000003</v>
      </c>
      <c r="I11" s="624">
        <v>189288</v>
      </c>
      <c r="J11" s="624">
        <v>3797.8061984999999</v>
      </c>
      <c r="K11" s="624">
        <v>146270</v>
      </c>
      <c r="L11" s="624">
        <v>2969.1599030000002</v>
      </c>
      <c r="M11" s="624">
        <v>21563</v>
      </c>
      <c r="N11" s="624">
        <v>434.29833600000001</v>
      </c>
    </row>
    <row r="12" spans="1:14" s="136" customFormat="1">
      <c r="A12" s="512">
        <v>42199</v>
      </c>
      <c r="B12" s="622">
        <v>23</v>
      </c>
      <c r="C12" s="623">
        <v>171968</v>
      </c>
      <c r="D12" s="623">
        <v>3471.3236999999999</v>
      </c>
      <c r="E12" s="623">
        <v>31056</v>
      </c>
      <c r="F12" s="685">
        <v>625.67809999999997</v>
      </c>
      <c r="G12" s="624">
        <v>2540696</v>
      </c>
      <c r="H12" s="624">
        <v>51303.663919999999</v>
      </c>
      <c r="I12" s="624">
        <v>200407</v>
      </c>
      <c r="J12" s="624">
        <v>4036.0715129999999</v>
      </c>
      <c r="K12" s="624">
        <v>168496</v>
      </c>
      <c r="L12" s="624">
        <v>3394.0653949999996</v>
      </c>
      <c r="M12" s="624">
        <v>28987</v>
      </c>
      <c r="N12" s="624">
        <v>582.93645200000014</v>
      </c>
    </row>
    <row r="13" spans="1:14" s="136" customFormat="1">
      <c r="A13" s="512">
        <v>42230</v>
      </c>
      <c r="B13" s="622">
        <v>20</v>
      </c>
      <c r="C13" s="623">
        <v>414455</v>
      </c>
      <c r="D13" s="623">
        <v>8268.6994999999988</v>
      </c>
      <c r="E13" s="623">
        <v>16679</v>
      </c>
      <c r="F13" s="685">
        <v>335.55709999999999</v>
      </c>
      <c r="G13" s="624">
        <v>2301699</v>
      </c>
      <c r="H13" s="624">
        <v>46129.077366500002</v>
      </c>
      <c r="I13" s="624">
        <v>208718</v>
      </c>
      <c r="J13" s="624">
        <v>4193.2539889999998</v>
      </c>
      <c r="K13" s="624">
        <v>74828</v>
      </c>
      <c r="L13" s="624">
        <v>1511.9496550000001</v>
      </c>
      <c r="M13" s="624">
        <v>13250</v>
      </c>
      <c r="N13" s="624">
        <v>268.24311</v>
      </c>
    </row>
    <row r="14" spans="1:14" s="136" customFormat="1">
      <c r="A14" s="512">
        <v>42261</v>
      </c>
      <c r="B14" s="622">
        <v>20</v>
      </c>
      <c r="C14" s="623">
        <v>658922</v>
      </c>
      <c r="D14" s="623">
        <v>13196.777</v>
      </c>
      <c r="E14" s="623">
        <v>22748</v>
      </c>
      <c r="F14" s="685">
        <v>232.7159</v>
      </c>
      <c r="G14" s="624">
        <v>2130899</v>
      </c>
      <c r="H14" s="624">
        <v>42902.8540565</v>
      </c>
      <c r="I14" s="624">
        <v>239166</v>
      </c>
      <c r="J14" s="624">
        <v>4878.5081380000001</v>
      </c>
      <c r="K14" s="624">
        <v>51487</v>
      </c>
      <c r="L14" s="624">
        <v>1039.608455</v>
      </c>
      <c r="M14" s="624">
        <v>11521</v>
      </c>
      <c r="N14" s="624">
        <v>234.43444249999999</v>
      </c>
    </row>
    <row r="15" spans="1:14" s="136" customFormat="1">
      <c r="A15" s="512">
        <v>42291</v>
      </c>
      <c r="B15" s="622">
        <v>20</v>
      </c>
      <c r="C15" s="623">
        <v>594226</v>
      </c>
      <c r="D15" s="623">
        <v>12019.376300000002</v>
      </c>
      <c r="E15" s="623">
        <v>30095</v>
      </c>
      <c r="F15" s="685">
        <v>611.51279999999997</v>
      </c>
      <c r="G15" s="624">
        <v>2162248</v>
      </c>
      <c r="H15" s="624">
        <v>43874.234824500003</v>
      </c>
      <c r="I15" s="624">
        <v>244540</v>
      </c>
      <c r="J15" s="624">
        <v>4945.5251495000002</v>
      </c>
      <c r="K15" s="624">
        <v>107292</v>
      </c>
      <c r="L15" s="624">
        <v>2182.268732</v>
      </c>
      <c r="M15" s="624">
        <v>19787</v>
      </c>
      <c r="N15" s="624">
        <v>400.47300799999994</v>
      </c>
    </row>
    <row r="16" spans="1:14" s="136" customFormat="1">
      <c r="A16" s="512">
        <v>42322</v>
      </c>
      <c r="B16" s="622">
        <v>19</v>
      </c>
      <c r="C16" s="623">
        <v>672179</v>
      </c>
      <c r="D16" s="623">
        <v>13491.8115</v>
      </c>
      <c r="E16" s="623">
        <v>28088</v>
      </c>
      <c r="F16" s="685">
        <v>566.61310000000003</v>
      </c>
      <c r="G16" s="624">
        <v>1948467</v>
      </c>
      <c r="H16" s="624">
        <v>39214.714306000002</v>
      </c>
      <c r="I16" s="624">
        <v>249622</v>
      </c>
      <c r="J16" s="624">
        <v>5003.9459850000003</v>
      </c>
      <c r="K16" s="624">
        <v>69683</v>
      </c>
      <c r="L16" s="624">
        <v>1403.2994684999999</v>
      </c>
      <c r="M16" s="624">
        <v>22370</v>
      </c>
      <c r="N16" s="624">
        <v>449.21729000000005</v>
      </c>
    </row>
    <row r="17" spans="1:14" s="136" customFormat="1">
      <c r="A17" s="512">
        <v>42352</v>
      </c>
      <c r="B17" s="622">
        <v>21</v>
      </c>
      <c r="C17" s="623">
        <v>891635</v>
      </c>
      <c r="D17" s="623">
        <v>17793</v>
      </c>
      <c r="E17" s="623">
        <v>19794</v>
      </c>
      <c r="F17" s="685">
        <v>394.8</v>
      </c>
      <c r="G17" s="624">
        <v>2364303</v>
      </c>
      <c r="H17" s="624">
        <v>47291.45</v>
      </c>
      <c r="I17" s="624">
        <v>242284</v>
      </c>
      <c r="J17" s="624">
        <v>4856.3</v>
      </c>
      <c r="K17" s="624">
        <v>72655</v>
      </c>
      <c r="L17" s="624">
        <v>1450.48</v>
      </c>
      <c r="M17" s="624">
        <v>29067</v>
      </c>
      <c r="N17" s="624">
        <v>583.44000000000005</v>
      </c>
    </row>
    <row r="18" spans="1:14" ht="12.75" customHeight="1">
      <c r="A18" s="1005" t="str">
        <f>'[3]44 '!A15:F15</f>
        <v>$ indicates as on December 31, 2015.</v>
      </c>
      <c r="B18" s="1005"/>
      <c r="C18" s="1005"/>
      <c r="D18" s="1005"/>
      <c r="E18" s="1005"/>
      <c r="F18" s="1005"/>
    </row>
    <row r="19" spans="1:14" s="106" customFormat="1" ht="12.75" customHeight="1">
      <c r="A19" s="497" t="s">
        <v>555</v>
      </c>
      <c r="B19" s="498"/>
      <c r="C19" s="498"/>
      <c r="D19" s="498"/>
      <c r="E19" s="498"/>
      <c r="F19" s="498"/>
    </row>
    <row r="21" spans="1:14">
      <c r="D21" s="301"/>
      <c r="E21" s="301"/>
      <c r="F21" s="301"/>
      <c r="G21" s="301"/>
      <c r="H21" s="301"/>
      <c r="I21" s="301"/>
      <c r="J21" s="301"/>
      <c r="K21" s="301"/>
      <c r="L21" s="301"/>
      <c r="M21" s="301"/>
      <c r="N21" s="301"/>
    </row>
  </sheetData>
  <mergeCells count="24">
    <mergeCell ref="A2:A6"/>
    <mergeCell ref="B2:B6"/>
    <mergeCell ref="C2:F2"/>
    <mergeCell ref="G2:J2"/>
    <mergeCell ref="K2:N2"/>
    <mergeCell ref="L5:L6"/>
    <mergeCell ref="M5:M6"/>
    <mergeCell ref="N5:N6"/>
    <mergeCell ref="A18:F18"/>
    <mergeCell ref="M3:N4"/>
    <mergeCell ref="C5:C6"/>
    <mergeCell ref="D5:D6"/>
    <mergeCell ref="E5:E6"/>
    <mergeCell ref="F5:F6"/>
    <mergeCell ref="G5:G6"/>
    <mergeCell ref="C3:D4"/>
    <mergeCell ref="E3:F4"/>
    <mergeCell ref="G3:H4"/>
    <mergeCell ref="I3:J4"/>
    <mergeCell ref="K3:L4"/>
    <mergeCell ref="H5:H6"/>
    <mergeCell ref="I5:I6"/>
    <mergeCell ref="J5:J6"/>
    <mergeCell ref="K5:K6"/>
  </mergeCells>
  <pageMargins left="0.7" right="0.7" top="0.75" bottom="0.75" header="0.3" footer="0.3"/>
  <pageSetup scale="85" orientation="landscape" r:id="rId1"/>
</worksheet>
</file>

<file path=xl/worksheets/sheet58.xml><?xml version="1.0" encoding="utf-8"?>
<worksheet xmlns="http://schemas.openxmlformats.org/spreadsheetml/2006/main" xmlns:r="http://schemas.openxmlformats.org/officeDocument/2006/relationships">
  <dimension ref="A1:E26"/>
  <sheetViews>
    <sheetView zoomScaleSheetLayoutView="100" workbookViewId="0">
      <selection activeCell="A2" sqref="A2:A4"/>
    </sheetView>
  </sheetViews>
  <sheetFormatPr defaultColWidth="9.140625" defaultRowHeight="12.75"/>
  <cols>
    <col min="1" max="1" width="9.42578125" style="62" customWidth="1"/>
    <col min="2" max="2" width="13.28515625" style="62" customWidth="1"/>
    <col min="3" max="3" width="10" style="62" customWidth="1"/>
    <col min="4" max="4" width="11.28515625" style="62" customWidth="1"/>
    <col min="5" max="5" width="8.140625" style="62" customWidth="1"/>
    <col min="6" max="12" width="9.140625" style="62"/>
    <col min="13" max="17" width="0" style="62" hidden="1" customWidth="1"/>
    <col min="18" max="16384" width="9.140625" style="62"/>
  </cols>
  <sheetData>
    <row r="1" spans="1:5" ht="32.25" customHeight="1">
      <c r="A1" s="1282" t="str">
        <f>Tables!A57</f>
        <v>Table 56: Daily Trends of Interest Rate Futures trading at BSE during December 2015</v>
      </c>
      <c r="B1" s="1283"/>
      <c r="C1" s="1283"/>
      <c r="D1" s="1283"/>
      <c r="E1" s="1283"/>
    </row>
    <row r="2" spans="1:5" ht="15" customHeight="1">
      <c r="A2" s="1178" t="s">
        <v>80</v>
      </c>
      <c r="B2" s="1320" t="s">
        <v>471</v>
      </c>
      <c r="C2" s="1178" t="s">
        <v>268</v>
      </c>
      <c r="D2" s="1060" t="s">
        <v>472</v>
      </c>
      <c r="E2" s="1061"/>
    </row>
    <row r="3" spans="1:5" ht="12.75" customHeight="1">
      <c r="A3" s="1179"/>
      <c r="B3" s="1321"/>
      <c r="C3" s="1179"/>
      <c r="D3" s="1279" t="s">
        <v>129</v>
      </c>
      <c r="E3" s="1279" t="s">
        <v>364</v>
      </c>
    </row>
    <row r="4" spans="1:5">
      <c r="A4" s="1319"/>
      <c r="B4" s="1322"/>
      <c r="C4" s="1319"/>
      <c r="D4" s="1059"/>
      <c r="E4" s="1279"/>
    </row>
    <row r="5" spans="1:5">
      <c r="A5" s="603">
        <v>42339</v>
      </c>
      <c r="B5" s="625">
        <v>62469</v>
      </c>
      <c r="C5" s="625">
        <v>1248</v>
      </c>
      <c r="D5" s="625">
        <v>29892</v>
      </c>
      <c r="E5" s="625">
        <v>604.04</v>
      </c>
    </row>
    <row r="6" spans="1:5">
      <c r="A6" s="603">
        <v>42340</v>
      </c>
      <c r="B6" s="625">
        <v>35437</v>
      </c>
      <c r="C6" s="625">
        <v>709</v>
      </c>
      <c r="D6" s="625">
        <v>30757</v>
      </c>
      <c r="E6" s="625">
        <v>621.36</v>
      </c>
    </row>
    <row r="7" spans="1:5">
      <c r="A7" s="603">
        <v>42341</v>
      </c>
      <c r="B7" s="625">
        <v>36502</v>
      </c>
      <c r="C7" s="625">
        <v>731</v>
      </c>
      <c r="D7" s="625">
        <v>29931</v>
      </c>
      <c r="E7" s="625">
        <v>605.86</v>
      </c>
    </row>
    <row r="8" spans="1:5">
      <c r="A8" s="603">
        <v>42342</v>
      </c>
      <c r="B8" s="625">
        <v>30658</v>
      </c>
      <c r="C8" s="625">
        <v>612</v>
      </c>
      <c r="D8" s="625">
        <v>30391</v>
      </c>
      <c r="E8" s="625">
        <v>613.36</v>
      </c>
    </row>
    <row r="9" spans="1:5">
      <c r="A9" s="603">
        <v>42345</v>
      </c>
      <c r="B9" s="625">
        <v>46838</v>
      </c>
      <c r="C9" s="625">
        <v>935</v>
      </c>
      <c r="D9" s="625">
        <v>32460</v>
      </c>
      <c r="E9" s="625">
        <v>654.80999999999995</v>
      </c>
    </row>
    <row r="10" spans="1:5">
      <c r="A10" s="603">
        <v>42346</v>
      </c>
      <c r="B10" s="625">
        <v>48390</v>
      </c>
      <c r="C10" s="625">
        <v>964</v>
      </c>
      <c r="D10" s="625">
        <v>35334</v>
      </c>
      <c r="E10" s="625">
        <v>710.44</v>
      </c>
    </row>
    <row r="11" spans="1:5">
      <c r="A11" s="603">
        <v>42347</v>
      </c>
      <c r="B11" s="625">
        <v>41343</v>
      </c>
      <c r="C11" s="625">
        <v>823</v>
      </c>
      <c r="D11" s="625">
        <v>30328</v>
      </c>
      <c r="E11" s="625">
        <v>611.01</v>
      </c>
    </row>
    <row r="12" spans="1:5">
      <c r="A12" s="603">
        <v>42348</v>
      </c>
      <c r="B12" s="625">
        <v>20436</v>
      </c>
      <c r="C12" s="625">
        <v>407</v>
      </c>
      <c r="D12" s="625">
        <v>30306</v>
      </c>
      <c r="E12" s="625">
        <v>610.88</v>
      </c>
    </row>
    <row r="13" spans="1:5">
      <c r="A13" s="603">
        <v>42349</v>
      </c>
      <c r="B13" s="625">
        <v>64723</v>
      </c>
      <c r="C13" s="625">
        <v>1288</v>
      </c>
      <c r="D13" s="625">
        <v>31445</v>
      </c>
      <c r="E13" s="625">
        <v>633.27</v>
      </c>
    </row>
    <row r="14" spans="1:5">
      <c r="A14" s="603">
        <v>42352</v>
      </c>
      <c r="B14" s="625">
        <v>35786</v>
      </c>
      <c r="C14" s="625">
        <v>713</v>
      </c>
      <c r="D14" s="625">
        <v>31988</v>
      </c>
      <c r="E14" s="625">
        <v>643.61</v>
      </c>
    </row>
    <row r="15" spans="1:5">
      <c r="A15" s="603">
        <v>42353</v>
      </c>
      <c r="B15" s="625">
        <v>23096</v>
      </c>
      <c r="C15" s="625">
        <v>459</v>
      </c>
      <c r="D15" s="625">
        <v>30851</v>
      </c>
      <c r="E15" s="625">
        <v>621.24</v>
      </c>
    </row>
    <row r="16" spans="1:5">
      <c r="A16" s="603">
        <v>42354</v>
      </c>
      <c r="B16" s="625">
        <v>39064</v>
      </c>
      <c r="C16" s="625">
        <v>779</v>
      </c>
      <c r="D16" s="625">
        <v>31111</v>
      </c>
      <c r="E16" s="625">
        <v>628.11</v>
      </c>
    </row>
    <row r="17" spans="1:5">
      <c r="A17" s="603">
        <v>42355</v>
      </c>
      <c r="B17" s="625">
        <v>57481</v>
      </c>
      <c r="C17" s="625">
        <v>1149</v>
      </c>
      <c r="D17" s="625">
        <v>31234</v>
      </c>
      <c r="E17" s="625">
        <v>632.17999999999995</v>
      </c>
    </row>
    <row r="18" spans="1:5">
      <c r="A18" s="603">
        <v>42356</v>
      </c>
      <c r="B18" s="625">
        <v>58297</v>
      </c>
      <c r="C18" s="625">
        <v>1165</v>
      </c>
      <c r="D18" s="625">
        <v>34285</v>
      </c>
      <c r="E18" s="625">
        <v>691.91</v>
      </c>
    </row>
    <row r="19" spans="1:5">
      <c r="A19" s="603">
        <v>42359</v>
      </c>
      <c r="B19" s="625">
        <v>61726</v>
      </c>
      <c r="C19" s="625">
        <v>1231</v>
      </c>
      <c r="D19" s="625">
        <v>35942</v>
      </c>
      <c r="E19" s="625">
        <v>723.34</v>
      </c>
    </row>
    <row r="20" spans="1:5">
      <c r="A20" s="603">
        <v>42360</v>
      </c>
      <c r="B20" s="625">
        <v>37169</v>
      </c>
      <c r="C20" s="625">
        <v>740</v>
      </c>
      <c r="D20" s="625">
        <v>37481</v>
      </c>
      <c r="E20" s="625">
        <v>754.22</v>
      </c>
    </row>
    <row r="21" spans="1:5">
      <c r="A21" s="603">
        <v>42361</v>
      </c>
      <c r="B21" s="625">
        <v>33831</v>
      </c>
      <c r="C21" s="625">
        <v>675</v>
      </c>
      <c r="D21" s="625">
        <v>36321</v>
      </c>
      <c r="E21" s="625">
        <v>732.03</v>
      </c>
    </row>
    <row r="22" spans="1:5">
      <c r="A22" s="603">
        <v>42366</v>
      </c>
      <c r="B22" s="625">
        <v>55604</v>
      </c>
      <c r="C22" s="625">
        <v>1110</v>
      </c>
      <c r="D22" s="625">
        <v>37854</v>
      </c>
      <c r="E22" s="625">
        <v>761.75</v>
      </c>
    </row>
    <row r="23" spans="1:5">
      <c r="A23" s="603">
        <v>42367</v>
      </c>
      <c r="B23" s="625">
        <v>42472</v>
      </c>
      <c r="C23" s="625">
        <v>847</v>
      </c>
      <c r="D23" s="625">
        <v>37500</v>
      </c>
      <c r="E23" s="625">
        <v>754.8</v>
      </c>
    </row>
    <row r="24" spans="1:5">
      <c r="A24" s="603">
        <v>42368</v>
      </c>
      <c r="B24" s="625">
        <v>39881</v>
      </c>
      <c r="C24" s="625">
        <v>800</v>
      </c>
      <c r="D24" s="625">
        <v>37860</v>
      </c>
      <c r="E24" s="625">
        <v>760.18</v>
      </c>
    </row>
    <row r="25" spans="1:5">
      <c r="A25" s="603">
        <v>42369</v>
      </c>
      <c r="B25" s="625">
        <v>20432</v>
      </c>
      <c r="C25" s="625">
        <v>407</v>
      </c>
      <c r="D25" s="625">
        <v>19794</v>
      </c>
      <c r="E25" s="625">
        <v>394.76</v>
      </c>
    </row>
    <row r="26" spans="1:5" s="749" customFormat="1">
      <c r="A26" s="749" t="s">
        <v>477</v>
      </c>
    </row>
  </sheetData>
  <mergeCells count="7">
    <mergeCell ref="A1:E1"/>
    <mergeCell ref="A2:A4"/>
    <mergeCell ref="B2:B4"/>
    <mergeCell ref="C2:C4"/>
    <mergeCell ref="D2:E2"/>
    <mergeCell ref="D3:D4"/>
    <mergeCell ref="E3:E4"/>
  </mergeCells>
  <pageMargins left="0.75" right="0.75" top="1" bottom="1" header="0.5" footer="0.5"/>
  <pageSetup scale="98" orientation="landscape" r:id="rId1"/>
  <headerFooter alignWithMargins="0"/>
</worksheet>
</file>

<file path=xl/worksheets/sheet59.xml><?xml version="1.0" encoding="utf-8"?>
<worksheet xmlns="http://schemas.openxmlformats.org/spreadsheetml/2006/main" xmlns:r="http://schemas.openxmlformats.org/officeDocument/2006/relationships">
  <dimension ref="A1:F26"/>
  <sheetViews>
    <sheetView zoomScaleSheetLayoutView="100" workbookViewId="0">
      <selection activeCell="A2" sqref="A2:A4"/>
    </sheetView>
  </sheetViews>
  <sheetFormatPr defaultColWidth="9.140625" defaultRowHeight="12.75"/>
  <cols>
    <col min="1" max="2" width="9.42578125" style="62" customWidth="1"/>
    <col min="3" max="3" width="10" style="62" customWidth="1"/>
    <col min="4" max="4" width="11.28515625" style="62" customWidth="1"/>
    <col min="5" max="5" width="8.28515625" style="62" customWidth="1"/>
    <col min="6" max="12" width="9.140625" style="62"/>
    <col min="13" max="17" width="0" style="62" hidden="1" customWidth="1"/>
    <col min="18" max="16384" width="9.140625" style="62"/>
  </cols>
  <sheetData>
    <row r="1" spans="1:5" ht="31.5" customHeight="1">
      <c r="A1" s="1282" t="str">
        <f>Tables!A58</f>
        <v>Table 57: Daily Trends of Interest Rate Futures trading at NSE during December 2015</v>
      </c>
      <c r="B1" s="1283"/>
      <c r="C1" s="1283"/>
      <c r="D1" s="1283"/>
      <c r="E1" s="1283"/>
    </row>
    <row r="2" spans="1:5" ht="15" customHeight="1">
      <c r="A2" s="1178" t="s">
        <v>80</v>
      </c>
      <c r="B2" s="1320" t="s">
        <v>471</v>
      </c>
      <c r="C2" s="1178" t="s">
        <v>268</v>
      </c>
      <c r="D2" s="1060" t="s">
        <v>472</v>
      </c>
      <c r="E2" s="1061"/>
    </row>
    <row r="3" spans="1:5" ht="12.75" customHeight="1">
      <c r="A3" s="1179"/>
      <c r="B3" s="1321"/>
      <c r="C3" s="1179"/>
      <c r="D3" s="1279" t="s">
        <v>129</v>
      </c>
      <c r="E3" s="1279" t="s">
        <v>364</v>
      </c>
    </row>
    <row r="4" spans="1:5">
      <c r="A4" s="1319"/>
      <c r="B4" s="1322"/>
      <c r="C4" s="1319"/>
      <c r="D4" s="1059"/>
      <c r="E4" s="1279"/>
    </row>
    <row r="5" spans="1:5">
      <c r="A5" s="603">
        <v>42339</v>
      </c>
      <c r="B5" s="624">
        <v>129571</v>
      </c>
      <c r="C5" s="624">
        <v>2589.0700000000002</v>
      </c>
      <c r="D5" s="624">
        <v>249210</v>
      </c>
      <c r="E5" s="624">
        <v>5011.2700000000004</v>
      </c>
    </row>
    <row r="6" spans="1:5">
      <c r="A6" s="603">
        <v>42340</v>
      </c>
      <c r="B6" s="624">
        <v>92900</v>
      </c>
      <c r="C6" s="624">
        <v>1863.72</v>
      </c>
      <c r="D6" s="624">
        <v>244635</v>
      </c>
      <c r="E6" s="624">
        <v>4917.66</v>
      </c>
    </row>
    <row r="7" spans="1:5">
      <c r="A7" s="603">
        <v>42341</v>
      </c>
      <c r="B7" s="624">
        <v>78755</v>
      </c>
      <c r="C7" s="624">
        <v>1582.94</v>
      </c>
      <c r="D7" s="624">
        <v>243417</v>
      </c>
      <c r="E7" s="624">
        <v>4902.53</v>
      </c>
    </row>
    <row r="8" spans="1:5">
      <c r="A8" s="603">
        <v>42342</v>
      </c>
      <c r="B8" s="624">
        <v>74243</v>
      </c>
      <c r="C8" s="624">
        <v>1487.22</v>
      </c>
      <c r="D8" s="624">
        <v>247389</v>
      </c>
      <c r="E8" s="624">
        <v>4965.1400000000003</v>
      </c>
    </row>
    <row r="9" spans="1:5">
      <c r="A9" s="603">
        <v>42345</v>
      </c>
      <c r="B9" s="624">
        <v>55191</v>
      </c>
      <c r="C9" s="624">
        <v>1103.57</v>
      </c>
      <c r="D9" s="624">
        <v>255435</v>
      </c>
      <c r="E9" s="624">
        <v>5126.43</v>
      </c>
    </row>
    <row r="10" spans="1:5">
      <c r="A10" s="603">
        <v>42346</v>
      </c>
      <c r="B10" s="624">
        <v>96317</v>
      </c>
      <c r="C10" s="624">
        <v>1926.11</v>
      </c>
      <c r="D10" s="624">
        <v>264445</v>
      </c>
      <c r="E10" s="624">
        <v>5293.58</v>
      </c>
    </row>
    <row r="11" spans="1:5">
      <c r="A11" s="603">
        <v>42347</v>
      </c>
      <c r="B11" s="624">
        <v>85045</v>
      </c>
      <c r="C11" s="624">
        <v>1696.09</v>
      </c>
      <c r="D11" s="624">
        <v>254080</v>
      </c>
      <c r="E11" s="624">
        <v>5089.1499999999996</v>
      </c>
    </row>
    <row r="12" spans="1:5">
      <c r="A12" s="603">
        <v>42348</v>
      </c>
      <c r="B12" s="624">
        <v>58666</v>
      </c>
      <c r="C12" s="624">
        <v>1171.0999999999999</v>
      </c>
      <c r="D12" s="624">
        <v>253104</v>
      </c>
      <c r="E12" s="624">
        <v>5070.2</v>
      </c>
    </row>
    <row r="13" spans="1:5">
      <c r="A13" s="603">
        <v>42349</v>
      </c>
      <c r="B13" s="624">
        <v>88802</v>
      </c>
      <c r="C13" s="624">
        <v>1770.23</v>
      </c>
      <c r="D13" s="624">
        <v>258310</v>
      </c>
      <c r="E13" s="624">
        <v>5175.91</v>
      </c>
    </row>
    <row r="14" spans="1:5">
      <c r="A14" s="603">
        <v>42352</v>
      </c>
      <c r="B14" s="624">
        <v>54880</v>
      </c>
      <c r="C14" s="624">
        <v>1093.97</v>
      </c>
      <c r="D14" s="624">
        <v>264692</v>
      </c>
      <c r="E14" s="624">
        <v>5293.78</v>
      </c>
    </row>
    <row r="15" spans="1:5">
      <c r="A15" s="603">
        <v>42353</v>
      </c>
      <c r="B15" s="624">
        <v>49725</v>
      </c>
      <c r="C15" s="624">
        <v>990.18</v>
      </c>
      <c r="D15" s="624">
        <v>265928</v>
      </c>
      <c r="E15" s="624">
        <v>5325.38</v>
      </c>
    </row>
    <row r="16" spans="1:5">
      <c r="A16" s="603">
        <v>42354</v>
      </c>
      <c r="B16" s="624">
        <v>96576</v>
      </c>
      <c r="C16" s="624">
        <v>1929.12</v>
      </c>
      <c r="D16" s="624">
        <v>262130</v>
      </c>
      <c r="E16" s="624">
        <v>5265.71</v>
      </c>
    </row>
    <row r="17" spans="1:6">
      <c r="A17" s="603">
        <v>42355</v>
      </c>
      <c r="B17" s="624">
        <v>129747</v>
      </c>
      <c r="C17" s="624">
        <v>2596.21</v>
      </c>
      <c r="D17" s="624">
        <v>252743</v>
      </c>
      <c r="E17" s="624">
        <v>5085.0200000000004</v>
      </c>
    </row>
    <row r="18" spans="1:6">
      <c r="A18" s="603">
        <v>42356</v>
      </c>
      <c r="B18" s="624">
        <v>110984</v>
      </c>
      <c r="C18" s="624">
        <v>2219.16</v>
      </c>
      <c r="D18" s="624">
        <v>265495</v>
      </c>
      <c r="E18" s="624">
        <v>5330.84</v>
      </c>
    </row>
    <row r="19" spans="1:6">
      <c r="A19" s="603">
        <v>42359</v>
      </c>
      <c r="B19" s="624">
        <v>136242</v>
      </c>
      <c r="C19" s="624">
        <v>2718.68</v>
      </c>
      <c r="D19" s="624">
        <v>264744</v>
      </c>
      <c r="E19" s="624">
        <v>5302.55</v>
      </c>
    </row>
    <row r="20" spans="1:6">
      <c r="A20" s="603">
        <v>42360</v>
      </c>
      <c r="B20" s="624">
        <v>138367</v>
      </c>
      <c r="C20" s="624">
        <v>2763.24</v>
      </c>
      <c r="D20" s="624">
        <v>279870</v>
      </c>
      <c r="E20" s="624">
        <v>5609.5</v>
      </c>
    </row>
    <row r="21" spans="1:6">
      <c r="A21" s="603">
        <v>42361</v>
      </c>
      <c r="B21" s="624">
        <v>115408</v>
      </c>
      <c r="C21" s="624">
        <v>2307.34</v>
      </c>
      <c r="D21" s="624">
        <v>287019</v>
      </c>
      <c r="E21" s="624">
        <v>5757.55</v>
      </c>
    </row>
    <row r="22" spans="1:6">
      <c r="A22" s="603">
        <v>42366</v>
      </c>
      <c r="B22" s="624">
        <v>245447</v>
      </c>
      <c r="C22" s="624">
        <v>4909.63</v>
      </c>
      <c r="D22" s="624">
        <v>305785</v>
      </c>
      <c r="E22" s="624">
        <v>6125.38</v>
      </c>
    </row>
    <row r="23" spans="1:6">
      <c r="A23" s="603">
        <v>42367</v>
      </c>
      <c r="B23" s="624">
        <v>232554</v>
      </c>
      <c r="C23" s="624">
        <v>4646.95</v>
      </c>
      <c r="D23" s="624">
        <v>307448</v>
      </c>
      <c r="E23" s="624">
        <v>6160.83</v>
      </c>
    </row>
    <row r="24" spans="1:6">
      <c r="A24" s="603">
        <v>42368</v>
      </c>
      <c r="B24" s="624">
        <v>159985</v>
      </c>
      <c r="C24" s="624">
        <v>3215.2</v>
      </c>
      <c r="D24" s="624">
        <v>307860</v>
      </c>
      <c r="E24" s="624">
        <v>6175.59</v>
      </c>
    </row>
    <row r="25" spans="1:6">
      <c r="A25" s="603">
        <v>42369</v>
      </c>
      <c r="B25" s="624">
        <v>134898</v>
      </c>
      <c r="C25" s="624">
        <v>2711.71</v>
      </c>
      <c r="D25" s="624">
        <v>242284</v>
      </c>
      <c r="E25" s="624">
        <v>4856.3</v>
      </c>
    </row>
    <row r="26" spans="1:6" s="315" customFormat="1" ht="12.75" customHeight="1">
      <c r="A26" s="1323" t="s">
        <v>338</v>
      </c>
      <c r="B26" s="1005"/>
      <c r="C26" s="1005"/>
      <c r="D26" s="1005"/>
      <c r="E26" s="1005"/>
      <c r="F26" s="1005"/>
    </row>
  </sheetData>
  <mergeCells count="8">
    <mergeCell ref="A26:F26"/>
    <mergeCell ref="A1:E1"/>
    <mergeCell ref="A2:A4"/>
    <mergeCell ref="B2:B4"/>
    <mergeCell ref="C2:C4"/>
    <mergeCell ref="D2:E2"/>
    <mergeCell ref="D3:D4"/>
    <mergeCell ref="E3:E4"/>
  </mergeCells>
  <pageMargins left="0.75" right="0.75" top="1" bottom="1" header="0.5" footer="0.5"/>
  <pageSetup scale="98" orientation="landscape" r:id="rId1"/>
  <headerFooter alignWithMargins="0"/>
</worksheet>
</file>

<file path=xl/worksheets/sheet6.xml><?xml version="1.0" encoding="utf-8"?>
<worksheet xmlns="http://schemas.openxmlformats.org/spreadsheetml/2006/main" xmlns:r="http://schemas.openxmlformats.org/officeDocument/2006/relationships">
  <sheetPr codeName="Sheet51"/>
  <dimension ref="A1:I29"/>
  <sheetViews>
    <sheetView zoomScaleSheetLayoutView="100" workbookViewId="0">
      <selection activeCell="B8" sqref="B8"/>
    </sheetView>
  </sheetViews>
  <sheetFormatPr defaultColWidth="9.140625" defaultRowHeight="12.75"/>
  <cols>
    <col min="1" max="1" width="7" style="27" customWidth="1"/>
    <col min="2" max="2" width="7.140625" style="27" customWidth="1"/>
    <col min="3" max="3" width="9" style="27" customWidth="1"/>
    <col min="4" max="4" width="7" style="27" customWidth="1"/>
    <col min="5" max="5" width="9" style="27" customWidth="1"/>
    <col min="6" max="6" width="6.85546875" style="27" customWidth="1"/>
    <col min="7" max="7" width="9.28515625" style="27" customWidth="1"/>
    <col min="8" max="8" width="6.42578125" style="27" customWidth="1"/>
    <col min="9" max="9" width="8.42578125" style="27" customWidth="1"/>
    <col min="10" max="11" width="9.140625" style="27"/>
    <col min="12" max="12" width="8.7109375" style="27" customWidth="1"/>
    <col min="13" max="16384" width="9.140625" style="27"/>
  </cols>
  <sheetData>
    <row r="1" spans="1:9" s="373" customFormat="1" ht="17.25" customHeight="1">
      <c r="A1" s="994" t="str">
        <f>Tables!$A$5</f>
        <v>Table 4: Substantial Acquisition of Shares and Takeovers</v>
      </c>
      <c r="B1" s="994"/>
      <c r="C1" s="994"/>
      <c r="D1" s="994"/>
      <c r="E1" s="994"/>
      <c r="F1" s="994"/>
      <c r="G1" s="994"/>
      <c r="H1" s="994"/>
      <c r="I1" s="994"/>
    </row>
    <row r="2" spans="1:9" s="23" customFormat="1" ht="13.5" customHeight="1">
      <c r="A2" s="997" t="s">
        <v>30</v>
      </c>
      <c r="B2" s="1000" t="s">
        <v>184</v>
      </c>
      <c r="C2" s="1000"/>
      <c r="D2" s="1000"/>
      <c r="E2" s="1000"/>
      <c r="F2" s="1000"/>
      <c r="G2" s="1000"/>
      <c r="H2" s="1000"/>
      <c r="I2" s="1000"/>
    </row>
    <row r="3" spans="1:9" s="23" customFormat="1" ht="14.25" customHeight="1">
      <c r="A3" s="999"/>
      <c r="B3" s="1001" t="s">
        <v>183</v>
      </c>
      <c r="C3" s="1002"/>
      <c r="D3" s="1002"/>
      <c r="E3" s="1002"/>
      <c r="F3" s="1002"/>
      <c r="G3" s="996"/>
      <c r="H3" s="1000" t="s">
        <v>5</v>
      </c>
      <c r="I3" s="1000"/>
    </row>
    <row r="4" spans="1:9" s="23" customFormat="1" ht="28.5" customHeight="1">
      <c r="A4" s="999"/>
      <c r="B4" s="1003" t="s">
        <v>182</v>
      </c>
      <c r="C4" s="1004"/>
      <c r="D4" s="1003" t="s">
        <v>181</v>
      </c>
      <c r="E4" s="1004"/>
      <c r="F4" s="995" t="s">
        <v>180</v>
      </c>
      <c r="G4" s="996"/>
      <c r="H4" s="997" t="s">
        <v>584</v>
      </c>
      <c r="I4" s="997" t="s">
        <v>340</v>
      </c>
    </row>
    <row r="5" spans="1:9" s="23" customFormat="1" ht="28.5" customHeight="1">
      <c r="A5" s="998"/>
      <c r="B5" s="114" t="s">
        <v>584</v>
      </c>
      <c r="C5" s="372" t="s">
        <v>340</v>
      </c>
      <c r="D5" s="114" t="s">
        <v>584</v>
      </c>
      <c r="E5" s="232" t="s">
        <v>340</v>
      </c>
      <c r="F5" s="114" t="s">
        <v>584</v>
      </c>
      <c r="G5" s="232" t="s">
        <v>340</v>
      </c>
      <c r="H5" s="998"/>
      <c r="I5" s="998"/>
    </row>
    <row r="6" spans="1:9" ht="15.75" customHeight="1">
      <c r="A6" s="316" t="s">
        <v>464</v>
      </c>
      <c r="B6" s="507">
        <v>51</v>
      </c>
      <c r="C6" s="507">
        <v>5441.8168000000005</v>
      </c>
      <c r="D6" s="507">
        <v>1</v>
      </c>
      <c r="E6" s="507">
        <v>11448.9198</v>
      </c>
      <c r="F6" s="507">
        <v>8</v>
      </c>
      <c r="G6" s="507">
        <v>350.25179899999995</v>
      </c>
      <c r="H6" s="507">
        <v>60</v>
      </c>
      <c r="I6" s="507">
        <v>17240.988399000002</v>
      </c>
    </row>
    <row r="7" spans="1:9" ht="15.75" customHeight="1">
      <c r="A7" s="316" t="s">
        <v>557</v>
      </c>
      <c r="B7" s="507">
        <f>SUM(B8:B16)</f>
        <v>41</v>
      </c>
      <c r="C7" s="507">
        <f>SUM(C8:C16)</f>
        <v>2696.9034999999999</v>
      </c>
      <c r="D7" s="507">
        <f t="shared" ref="D7:I7" si="0">SUM(D8:D16)</f>
        <v>5</v>
      </c>
      <c r="E7" s="507">
        <f t="shared" si="0"/>
        <v>2843.7031000000002</v>
      </c>
      <c r="F7" s="507">
        <f t="shared" si="0"/>
        <v>6</v>
      </c>
      <c r="G7" s="507">
        <f t="shared" si="0"/>
        <v>2050.2707</v>
      </c>
      <c r="H7" s="507">
        <f t="shared" si="0"/>
        <v>52</v>
      </c>
      <c r="I7" s="507">
        <f t="shared" si="0"/>
        <v>7590.8773000000001</v>
      </c>
    </row>
    <row r="8" spans="1:9" ht="15.75" customHeight="1">
      <c r="A8" s="312">
        <v>42108</v>
      </c>
      <c r="B8" s="508">
        <v>1</v>
      </c>
      <c r="C8" s="508">
        <v>90.460400000000007</v>
      </c>
      <c r="D8" s="508">
        <v>0</v>
      </c>
      <c r="E8" s="508">
        <v>0</v>
      </c>
      <c r="F8" s="508">
        <v>1</v>
      </c>
      <c r="G8" s="508">
        <v>398.28019999999998</v>
      </c>
      <c r="H8" s="508">
        <v>2</v>
      </c>
      <c r="I8" s="508">
        <v>488.74059999999997</v>
      </c>
    </row>
    <row r="9" spans="1:9" ht="15.75" customHeight="1">
      <c r="A9" s="312">
        <v>42125</v>
      </c>
      <c r="B9" s="508">
        <v>5</v>
      </c>
      <c r="C9" s="508">
        <v>17.5243</v>
      </c>
      <c r="D9" s="508">
        <v>0</v>
      </c>
      <c r="E9" s="508">
        <v>0</v>
      </c>
      <c r="F9" s="508">
        <v>0</v>
      </c>
      <c r="G9" s="508">
        <v>0</v>
      </c>
      <c r="H9" s="508">
        <v>5</v>
      </c>
      <c r="I9" s="508">
        <v>17.5243</v>
      </c>
    </row>
    <row r="10" spans="1:9" ht="15.75" customHeight="1">
      <c r="A10" s="312">
        <v>42156</v>
      </c>
      <c r="B10" s="508">
        <v>9</v>
      </c>
      <c r="C10" s="508">
        <v>233.41990000000001</v>
      </c>
      <c r="D10" s="508">
        <v>0</v>
      </c>
      <c r="E10" s="508">
        <v>0</v>
      </c>
      <c r="F10" s="508">
        <v>1</v>
      </c>
      <c r="G10" s="508">
        <v>19.1434</v>
      </c>
      <c r="H10" s="508">
        <v>10</v>
      </c>
      <c r="I10" s="508">
        <v>252.56330000000003</v>
      </c>
    </row>
    <row r="11" spans="1:9" ht="15.75" customHeight="1">
      <c r="A11" s="312">
        <v>42186</v>
      </c>
      <c r="B11" s="508">
        <v>2</v>
      </c>
      <c r="C11" s="508">
        <v>3.4626999999999999</v>
      </c>
      <c r="D11" s="508">
        <v>0</v>
      </c>
      <c r="E11" s="508">
        <v>0</v>
      </c>
      <c r="F11" s="508">
        <v>0</v>
      </c>
      <c r="G11" s="508">
        <v>0</v>
      </c>
      <c r="H11" s="508">
        <v>2</v>
      </c>
      <c r="I11" s="508">
        <v>3.4626999999999999</v>
      </c>
    </row>
    <row r="12" spans="1:9" ht="15.75" customHeight="1">
      <c r="A12" s="312">
        <v>42217</v>
      </c>
      <c r="B12" s="508">
        <v>8</v>
      </c>
      <c r="C12" s="508">
        <v>243.29140000000001</v>
      </c>
      <c r="D12" s="508">
        <v>0</v>
      </c>
      <c r="E12" s="508">
        <v>0</v>
      </c>
      <c r="F12" s="508">
        <v>1</v>
      </c>
      <c r="G12" s="508">
        <v>0.92730000000000001</v>
      </c>
      <c r="H12" s="508">
        <v>9</v>
      </c>
      <c r="I12" s="508">
        <v>244.21870000000001</v>
      </c>
    </row>
    <row r="13" spans="1:9" ht="15.75" customHeight="1">
      <c r="A13" s="312">
        <v>42248</v>
      </c>
      <c r="B13" s="508">
        <v>4</v>
      </c>
      <c r="C13" s="508">
        <v>1.9191</v>
      </c>
      <c r="D13" s="508">
        <v>1</v>
      </c>
      <c r="E13" s="872">
        <v>0.32640000000000002</v>
      </c>
      <c r="F13" s="508">
        <v>0</v>
      </c>
      <c r="G13" s="508">
        <v>0</v>
      </c>
      <c r="H13" s="508">
        <f>B13+D13+F13</f>
        <v>5</v>
      </c>
      <c r="I13" s="508">
        <f>(C13+E13+G13)</f>
        <v>2.2454999999999998</v>
      </c>
    </row>
    <row r="14" spans="1:9" ht="15.75" customHeight="1">
      <c r="A14" s="312">
        <v>42278</v>
      </c>
      <c r="B14" s="508">
        <v>3</v>
      </c>
      <c r="C14" s="508">
        <v>47.3446</v>
      </c>
      <c r="D14" s="508">
        <v>0</v>
      </c>
      <c r="E14" s="508">
        <v>0</v>
      </c>
      <c r="F14" s="508">
        <v>2</v>
      </c>
      <c r="G14" s="508">
        <v>1629.1558</v>
      </c>
      <c r="H14" s="508">
        <v>5</v>
      </c>
      <c r="I14" s="508">
        <v>1676.5003999999999</v>
      </c>
    </row>
    <row r="15" spans="1:9" ht="15.75" customHeight="1">
      <c r="A15" s="312">
        <v>42309</v>
      </c>
      <c r="B15" s="508">
        <v>4</v>
      </c>
      <c r="C15" s="508">
        <v>150.14940000000001</v>
      </c>
      <c r="D15" s="508">
        <v>2</v>
      </c>
      <c r="E15" s="508">
        <v>3.9923999999999999</v>
      </c>
      <c r="F15" s="508">
        <v>1</v>
      </c>
      <c r="G15" s="508">
        <v>2.7639999999999998</v>
      </c>
      <c r="H15" s="508">
        <v>7</v>
      </c>
      <c r="I15" s="508">
        <v>156.90580000000003</v>
      </c>
    </row>
    <row r="16" spans="1:9" ht="15.75" customHeight="1">
      <c r="A16" s="312">
        <v>42339</v>
      </c>
      <c r="B16" s="508">
        <v>5</v>
      </c>
      <c r="C16" s="508">
        <v>1909.3317</v>
      </c>
      <c r="D16" s="508">
        <v>2</v>
      </c>
      <c r="E16" s="508">
        <v>2839.3843000000002</v>
      </c>
      <c r="F16" s="508">
        <v>0</v>
      </c>
      <c r="G16" s="508">
        <v>0</v>
      </c>
      <c r="H16" s="508">
        <v>7</v>
      </c>
      <c r="I16" s="508">
        <v>4748.7160000000003</v>
      </c>
    </row>
    <row r="17" spans="1:9" s="34" customFormat="1" ht="12.75" customHeight="1">
      <c r="A17" s="1005" t="str">
        <f>'1'!A43:A43</f>
        <v>$ indicates as on December 31, 2015.</v>
      </c>
      <c r="B17" s="1005"/>
      <c r="C17" s="1005"/>
      <c r="D17" s="1005"/>
      <c r="E17" s="1005"/>
      <c r="F17" s="1005"/>
      <c r="G17" s="38"/>
      <c r="H17" s="35"/>
      <c r="I17" s="35"/>
    </row>
    <row r="18" spans="1:9" s="34" customFormat="1">
      <c r="A18" s="993" t="s">
        <v>276</v>
      </c>
      <c r="B18" s="993"/>
      <c r="C18" s="993"/>
      <c r="D18" s="993"/>
      <c r="E18" s="993"/>
      <c r="F18" s="993"/>
      <c r="G18" s="993"/>
      <c r="H18" s="993"/>
      <c r="I18" s="993"/>
    </row>
    <row r="19" spans="1:9" s="34" customFormat="1">
      <c r="A19" s="27"/>
      <c r="B19" s="27"/>
      <c r="C19" s="27"/>
      <c r="D19" s="27"/>
      <c r="E19" s="27"/>
      <c r="F19" s="27"/>
      <c r="G19" s="27"/>
      <c r="H19" s="27"/>
      <c r="I19" s="27"/>
    </row>
    <row r="20" spans="1:9" s="34" customFormat="1">
      <c r="A20" s="27"/>
      <c r="B20" s="27"/>
      <c r="C20" s="27"/>
      <c r="D20" s="27"/>
      <c r="E20" s="27"/>
      <c r="F20" s="27"/>
      <c r="G20" s="27"/>
      <c r="H20" s="27"/>
      <c r="I20" s="27"/>
    </row>
    <row r="21" spans="1:9" s="34" customFormat="1">
      <c r="A21" s="27"/>
      <c r="B21" s="27"/>
      <c r="C21" s="27"/>
      <c r="D21" s="27"/>
      <c r="E21" s="27"/>
      <c r="F21" s="27"/>
      <c r="G21" s="27"/>
      <c r="I21" s="27"/>
    </row>
    <row r="22" spans="1:9" s="34" customFormat="1">
      <c r="A22" s="27"/>
      <c r="B22" s="27"/>
      <c r="C22" s="27"/>
      <c r="D22" s="27"/>
      <c r="E22" s="27"/>
      <c r="F22" s="27"/>
      <c r="G22" s="27"/>
      <c r="I22" s="27"/>
    </row>
    <row r="23" spans="1:9">
      <c r="H23" s="34"/>
    </row>
    <row r="24" spans="1:9">
      <c r="H24" s="34"/>
    </row>
    <row r="28" spans="1:9" ht="12.75" customHeight="1"/>
    <row r="29" spans="1:9" ht="12.75" customHeight="1"/>
  </sheetData>
  <mergeCells count="12">
    <mergeCell ref="A18:I18"/>
    <mergeCell ref="A1:I1"/>
    <mergeCell ref="F4:G4"/>
    <mergeCell ref="H4:H5"/>
    <mergeCell ref="I4:I5"/>
    <mergeCell ref="A2:A5"/>
    <mergeCell ref="B2:I2"/>
    <mergeCell ref="B3:G3"/>
    <mergeCell ref="H3:I3"/>
    <mergeCell ref="B4:C4"/>
    <mergeCell ref="D4:E4"/>
    <mergeCell ref="A17:F17"/>
  </mergeCells>
  <pageMargins left="0.75" right="0.75" top="1" bottom="1" header="0.5" footer="0.5"/>
  <pageSetup orientation="landscape" r:id="rId1"/>
  <headerFooter alignWithMargins="0"/>
</worksheet>
</file>

<file path=xl/worksheets/sheet60.xml><?xml version="1.0" encoding="utf-8"?>
<worksheet xmlns="http://schemas.openxmlformats.org/spreadsheetml/2006/main" xmlns:r="http://schemas.openxmlformats.org/officeDocument/2006/relationships">
  <dimension ref="A1:G26"/>
  <sheetViews>
    <sheetView topLeftCell="A10" zoomScaleSheetLayoutView="100" workbookViewId="0">
      <selection activeCell="I14" sqref="I14"/>
    </sheetView>
  </sheetViews>
  <sheetFormatPr defaultColWidth="9.140625" defaultRowHeight="12.75"/>
  <cols>
    <col min="1" max="1" width="9.42578125" style="62" customWidth="1"/>
    <col min="2" max="2" width="10" style="62" customWidth="1"/>
    <col min="3" max="3" width="9.85546875" style="62" customWidth="1"/>
    <col min="4" max="4" width="11.28515625" style="62" customWidth="1"/>
    <col min="5" max="5" width="8.85546875" style="62" customWidth="1"/>
    <col min="6" max="12" width="9.140625" style="62"/>
    <col min="13" max="17" width="0" style="62" hidden="1" customWidth="1"/>
    <col min="18" max="16384" width="9.140625" style="62"/>
  </cols>
  <sheetData>
    <row r="1" spans="1:7" ht="35.25" customHeight="1">
      <c r="A1" s="1326" t="str">
        <f>Tables!A59</f>
        <v>Table 58: Daily Trends of Interest Rate Futures trading at MSEI during December 2015</v>
      </c>
      <c r="B1" s="1326"/>
      <c r="C1" s="1326"/>
      <c r="D1" s="1326"/>
      <c r="E1" s="1326"/>
      <c r="F1" s="870"/>
      <c r="G1" s="870"/>
    </row>
    <row r="2" spans="1:7" ht="15" customHeight="1">
      <c r="A2" s="1178" t="s">
        <v>80</v>
      </c>
      <c r="B2" s="1320" t="s">
        <v>471</v>
      </c>
      <c r="C2" s="1178" t="s">
        <v>268</v>
      </c>
      <c r="D2" s="1060" t="s">
        <v>472</v>
      </c>
      <c r="E2" s="1061"/>
    </row>
    <row r="3" spans="1:7" ht="12.75" customHeight="1">
      <c r="A3" s="1179"/>
      <c r="B3" s="1321"/>
      <c r="C3" s="1179"/>
      <c r="D3" s="1279" t="s">
        <v>129</v>
      </c>
      <c r="E3" s="1279" t="s">
        <v>364</v>
      </c>
    </row>
    <row r="4" spans="1:7">
      <c r="A4" s="1319"/>
      <c r="B4" s="1322"/>
      <c r="C4" s="1319"/>
      <c r="D4" s="1059"/>
      <c r="E4" s="1279"/>
    </row>
    <row r="5" spans="1:7">
      <c r="A5" s="603">
        <v>42339</v>
      </c>
      <c r="B5" s="625">
        <v>603</v>
      </c>
      <c r="C5" s="625">
        <v>12.07</v>
      </c>
      <c r="D5" s="625">
        <v>22395</v>
      </c>
      <c r="E5" s="625">
        <v>450.9</v>
      </c>
    </row>
    <row r="6" spans="1:7">
      <c r="A6" s="603">
        <v>42340</v>
      </c>
      <c r="B6" s="625">
        <v>143</v>
      </c>
      <c r="C6" s="625">
        <v>2.86</v>
      </c>
      <c r="D6" s="625">
        <v>22295</v>
      </c>
      <c r="E6" s="625">
        <v>448.78</v>
      </c>
    </row>
    <row r="7" spans="1:7">
      <c r="A7" s="603">
        <v>42341</v>
      </c>
      <c r="B7" s="625">
        <v>217</v>
      </c>
      <c r="C7" s="625">
        <v>4.3600000000000003</v>
      </c>
      <c r="D7" s="625">
        <v>22295</v>
      </c>
      <c r="E7" s="625">
        <v>449.66</v>
      </c>
    </row>
    <row r="8" spans="1:7">
      <c r="A8" s="603">
        <v>42342</v>
      </c>
      <c r="B8" s="625">
        <v>198</v>
      </c>
      <c r="C8" s="625">
        <v>3.97</v>
      </c>
      <c r="D8" s="625">
        <v>22295</v>
      </c>
      <c r="E8" s="625">
        <v>448.4</v>
      </c>
    </row>
    <row r="9" spans="1:7">
      <c r="A9" s="603">
        <v>42345</v>
      </c>
      <c r="B9" s="625">
        <v>218</v>
      </c>
      <c r="C9" s="625">
        <v>4.3499999999999996</v>
      </c>
      <c r="D9" s="625">
        <v>22295</v>
      </c>
      <c r="E9" s="625">
        <v>448.53</v>
      </c>
    </row>
    <row r="10" spans="1:7">
      <c r="A10" s="603">
        <v>42346</v>
      </c>
      <c r="B10" s="625">
        <v>152</v>
      </c>
      <c r="C10" s="625">
        <v>3.04</v>
      </c>
      <c r="D10" s="625">
        <v>22292</v>
      </c>
      <c r="E10" s="625">
        <v>447.37</v>
      </c>
    </row>
    <row r="11" spans="1:7">
      <c r="A11" s="603">
        <v>42347</v>
      </c>
      <c r="B11" s="625">
        <v>123</v>
      </c>
      <c r="C11" s="625">
        <v>2.4500000000000002</v>
      </c>
      <c r="D11" s="625">
        <v>22292</v>
      </c>
      <c r="E11" s="625">
        <v>447.57</v>
      </c>
    </row>
    <row r="12" spans="1:7">
      <c r="A12" s="603">
        <v>42348</v>
      </c>
      <c r="B12" s="625">
        <v>47</v>
      </c>
      <c r="C12" s="625">
        <v>0.94</v>
      </c>
      <c r="D12" s="625">
        <v>22292</v>
      </c>
      <c r="E12" s="625">
        <v>447.7</v>
      </c>
    </row>
    <row r="13" spans="1:7">
      <c r="A13" s="603">
        <v>42349</v>
      </c>
      <c r="B13" s="625">
        <v>266</v>
      </c>
      <c r="C13" s="625">
        <v>5.3</v>
      </c>
      <c r="D13" s="625">
        <v>22276</v>
      </c>
      <c r="E13" s="625">
        <v>447.58</v>
      </c>
    </row>
    <row r="14" spans="1:7">
      <c r="A14" s="603">
        <v>42352</v>
      </c>
      <c r="B14" s="625">
        <v>129</v>
      </c>
      <c r="C14" s="625">
        <v>2.57</v>
      </c>
      <c r="D14" s="625">
        <v>22276</v>
      </c>
      <c r="E14" s="625">
        <v>446.74</v>
      </c>
    </row>
    <row r="15" spans="1:7">
      <c r="A15" s="603">
        <v>42353</v>
      </c>
      <c r="B15" s="625">
        <v>16</v>
      </c>
      <c r="C15" s="625">
        <v>0.32</v>
      </c>
      <c r="D15" s="625">
        <v>22276</v>
      </c>
      <c r="E15" s="625">
        <v>447.38</v>
      </c>
    </row>
    <row r="16" spans="1:7">
      <c r="A16" s="603">
        <v>42354</v>
      </c>
      <c r="B16" s="625">
        <v>115</v>
      </c>
      <c r="C16" s="625">
        <v>2.2999999999999998</v>
      </c>
      <c r="D16" s="625">
        <v>22276</v>
      </c>
      <c r="E16" s="625">
        <v>448.55</v>
      </c>
    </row>
    <row r="17" spans="1:6">
      <c r="A17" s="603">
        <v>42355</v>
      </c>
      <c r="B17" s="625">
        <v>143</v>
      </c>
      <c r="C17" s="625">
        <v>2.87</v>
      </c>
      <c r="D17" s="625">
        <v>22269</v>
      </c>
      <c r="E17" s="625">
        <v>449.11</v>
      </c>
    </row>
    <row r="18" spans="1:6">
      <c r="A18" s="603">
        <v>42356</v>
      </c>
      <c r="B18" s="625">
        <v>156</v>
      </c>
      <c r="C18" s="625">
        <v>3.12</v>
      </c>
      <c r="D18" s="625">
        <v>22268</v>
      </c>
      <c r="E18" s="625">
        <v>448.41</v>
      </c>
    </row>
    <row r="19" spans="1:6">
      <c r="A19" s="603">
        <v>42359</v>
      </c>
      <c r="B19" s="625">
        <v>236</v>
      </c>
      <c r="C19" s="625">
        <v>4.71</v>
      </c>
      <c r="D19" s="625">
        <v>22268</v>
      </c>
      <c r="E19" s="625">
        <v>447.54</v>
      </c>
    </row>
    <row r="20" spans="1:6">
      <c r="A20" s="603">
        <v>42360</v>
      </c>
      <c r="B20" s="625">
        <v>10553</v>
      </c>
      <c r="C20" s="625">
        <v>210.27</v>
      </c>
      <c r="D20" s="625">
        <v>26131</v>
      </c>
      <c r="E20" s="625">
        <v>524.71</v>
      </c>
    </row>
    <row r="21" spans="1:6">
      <c r="A21" s="603">
        <v>42361</v>
      </c>
      <c r="B21" s="625">
        <v>14055</v>
      </c>
      <c r="C21" s="625">
        <v>280.31</v>
      </c>
      <c r="D21" s="625">
        <v>32640</v>
      </c>
      <c r="E21" s="625">
        <v>655.1</v>
      </c>
    </row>
    <row r="22" spans="1:6">
      <c r="A22" s="603">
        <v>42366</v>
      </c>
      <c r="B22" s="625">
        <v>15991</v>
      </c>
      <c r="C22" s="625">
        <v>320.54000000000002</v>
      </c>
      <c r="D22" s="625">
        <v>39677</v>
      </c>
      <c r="E22" s="625">
        <v>794.75</v>
      </c>
    </row>
    <row r="23" spans="1:6">
      <c r="A23" s="603">
        <v>42367</v>
      </c>
      <c r="B23" s="625">
        <v>20325</v>
      </c>
      <c r="C23" s="625">
        <v>405.15</v>
      </c>
      <c r="D23" s="625">
        <v>30257</v>
      </c>
      <c r="E23" s="625">
        <v>607.16999999999996</v>
      </c>
    </row>
    <row r="24" spans="1:6">
      <c r="A24" s="603">
        <v>42368</v>
      </c>
      <c r="B24" s="625">
        <v>180</v>
      </c>
      <c r="C24" s="625">
        <v>3.66</v>
      </c>
      <c r="D24" s="625">
        <v>30160</v>
      </c>
      <c r="E24" s="625">
        <v>605.61</v>
      </c>
    </row>
    <row r="25" spans="1:6">
      <c r="A25" s="603">
        <v>42369</v>
      </c>
      <c r="B25" s="625">
        <v>8789</v>
      </c>
      <c r="C25" s="625">
        <v>175.3</v>
      </c>
      <c r="D25" s="625">
        <v>29067</v>
      </c>
      <c r="E25" s="625">
        <v>583.44000000000005</v>
      </c>
    </row>
    <row r="26" spans="1:6" s="106" customFormat="1" ht="14.25" customHeight="1">
      <c r="A26" s="1324" t="s">
        <v>554</v>
      </c>
      <c r="B26" s="1325"/>
      <c r="C26" s="1325"/>
      <c r="D26" s="1325"/>
      <c r="E26" s="1325"/>
      <c r="F26" s="1325"/>
    </row>
  </sheetData>
  <mergeCells count="8">
    <mergeCell ref="A26:F26"/>
    <mergeCell ref="A1:E1"/>
    <mergeCell ref="A2:A4"/>
    <mergeCell ref="B2:B4"/>
    <mergeCell ref="C2:C4"/>
    <mergeCell ref="D2:E2"/>
    <mergeCell ref="D3:D4"/>
    <mergeCell ref="E3:E4"/>
  </mergeCells>
  <pageMargins left="0.75" right="0.75" top="1" bottom="1" header="0.5" footer="0.5"/>
  <pageSetup scale="98" orientation="landscape" r:id="rId1"/>
  <headerFooter alignWithMargins="0"/>
</worksheet>
</file>

<file path=xl/worksheets/sheet61.xml><?xml version="1.0" encoding="utf-8"?>
<worksheet xmlns="http://schemas.openxmlformats.org/spreadsheetml/2006/main" xmlns:r="http://schemas.openxmlformats.org/officeDocument/2006/relationships">
  <dimension ref="A1:I22"/>
  <sheetViews>
    <sheetView workbookViewId="0">
      <selection activeCell="A16" sqref="A16"/>
    </sheetView>
  </sheetViews>
  <sheetFormatPr defaultRowHeight="15"/>
  <cols>
    <col min="1" max="1" width="7.85546875" style="315" customWidth="1"/>
    <col min="2" max="2" width="9.85546875" style="315" customWidth="1"/>
    <col min="3" max="5" width="10.85546875" style="315" customWidth="1"/>
    <col min="6" max="6" width="9.140625" style="315"/>
    <col min="7" max="7" width="10" style="315" customWidth="1"/>
    <col min="8" max="8" width="12.5703125" style="315" customWidth="1"/>
    <col min="9" max="12" width="9.140625" style="315"/>
    <col min="13" max="17" width="0" style="315" hidden="1" customWidth="1"/>
    <col min="18" max="16384" width="9.140625" style="315"/>
  </cols>
  <sheetData>
    <row r="1" spans="1:9" s="106" customFormat="1" ht="18" customHeight="1">
      <c r="A1" s="1327" t="s">
        <v>742</v>
      </c>
      <c r="B1" s="1327"/>
      <c r="C1" s="1327"/>
      <c r="D1" s="1327"/>
      <c r="E1" s="1327"/>
      <c r="F1" s="1327"/>
      <c r="G1" s="1327"/>
      <c r="H1" s="1327"/>
      <c r="I1" s="1327"/>
    </row>
    <row r="2" spans="1:9">
      <c r="A2" s="1328" t="s">
        <v>267</v>
      </c>
      <c r="B2" s="1330" t="s">
        <v>41</v>
      </c>
      <c r="C2" s="1330"/>
      <c r="D2" s="1330" t="s">
        <v>40</v>
      </c>
      <c r="E2" s="1330"/>
      <c r="F2" s="1330" t="s">
        <v>553</v>
      </c>
      <c r="G2" s="1330"/>
    </row>
    <row r="3" spans="1:9" ht="42" customHeight="1">
      <c r="A3" s="1329"/>
      <c r="B3" s="341" t="s">
        <v>140</v>
      </c>
      <c r="C3" s="341" t="s">
        <v>463</v>
      </c>
      <c r="D3" s="341" t="s">
        <v>140</v>
      </c>
      <c r="E3" s="341" t="s">
        <v>463</v>
      </c>
      <c r="F3" s="341" t="s">
        <v>140</v>
      </c>
      <c r="G3" s="341" t="s">
        <v>463</v>
      </c>
    </row>
    <row r="4" spans="1:9">
      <c r="A4" s="511" t="s">
        <v>464</v>
      </c>
      <c r="B4" s="626">
        <v>55.791927000000001</v>
      </c>
      <c r="C4" s="626">
        <v>1.5402929999999999</v>
      </c>
      <c r="D4" s="626">
        <v>187.29444599999999</v>
      </c>
      <c r="E4" s="626">
        <v>3.0262404799999998</v>
      </c>
      <c r="F4" s="626">
        <v>58.8605515</v>
      </c>
      <c r="G4" s="750">
        <v>0</v>
      </c>
    </row>
    <row r="5" spans="1:9" s="214" customFormat="1">
      <c r="A5" s="316" t="s">
        <v>557</v>
      </c>
      <c r="B5" s="595">
        <f t="shared" ref="B5:G5" si="0">SUM(B6:B14)</f>
        <v>219.63285800000006</v>
      </c>
      <c r="C5" s="595">
        <f t="shared" si="0"/>
        <v>6.6725030000000007</v>
      </c>
      <c r="D5" s="595">
        <f t="shared" si="0"/>
        <v>843.4822089999999</v>
      </c>
      <c r="E5" s="595">
        <f t="shared" si="0"/>
        <v>11.782310499999999</v>
      </c>
      <c r="F5" s="595">
        <f t="shared" si="0"/>
        <v>144.855614</v>
      </c>
      <c r="G5" s="595">
        <f t="shared" si="0"/>
        <v>0</v>
      </c>
    </row>
    <row r="6" spans="1:9">
      <c r="A6" s="512">
        <v>42108</v>
      </c>
      <c r="B6" s="627">
        <v>36.314230999999999</v>
      </c>
      <c r="C6" s="627">
        <v>2.2414640000000001</v>
      </c>
      <c r="D6" s="627">
        <v>107.9426175</v>
      </c>
      <c r="E6" s="627">
        <v>3.8447385000000001</v>
      </c>
      <c r="F6" s="627">
        <v>23.178743000000001</v>
      </c>
      <c r="G6" s="751">
        <v>0</v>
      </c>
    </row>
    <row r="7" spans="1:9">
      <c r="A7" s="512">
        <v>42138</v>
      </c>
      <c r="B7" s="627">
        <v>26.207899000000001</v>
      </c>
      <c r="C7" s="627">
        <v>0.87114400000000003</v>
      </c>
      <c r="D7" s="627">
        <v>86.192656499999998</v>
      </c>
      <c r="E7" s="627">
        <v>1.4664115599999998</v>
      </c>
      <c r="F7" s="627">
        <v>27.354399000000001</v>
      </c>
      <c r="G7" s="751">
        <v>0</v>
      </c>
    </row>
    <row r="8" spans="1:9">
      <c r="A8" s="512">
        <v>42159</v>
      </c>
      <c r="B8" s="627">
        <v>53.982335999999997</v>
      </c>
      <c r="C8" s="627">
        <v>1.1157189999999999</v>
      </c>
      <c r="D8" s="627">
        <v>151.169634</v>
      </c>
      <c r="E8" s="627">
        <v>1.41</v>
      </c>
      <c r="F8" s="627">
        <v>30.624196999999999</v>
      </c>
      <c r="G8" s="751">
        <v>0</v>
      </c>
    </row>
    <row r="9" spans="1:9">
      <c r="A9" s="512">
        <v>42189</v>
      </c>
      <c r="B9" s="627">
        <v>19.574159999999999</v>
      </c>
      <c r="C9" s="627">
        <v>7.7432000000000001E-2</v>
      </c>
      <c r="D9" s="627">
        <v>60.374621500000003</v>
      </c>
      <c r="E9" s="627">
        <v>0.32725268000000002</v>
      </c>
      <c r="F9" s="627">
        <v>15.292232</v>
      </c>
      <c r="G9" s="751">
        <v>0</v>
      </c>
    </row>
    <row r="10" spans="1:9">
      <c r="A10" s="512">
        <v>42220</v>
      </c>
      <c r="B10" s="627">
        <v>21.044363000000001</v>
      </c>
      <c r="C10" s="627">
        <v>0.71094000000000002</v>
      </c>
      <c r="D10" s="627">
        <v>92.398360999999994</v>
      </c>
      <c r="E10" s="627">
        <v>1.6848443399999999</v>
      </c>
      <c r="F10" s="627">
        <v>14.461712500000001</v>
      </c>
      <c r="G10" s="751">
        <v>0</v>
      </c>
    </row>
    <row r="11" spans="1:9">
      <c r="A11" s="512">
        <v>42251</v>
      </c>
      <c r="B11" s="627">
        <v>13.358053999999999</v>
      </c>
      <c r="C11" s="627">
        <v>9.7653000000000004E-2</v>
      </c>
      <c r="D11" s="627">
        <v>87.998114999999999</v>
      </c>
      <c r="E11" s="627">
        <v>0.22197927999999995</v>
      </c>
      <c r="F11" s="627">
        <v>5.2877559999999999</v>
      </c>
      <c r="G11" s="751">
        <v>0</v>
      </c>
    </row>
    <row r="12" spans="1:9">
      <c r="A12" s="512">
        <v>42281</v>
      </c>
      <c r="B12" s="627">
        <v>11.769204</v>
      </c>
      <c r="C12" s="627">
        <v>0.61161399999999999</v>
      </c>
      <c r="D12" s="627">
        <v>62.296653999999997</v>
      </c>
      <c r="E12" s="627">
        <v>1.6963139199999999</v>
      </c>
      <c r="F12" s="627">
        <v>6.5367499999999996</v>
      </c>
      <c r="G12" s="751">
        <v>0</v>
      </c>
    </row>
    <row r="13" spans="1:9">
      <c r="A13" s="512">
        <v>42312</v>
      </c>
      <c r="B13" s="627">
        <v>17.462610999999999</v>
      </c>
      <c r="C13" s="627">
        <v>0.74653700000000001</v>
      </c>
      <c r="D13" s="627">
        <v>100.2295495</v>
      </c>
      <c r="E13" s="627">
        <v>1.13077022</v>
      </c>
      <c r="F13" s="627">
        <v>10.974024500000001</v>
      </c>
      <c r="G13" s="751">
        <v>0</v>
      </c>
    </row>
    <row r="14" spans="1:9">
      <c r="A14" s="512">
        <v>42342</v>
      </c>
      <c r="B14" s="627">
        <v>19.920000000000002</v>
      </c>
      <c r="C14" s="627">
        <v>0.2</v>
      </c>
      <c r="D14" s="627">
        <v>94.88</v>
      </c>
      <c r="E14" s="627">
        <v>0</v>
      </c>
      <c r="F14" s="627">
        <v>11.145799999999999</v>
      </c>
      <c r="G14" s="751">
        <v>0</v>
      </c>
    </row>
    <row r="15" spans="1:9" s="671" customFormat="1" ht="12">
      <c r="A15" s="1006" t="str">
        <f>'1'!A43</f>
        <v>$ indicates as on December 31, 2015.</v>
      </c>
      <c r="B15" s="1006"/>
      <c r="C15" s="1006"/>
      <c r="D15" s="1006"/>
      <c r="E15" s="1006"/>
    </row>
    <row r="16" spans="1:9" s="671" customFormat="1" ht="14.25" customHeight="1">
      <c r="A16" s="669" t="s">
        <v>556</v>
      </c>
    </row>
    <row r="22" spans="3:9">
      <c r="C22" s="671"/>
      <c r="D22" s="671"/>
      <c r="E22" s="671"/>
      <c r="F22" s="671"/>
      <c r="G22" s="671"/>
      <c r="H22" s="671"/>
      <c r="I22" s="671"/>
    </row>
  </sheetData>
  <mergeCells count="6">
    <mergeCell ref="A15:E15"/>
    <mergeCell ref="A1:I1"/>
    <mergeCell ref="A2:A3"/>
    <mergeCell ref="B2:C2"/>
    <mergeCell ref="D2:E2"/>
    <mergeCell ref="F2:G2"/>
  </mergeCell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dimension ref="A1:H17"/>
  <sheetViews>
    <sheetView zoomScaleSheetLayoutView="115" workbookViewId="0">
      <selection activeCell="D22" sqref="D22"/>
    </sheetView>
  </sheetViews>
  <sheetFormatPr defaultColWidth="9.140625" defaultRowHeight="12.75"/>
  <cols>
    <col min="1" max="1" width="11.7109375" style="26" customWidth="1"/>
    <col min="2" max="2" width="13.42578125" style="26" customWidth="1"/>
    <col min="3" max="3" width="11.7109375" style="26" customWidth="1"/>
    <col min="4" max="4" width="13.28515625" style="26" customWidth="1"/>
    <col min="5" max="5" width="13.7109375" style="26" customWidth="1"/>
    <col min="6" max="6" width="14.85546875" style="26" customWidth="1"/>
    <col min="7" max="12" width="9.140625" style="26"/>
    <col min="13" max="17" width="0" style="26" hidden="1" customWidth="1"/>
    <col min="18" max="16384" width="9.140625" style="26"/>
  </cols>
  <sheetData>
    <row r="1" spans="1:8" s="33" customFormat="1" ht="15.75">
      <c r="A1" s="1331" t="str">
        <f>[3]Tables!$A$61</f>
        <v>Table 60: Trends in Foreign Portfolio Investment</v>
      </c>
      <c r="B1" s="1331"/>
      <c r="C1" s="1331"/>
      <c r="D1" s="1331"/>
      <c r="E1" s="1331"/>
      <c r="F1" s="1331"/>
      <c r="G1" s="122"/>
    </row>
    <row r="2" spans="1:8" s="48" customFormat="1" ht="40.5" customHeight="1">
      <c r="A2" s="307" t="s">
        <v>30</v>
      </c>
      <c r="B2" s="307" t="s">
        <v>365</v>
      </c>
      <c r="C2" s="307" t="s">
        <v>366</v>
      </c>
      <c r="D2" s="307" t="s">
        <v>367</v>
      </c>
      <c r="E2" s="307" t="s">
        <v>236</v>
      </c>
      <c r="F2" s="307" t="s">
        <v>269</v>
      </c>
      <c r="G2" s="292"/>
    </row>
    <row r="3" spans="1:8" s="30" customFormat="1" ht="16.5" customHeight="1">
      <c r="A3" s="316" t="s">
        <v>464</v>
      </c>
      <c r="B3" s="628">
        <v>1521346.1400000001</v>
      </c>
      <c r="C3" s="628">
        <v>1243886.78</v>
      </c>
      <c r="D3" s="628">
        <v>277459.94</v>
      </c>
      <c r="E3" s="628">
        <v>45698.009999999995</v>
      </c>
      <c r="F3" s="629">
        <v>226102.53000000003</v>
      </c>
    </row>
    <row r="4" spans="1:8" s="30" customFormat="1" ht="16.5" customHeight="1">
      <c r="A4" s="316" t="s">
        <v>557</v>
      </c>
      <c r="B4" s="628">
        <f>SUM(B5:B13)</f>
        <v>1016117.56</v>
      </c>
      <c r="C4" s="628">
        <f>SUM(C5:C13)</f>
        <v>1031430.08</v>
      </c>
      <c r="D4" s="628">
        <f>SUM(D5:D13)</f>
        <v>-15312.519999999999</v>
      </c>
      <c r="E4" s="628">
        <f>SUM(E5:E13)</f>
        <v>-2159.8499999999995</v>
      </c>
      <c r="F4" s="629">
        <f>F13</f>
        <v>223950.67</v>
      </c>
    </row>
    <row r="5" spans="1:8" s="30" customFormat="1" ht="16.5" customHeight="1">
      <c r="A5" s="312">
        <v>42108</v>
      </c>
      <c r="B5" s="631">
        <v>136237.62</v>
      </c>
      <c r="C5" s="631">
        <v>120904.71</v>
      </c>
      <c r="D5" s="631">
        <v>15332.91</v>
      </c>
      <c r="E5" s="631">
        <v>2440.8000000000002</v>
      </c>
      <c r="F5" s="632">
        <v>228551.3</v>
      </c>
    </row>
    <row r="6" spans="1:8" s="30" customFormat="1" ht="16.5" customHeight="1">
      <c r="A6" s="312">
        <v>42138</v>
      </c>
      <c r="B6" s="631">
        <v>121139.69</v>
      </c>
      <c r="C6" s="631">
        <v>135412.17000000001</v>
      </c>
      <c r="D6" s="631">
        <v>-14272.48</v>
      </c>
      <c r="E6" s="631">
        <v>-2234.5</v>
      </c>
      <c r="F6" s="632">
        <v>226316.79999999999</v>
      </c>
      <c r="H6" s="752"/>
    </row>
    <row r="7" spans="1:8" s="30" customFormat="1" ht="16.5" customHeight="1">
      <c r="A7" s="312">
        <v>42169</v>
      </c>
      <c r="B7" s="631">
        <v>143319.98000000001</v>
      </c>
      <c r="C7" s="631">
        <v>144927.84</v>
      </c>
      <c r="D7" s="631">
        <v>-1607.86</v>
      </c>
      <c r="E7" s="631">
        <v>-249.65</v>
      </c>
      <c r="F7" s="632">
        <v>226067.15</v>
      </c>
      <c r="H7" s="752"/>
    </row>
    <row r="8" spans="1:8" s="30" customFormat="1" ht="16.5" customHeight="1">
      <c r="A8" s="312">
        <v>42199</v>
      </c>
      <c r="B8" s="631">
        <v>108597.94</v>
      </c>
      <c r="C8" s="631">
        <v>103274.99</v>
      </c>
      <c r="D8" s="631">
        <v>5322.95</v>
      </c>
      <c r="E8" s="874">
        <v>842.17</v>
      </c>
      <c r="F8" s="632">
        <v>226909.32</v>
      </c>
      <c r="H8" s="752"/>
    </row>
    <row r="9" spans="1:8" s="30" customFormat="1" ht="16.5" customHeight="1">
      <c r="A9" s="312">
        <v>42230</v>
      </c>
      <c r="B9" s="631">
        <v>111843.85</v>
      </c>
      <c r="C9" s="631">
        <v>129368.01999999999</v>
      </c>
      <c r="D9" s="631">
        <v>-17524.169999999998</v>
      </c>
      <c r="E9" s="631">
        <v>-2645.1899999999996</v>
      </c>
      <c r="F9" s="632">
        <v>224264.13</v>
      </c>
      <c r="H9" s="752"/>
    </row>
    <row r="10" spans="1:8" s="30" customFormat="1" ht="16.5" customHeight="1">
      <c r="A10" s="312">
        <v>42261</v>
      </c>
      <c r="B10" s="631">
        <v>100344.85</v>
      </c>
      <c r="C10" s="631">
        <v>106128.48</v>
      </c>
      <c r="D10" s="631">
        <v>-5783.63</v>
      </c>
      <c r="E10" s="631">
        <v>-873.57</v>
      </c>
      <c r="F10" s="632">
        <v>223390.58000000002</v>
      </c>
      <c r="H10" s="752"/>
    </row>
    <row r="11" spans="1:8" s="30" customFormat="1" ht="16.5" customHeight="1">
      <c r="A11" s="312">
        <v>42291</v>
      </c>
      <c r="B11" s="631">
        <v>121074.6</v>
      </c>
      <c r="C11" s="631">
        <v>98724.13</v>
      </c>
      <c r="D11" s="631">
        <v>22350.47</v>
      </c>
      <c r="E11" s="631">
        <v>3443.87</v>
      </c>
      <c r="F11" s="632">
        <v>226834.45</v>
      </c>
      <c r="H11" s="752"/>
    </row>
    <row r="12" spans="1:8" s="30" customFormat="1" ht="16.5" customHeight="1">
      <c r="A12" s="312">
        <v>42322</v>
      </c>
      <c r="B12" s="631">
        <v>81117.23</v>
      </c>
      <c r="C12" s="631">
        <v>91943.49</v>
      </c>
      <c r="D12" s="631">
        <v>-10826.26</v>
      </c>
      <c r="E12" s="631">
        <v>-1640.92</v>
      </c>
      <c r="F12" s="632">
        <v>225193.53</v>
      </c>
      <c r="H12" s="752"/>
    </row>
    <row r="13" spans="1:8" s="30" customFormat="1" ht="16.5" customHeight="1">
      <c r="A13" s="312">
        <v>42352</v>
      </c>
      <c r="B13" s="631">
        <v>92441.8</v>
      </c>
      <c r="C13" s="631">
        <v>100746.25</v>
      </c>
      <c r="D13" s="631">
        <v>-8304.4500000000007</v>
      </c>
      <c r="E13" s="631">
        <v>-1242.8599999999999</v>
      </c>
      <c r="F13" s="632">
        <v>223950.67</v>
      </c>
      <c r="H13" s="752"/>
    </row>
    <row r="14" spans="1:8" s="30" customFormat="1" ht="12.75" customHeight="1">
      <c r="A14" s="1058" t="str">
        <f>'[3]15'!$A$14</f>
        <v>$ indicates as on December 31, 2015.</v>
      </c>
      <c r="B14" s="1058"/>
      <c r="C14" s="1058"/>
      <c r="D14" s="1058"/>
      <c r="E14" s="1058"/>
      <c r="F14" s="1058"/>
    </row>
    <row r="15" spans="1:8" s="30" customFormat="1">
      <c r="A15" s="1332" t="s">
        <v>512</v>
      </c>
      <c r="B15" s="1332"/>
      <c r="C15" s="1332"/>
      <c r="D15" s="1332"/>
      <c r="E15" s="1332"/>
      <c r="F15" s="1332"/>
    </row>
    <row r="16" spans="1:8">
      <c r="A16" s="110"/>
      <c r="B16" s="110"/>
      <c r="C16" s="110"/>
      <c r="D16" s="110"/>
      <c r="E16" s="110"/>
      <c r="F16" s="110"/>
    </row>
    <row r="17" spans="6:6">
      <c r="F17" s="37"/>
    </row>
  </sheetData>
  <mergeCells count="3">
    <mergeCell ref="A1:F1"/>
    <mergeCell ref="A15:F15"/>
    <mergeCell ref="A14:F14"/>
  </mergeCells>
  <pageMargins left="0.75" right="0.75" top="1" bottom="1" header="0.5" footer="0.5"/>
  <pageSetup orientation="portrait" r:id="rId1"/>
  <headerFooter alignWithMargins="0"/>
</worksheet>
</file>

<file path=xl/worksheets/sheet63.xml><?xml version="1.0" encoding="utf-8"?>
<worksheet xmlns="http://schemas.openxmlformats.org/spreadsheetml/2006/main" xmlns:r="http://schemas.openxmlformats.org/officeDocument/2006/relationships">
  <dimension ref="A1:Y28"/>
  <sheetViews>
    <sheetView zoomScaleSheetLayoutView="100" workbookViewId="0">
      <selection activeCell="L26" activeCellId="2" sqref="D26 H26 L26"/>
    </sheetView>
  </sheetViews>
  <sheetFormatPr defaultColWidth="16.5703125" defaultRowHeight="15.75"/>
  <cols>
    <col min="1" max="1" width="9.42578125" style="97" customWidth="1"/>
    <col min="2" max="2" width="7.85546875" style="97" customWidth="1"/>
    <col min="3" max="3" width="8.85546875" style="97" customWidth="1"/>
    <col min="4" max="4" width="9.42578125" style="97" bestFit="1" customWidth="1"/>
    <col min="5" max="5" width="9.85546875" style="97" customWidth="1"/>
    <col min="6" max="6" width="8.28515625" style="97" customWidth="1"/>
    <col min="7" max="7" width="9" style="97" customWidth="1"/>
    <col min="8" max="8" width="9.5703125" style="97" customWidth="1"/>
    <col min="9" max="9" width="9" style="97" customWidth="1"/>
    <col min="10" max="10" width="8.5703125" style="97" customWidth="1"/>
    <col min="11" max="11" width="9.140625" style="97" customWidth="1"/>
    <col min="12" max="12" width="8.28515625" style="97" customWidth="1"/>
    <col min="13" max="13" width="8.5703125" style="97" customWidth="1"/>
    <col min="14" max="14" width="14" style="97" customWidth="1"/>
    <col min="15" max="15" width="13.5703125" style="97" customWidth="1"/>
    <col min="16" max="16" width="9.140625" style="97" customWidth="1"/>
    <col min="17" max="17" width="18.85546875" style="97" customWidth="1"/>
    <col min="18" max="16384" width="16.5703125" style="97"/>
  </cols>
  <sheetData>
    <row r="1" spans="1:22" s="96" customFormat="1" ht="16.5" customHeight="1">
      <c r="A1" s="1331" t="str">
        <f>[3]Tables!$A$62</f>
        <v>Table 61: Daily Trends in Foreign Portfolio Investment during November 2015</v>
      </c>
      <c r="B1" s="1331"/>
      <c r="C1" s="1331"/>
      <c r="D1" s="1331"/>
      <c r="E1" s="1331"/>
      <c r="F1" s="1331"/>
      <c r="G1" s="1331"/>
      <c r="H1" s="1331"/>
      <c r="I1" s="1331"/>
      <c r="J1" s="1331"/>
      <c r="K1" s="1331"/>
      <c r="L1" s="1331"/>
      <c r="M1" s="1331"/>
      <c r="N1" s="95"/>
      <c r="O1" s="95"/>
      <c r="P1" s="95"/>
      <c r="Q1" s="95"/>
      <c r="R1" s="95"/>
    </row>
    <row r="2" spans="1:22" s="96" customFormat="1">
      <c r="A2" s="1333" t="s">
        <v>80</v>
      </c>
      <c r="B2" s="1336" t="s">
        <v>4</v>
      </c>
      <c r="C2" s="1336"/>
      <c r="D2" s="1336"/>
      <c r="E2" s="1336"/>
      <c r="F2" s="1336" t="s">
        <v>145</v>
      </c>
      <c r="G2" s="1336"/>
      <c r="H2" s="1336"/>
      <c r="I2" s="1336"/>
      <c r="J2" s="1337" t="s">
        <v>5</v>
      </c>
      <c r="K2" s="1338"/>
      <c r="L2" s="1338"/>
      <c r="M2" s="1339"/>
      <c r="N2" s="919"/>
      <c r="O2" s="98"/>
      <c r="P2" s="99"/>
      <c r="Q2" s="99"/>
      <c r="R2" s="99"/>
    </row>
    <row r="3" spans="1:22" s="96" customFormat="1" ht="15.75" customHeight="1">
      <c r="A3" s="1334"/>
      <c r="B3" s="1340" t="s">
        <v>368</v>
      </c>
      <c r="C3" s="1340" t="s">
        <v>479</v>
      </c>
      <c r="D3" s="1340" t="s">
        <v>369</v>
      </c>
      <c r="E3" s="1344" t="s">
        <v>478</v>
      </c>
      <c r="F3" s="1340" t="s">
        <v>368</v>
      </c>
      <c r="G3" s="1340" t="s">
        <v>370</v>
      </c>
      <c r="H3" s="1340" t="s">
        <v>369</v>
      </c>
      <c r="I3" s="1344" t="s">
        <v>558</v>
      </c>
      <c r="J3" s="1340" t="s">
        <v>371</v>
      </c>
      <c r="K3" s="1340" t="s">
        <v>370</v>
      </c>
      <c r="L3" s="1340" t="s">
        <v>372</v>
      </c>
      <c r="M3" s="1340" t="s">
        <v>478</v>
      </c>
      <c r="N3" s="1343"/>
      <c r="O3" s="98"/>
      <c r="P3" s="99"/>
      <c r="Q3" s="99"/>
      <c r="R3" s="99"/>
    </row>
    <row r="4" spans="1:22" ht="23.25" customHeight="1">
      <c r="A4" s="1335"/>
      <c r="B4" s="1341"/>
      <c r="C4" s="1341"/>
      <c r="D4" s="1341"/>
      <c r="E4" s="1336"/>
      <c r="F4" s="1341"/>
      <c r="G4" s="1341"/>
      <c r="H4" s="1341"/>
      <c r="I4" s="1336"/>
      <c r="J4" s="1341"/>
      <c r="K4" s="1341"/>
      <c r="L4" s="1341"/>
      <c r="M4" s="1341"/>
      <c r="N4" s="1343"/>
      <c r="O4" s="98"/>
      <c r="P4" s="99"/>
      <c r="Q4" s="99"/>
      <c r="R4" s="99"/>
    </row>
    <row r="5" spans="1:22" s="102" customFormat="1" ht="12.75">
      <c r="A5" s="633">
        <v>42339</v>
      </c>
      <c r="B5" s="297">
        <v>11803.49</v>
      </c>
      <c r="C5" s="296">
        <v>13721.07</v>
      </c>
      <c r="D5" s="296">
        <v>-1917.58</v>
      </c>
      <c r="E5" s="296">
        <v>-287</v>
      </c>
      <c r="F5" s="296">
        <v>423.69</v>
      </c>
      <c r="G5" s="296">
        <v>593.95000000000005</v>
      </c>
      <c r="H5" s="296">
        <v>-170.26</v>
      </c>
      <c r="I5" s="296">
        <v>-25.48</v>
      </c>
      <c r="J5" s="298">
        <v>12227.18</v>
      </c>
      <c r="K5" s="298">
        <v>14315.02</v>
      </c>
      <c r="L5" s="298">
        <v>-2087.84</v>
      </c>
      <c r="M5" s="298">
        <v>-312.48</v>
      </c>
      <c r="N5" s="100"/>
      <c r="O5" s="101"/>
      <c r="P5" s="101"/>
      <c r="Q5" s="101"/>
      <c r="R5" s="101"/>
      <c r="S5" s="101"/>
      <c r="T5" s="101"/>
      <c r="U5" s="101"/>
      <c r="V5" s="101"/>
    </row>
    <row r="6" spans="1:22" s="102" customFormat="1" ht="12.75">
      <c r="A6" s="634">
        <v>42340</v>
      </c>
      <c r="B6" s="299">
        <v>5755.06</v>
      </c>
      <c r="C6" s="298">
        <v>5900.41</v>
      </c>
      <c r="D6" s="298">
        <v>-145.35</v>
      </c>
      <c r="E6" s="298">
        <v>-21.86</v>
      </c>
      <c r="F6" s="298">
        <v>579.48</v>
      </c>
      <c r="G6" s="298">
        <v>305.11</v>
      </c>
      <c r="H6" s="298">
        <v>274.37</v>
      </c>
      <c r="I6" s="298">
        <v>41.25</v>
      </c>
      <c r="J6" s="298">
        <v>6334.54</v>
      </c>
      <c r="K6" s="298">
        <v>6205.52</v>
      </c>
      <c r="L6" s="298">
        <v>129.02000000000001</v>
      </c>
      <c r="M6" s="298">
        <v>19.39</v>
      </c>
      <c r="N6" s="100"/>
      <c r="O6" s="101"/>
      <c r="P6" s="101"/>
      <c r="Q6" s="101"/>
      <c r="R6" s="101"/>
      <c r="S6" s="101"/>
      <c r="T6" s="101"/>
      <c r="U6" s="101"/>
      <c r="V6" s="101"/>
    </row>
    <row r="7" spans="1:22" s="102" customFormat="1" ht="12.75">
      <c r="A7" s="634">
        <v>42341</v>
      </c>
      <c r="B7" s="299">
        <v>3797.22</v>
      </c>
      <c r="C7" s="298">
        <v>3562.05</v>
      </c>
      <c r="D7" s="298">
        <v>235.17</v>
      </c>
      <c r="E7" s="298">
        <v>35.299999999999997</v>
      </c>
      <c r="F7" s="298">
        <v>583.91999999999996</v>
      </c>
      <c r="G7" s="298">
        <v>437.93</v>
      </c>
      <c r="H7" s="298">
        <v>145.99</v>
      </c>
      <c r="I7" s="298">
        <v>21.91</v>
      </c>
      <c r="J7" s="298">
        <v>4381.1400000000003</v>
      </c>
      <c r="K7" s="298">
        <v>3999.98</v>
      </c>
      <c r="L7" s="298">
        <v>381.16</v>
      </c>
      <c r="M7" s="298">
        <v>57.21</v>
      </c>
      <c r="N7" s="100"/>
      <c r="O7" s="101"/>
      <c r="P7" s="101"/>
      <c r="Q7" s="101"/>
      <c r="R7" s="101"/>
      <c r="S7" s="101"/>
      <c r="T7" s="101"/>
      <c r="U7" s="101"/>
      <c r="V7" s="101"/>
    </row>
    <row r="8" spans="1:22" s="102" customFormat="1" ht="12.75">
      <c r="A8" s="634">
        <v>42342</v>
      </c>
      <c r="B8" s="299">
        <v>3199.46</v>
      </c>
      <c r="C8" s="298">
        <v>3734.1</v>
      </c>
      <c r="D8" s="298">
        <v>-534.64</v>
      </c>
      <c r="E8" s="298">
        <v>-80.099999999999994</v>
      </c>
      <c r="F8" s="298">
        <v>1079.08</v>
      </c>
      <c r="G8" s="298">
        <v>1326.37</v>
      </c>
      <c r="H8" s="298">
        <v>-247.29</v>
      </c>
      <c r="I8" s="298">
        <v>-37.049999999999997</v>
      </c>
      <c r="J8" s="298">
        <v>4278.54</v>
      </c>
      <c r="K8" s="298">
        <v>5060.47</v>
      </c>
      <c r="L8" s="298">
        <v>-781.93</v>
      </c>
      <c r="M8" s="298">
        <v>-117.15</v>
      </c>
      <c r="N8" s="100"/>
      <c r="O8" s="101"/>
      <c r="P8" s="101"/>
      <c r="Q8" s="101"/>
      <c r="R8" s="101"/>
      <c r="S8" s="101"/>
      <c r="T8" s="101"/>
      <c r="U8" s="101"/>
      <c r="V8" s="101"/>
    </row>
    <row r="9" spans="1:22" s="102" customFormat="1" ht="12.75">
      <c r="A9" s="634">
        <v>42345</v>
      </c>
      <c r="B9" s="299">
        <v>3525.67</v>
      </c>
      <c r="C9" s="298">
        <v>5329.42</v>
      </c>
      <c r="D9" s="298">
        <v>-1803.75</v>
      </c>
      <c r="E9" s="298">
        <v>-269.88</v>
      </c>
      <c r="F9" s="298">
        <v>234.7</v>
      </c>
      <c r="G9" s="298">
        <v>1795.65</v>
      </c>
      <c r="H9" s="298">
        <v>-1560.95</v>
      </c>
      <c r="I9" s="298">
        <v>-233.55</v>
      </c>
      <c r="J9" s="298">
        <v>3760.37</v>
      </c>
      <c r="K9" s="298">
        <v>7125.07</v>
      </c>
      <c r="L9" s="298">
        <v>-3364.7</v>
      </c>
      <c r="M9" s="298">
        <v>-503.43</v>
      </c>
      <c r="N9" s="100"/>
      <c r="O9" s="101"/>
      <c r="P9" s="101"/>
      <c r="Q9" s="101"/>
      <c r="R9" s="101"/>
      <c r="S9" s="101"/>
      <c r="T9" s="101"/>
      <c r="U9" s="101"/>
      <c r="V9" s="101"/>
    </row>
    <row r="10" spans="1:22" s="102" customFormat="1" ht="12.75">
      <c r="A10" s="634">
        <v>42346</v>
      </c>
      <c r="B10" s="299">
        <v>3700.25</v>
      </c>
      <c r="C10" s="298">
        <v>3742.37</v>
      </c>
      <c r="D10" s="298">
        <v>-42.12</v>
      </c>
      <c r="E10" s="298">
        <v>-6.33</v>
      </c>
      <c r="F10" s="298">
        <v>635.85</v>
      </c>
      <c r="G10" s="298">
        <v>577.51</v>
      </c>
      <c r="H10" s="298">
        <v>58.34</v>
      </c>
      <c r="I10" s="298">
        <v>8.76</v>
      </c>
      <c r="J10" s="298">
        <v>4336.1000000000004</v>
      </c>
      <c r="K10" s="298">
        <v>4319.88</v>
      </c>
      <c r="L10" s="298">
        <v>16.22</v>
      </c>
      <c r="M10" s="298">
        <v>2.4300000000000002</v>
      </c>
      <c r="N10" s="100"/>
      <c r="O10" s="325"/>
      <c r="P10" s="101"/>
      <c r="Q10" s="101"/>
      <c r="R10" s="101"/>
      <c r="S10" s="101"/>
      <c r="T10" s="101"/>
      <c r="U10" s="101"/>
      <c r="V10" s="101"/>
    </row>
    <row r="11" spans="1:22" s="102" customFormat="1" ht="12.75">
      <c r="A11" s="634">
        <v>42347</v>
      </c>
      <c r="B11" s="299">
        <v>3117.58</v>
      </c>
      <c r="C11" s="298">
        <v>3560.07</v>
      </c>
      <c r="D11" s="298">
        <v>-442.49</v>
      </c>
      <c r="E11" s="298">
        <v>-66.239999999999995</v>
      </c>
      <c r="F11" s="298">
        <v>345.2</v>
      </c>
      <c r="G11" s="298">
        <v>304.33</v>
      </c>
      <c r="H11" s="298">
        <v>40.869999999999997</v>
      </c>
      <c r="I11" s="298">
        <v>6.12</v>
      </c>
      <c r="J11" s="298">
        <v>3462.78</v>
      </c>
      <c r="K11" s="298">
        <v>3864.4</v>
      </c>
      <c r="L11" s="298">
        <v>-401.62</v>
      </c>
      <c r="M11" s="298">
        <v>-60.12</v>
      </c>
      <c r="N11" s="100"/>
      <c r="O11" s="325"/>
      <c r="P11" s="101"/>
      <c r="Q11" s="101"/>
      <c r="R11" s="101"/>
      <c r="S11" s="101"/>
      <c r="T11" s="101"/>
      <c r="U11" s="101"/>
      <c r="V11" s="101"/>
    </row>
    <row r="12" spans="1:22" s="102" customFormat="1" ht="12.75">
      <c r="A12" s="634">
        <v>42348</v>
      </c>
      <c r="B12" s="299">
        <v>3105.64</v>
      </c>
      <c r="C12" s="298">
        <v>3557.74</v>
      </c>
      <c r="D12" s="298">
        <v>-452.1</v>
      </c>
      <c r="E12" s="298">
        <v>-67.73</v>
      </c>
      <c r="F12" s="298">
        <v>628</v>
      </c>
      <c r="G12" s="298">
        <v>396.68</v>
      </c>
      <c r="H12" s="298">
        <v>231.32</v>
      </c>
      <c r="I12" s="298">
        <v>34.65</v>
      </c>
      <c r="J12" s="298">
        <v>3733.64</v>
      </c>
      <c r="K12" s="298">
        <v>3954.42</v>
      </c>
      <c r="L12" s="298">
        <v>-220.78</v>
      </c>
      <c r="M12" s="298">
        <v>-33.08</v>
      </c>
      <c r="N12" s="100"/>
      <c r="O12" s="325"/>
      <c r="P12" s="101"/>
      <c r="Q12" s="101"/>
      <c r="R12" s="101"/>
      <c r="S12" s="101"/>
      <c r="T12" s="101"/>
      <c r="U12" s="101"/>
      <c r="V12" s="101"/>
    </row>
    <row r="13" spans="1:22" s="102" customFormat="1" ht="12.75">
      <c r="A13" s="634">
        <v>42349</v>
      </c>
      <c r="B13" s="299">
        <v>3329.91</v>
      </c>
      <c r="C13" s="298">
        <v>3713.76</v>
      </c>
      <c r="D13" s="298">
        <v>-383.85</v>
      </c>
      <c r="E13" s="298">
        <v>-57.47</v>
      </c>
      <c r="F13" s="298">
        <v>1587.74</v>
      </c>
      <c r="G13" s="298">
        <v>728.27</v>
      </c>
      <c r="H13" s="298">
        <v>859.47</v>
      </c>
      <c r="I13" s="298">
        <v>128.69</v>
      </c>
      <c r="J13" s="298">
        <v>4917.6499999999996</v>
      </c>
      <c r="K13" s="298">
        <v>4442.03</v>
      </c>
      <c r="L13" s="298">
        <v>475.62</v>
      </c>
      <c r="M13" s="298">
        <v>71.22</v>
      </c>
      <c r="N13" s="100"/>
      <c r="O13" s="325"/>
      <c r="P13" s="101"/>
      <c r="Q13" s="101"/>
      <c r="R13" s="101"/>
      <c r="S13" s="101"/>
      <c r="T13" s="101"/>
      <c r="U13" s="101"/>
      <c r="V13" s="101"/>
    </row>
    <row r="14" spans="1:22" s="102" customFormat="1" ht="12.75">
      <c r="A14" s="634">
        <v>42352</v>
      </c>
      <c r="B14" s="299">
        <v>3836.36</v>
      </c>
      <c r="C14" s="298">
        <v>3532.05</v>
      </c>
      <c r="D14" s="298">
        <v>304.31</v>
      </c>
      <c r="E14" s="298">
        <v>45.56</v>
      </c>
      <c r="F14" s="298">
        <v>175.76</v>
      </c>
      <c r="G14" s="298">
        <v>324.8</v>
      </c>
      <c r="H14" s="298">
        <v>-149.04</v>
      </c>
      <c r="I14" s="298">
        <v>-22.31</v>
      </c>
      <c r="J14" s="298">
        <v>4012.12</v>
      </c>
      <c r="K14" s="298">
        <v>3856.85</v>
      </c>
      <c r="L14" s="298">
        <v>155.27000000000001</v>
      </c>
      <c r="M14" s="298">
        <v>23.25</v>
      </c>
      <c r="N14" s="100"/>
      <c r="O14" s="325"/>
      <c r="P14" s="101"/>
      <c r="Q14" s="101"/>
      <c r="R14" s="101"/>
      <c r="S14" s="101"/>
      <c r="T14" s="101"/>
      <c r="U14" s="101"/>
      <c r="V14" s="101"/>
    </row>
    <row r="15" spans="1:22" s="102" customFormat="1" ht="12.75">
      <c r="A15" s="634">
        <v>42353</v>
      </c>
      <c r="B15" s="299">
        <v>2765.16</v>
      </c>
      <c r="C15" s="298">
        <v>2828.78</v>
      </c>
      <c r="D15" s="298">
        <v>-63.62</v>
      </c>
      <c r="E15" s="298">
        <v>-9.5</v>
      </c>
      <c r="F15" s="298">
        <v>395.57</v>
      </c>
      <c r="G15" s="298">
        <v>801.21</v>
      </c>
      <c r="H15" s="298">
        <v>-405.64</v>
      </c>
      <c r="I15" s="298">
        <v>-60.55</v>
      </c>
      <c r="J15" s="298">
        <v>3160.73</v>
      </c>
      <c r="K15" s="298">
        <v>3629.99</v>
      </c>
      <c r="L15" s="298">
        <v>-469.26</v>
      </c>
      <c r="M15" s="298">
        <v>-70.05</v>
      </c>
      <c r="N15" s="100"/>
      <c r="O15" s="325"/>
      <c r="P15" s="101"/>
      <c r="Q15" s="101"/>
      <c r="R15" s="101"/>
      <c r="S15" s="101"/>
      <c r="T15" s="101"/>
      <c r="U15" s="101"/>
      <c r="V15" s="101"/>
    </row>
    <row r="16" spans="1:22" s="102" customFormat="1" ht="12.75">
      <c r="A16" s="634">
        <v>42354</v>
      </c>
      <c r="B16" s="299">
        <v>3280.51</v>
      </c>
      <c r="C16" s="298">
        <v>3325.74</v>
      </c>
      <c r="D16" s="298">
        <v>-45.23</v>
      </c>
      <c r="E16" s="298">
        <v>-6.74</v>
      </c>
      <c r="F16" s="298">
        <v>810.53</v>
      </c>
      <c r="G16" s="298">
        <v>1432.61</v>
      </c>
      <c r="H16" s="298">
        <v>-622.08000000000004</v>
      </c>
      <c r="I16" s="298">
        <v>-92.79</v>
      </c>
      <c r="J16" s="298">
        <v>4091.04</v>
      </c>
      <c r="K16" s="298">
        <v>4758.3500000000004</v>
      </c>
      <c r="L16" s="298">
        <v>-667.31</v>
      </c>
      <c r="M16" s="298">
        <v>-99.53</v>
      </c>
      <c r="N16" s="100"/>
      <c r="O16" s="325"/>
      <c r="P16" s="101"/>
      <c r="Q16" s="101"/>
      <c r="R16" s="101"/>
      <c r="S16" s="101"/>
      <c r="T16" s="101"/>
      <c r="U16" s="101"/>
      <c r="V16" s="101"/>
    </row>
    <row r="17" spans="1:25" s="102" customFormat="1" ht="12.75">
      <c r="A17" s="634">
        <v>42355</v>
      </c>
      <c r="B17" s="299">
        <v>2732.58</v>
      </c>
      <c r="C17" s="298">
        <v>3125.21</v>
      </c>
      <c r="D17" s="298">
        <v>-392.63</v>
      </c>
      <c r="E17" s="298">
        <v>-58.74</v>
      </c>
      <c r="F17" s="298">
        <v>499.51</v>
      </c>
      <c r="G17" s="298">
        <v>1210.05</v>
      </c>
      <c r="H17" s="298">
        <v>-710.54</v>
      </c>
      <c r="I17" s="298">
        <v>-106.29</v>
      </c>
      <c r="J17" s="298">
        <v>3232.09</v>
      </c>
      <c r="K17" s="298">
        <v>4335.26</v>
      </c>
      <c r="L17" s="298">
        <v>-1103.17</v>
      </c>
      <c r="M17" s="298">
        <v>-165.03</v>
      </c>
      <c r="N17" s="100"/>
      <c r="O17" s="325"/>
      <c r="P17" s="101"/>
      <c r="Q17" s="101"/>
      <c r="R17" s="101"/>
      <c r="S17" s="101"/>
      <c r="T17" s="101"/>
      <c r="U17" s="101"/>
      <c r="V17" s="101"/>
    </row>
    <row r="18" spans="1:25" s="102" customFormat="1" ht="12.75">
      <c r="A18" s="634">
        <v>42356</v>
      </c>
      <c r="B18" s="299">
        <v>4108.8</v>
      </c>
      <c r="C18" s="298">
        <v>3357.39</v>
      </c>
      <c r="D18" s="298">
        <v>751.41</v>
      </c>
      <c r="E18" s="298">
        <v>112.74</v>
      </c>
      <c r="F18" s="298">
        <v>938.56</v>
      </c>
      <c r="G18" s="298">
        <v>1130.97</v>
      </c>
      <c r="H18" s="298">
        <v>-192.41</v>
      </c>
      <c r="I18" s="298">
        <v>-28.87</v>
      </c>
      <c r="J18" s="298">
        <v>5047.3599999999997</v>
      </c>
      <c r="K18" s="298">
        <v>4488.3599999999997</v>
      </c>
      <c r="L18" s="298">
        <v>559</v>
      </c>
      <c r="M18" s="298">
        <v>83.87</v>
      </c>
      <c r="N18" s="100"/>
      <c r="O18" s="325"/>
      <c r="P18" s="101"/>
      <c r="Q18" s="101"/>
      <c r="R18" s="101"/>
      <c r="S18" s="101"/>
      <c r="T18" s="101"/>
      <c r="U18" s="101"/>
      <c r="V18" s="101"/>
    </row>
    <row r="19" spans="1:25" s="102" customFormat="1" ht="12.75">
      <c r="A19" s="634">
        <v>42359</v>
      </c>
      <c r="B19" s="299">
        <v>5653.38</v>
      </c>
      <c r="C19" s="298">
        <v>5570.59</v>
      </c>
      <c r="D19" s="298">
        <v>82.79</v>
      </c>
      <c r="E19" s="298">
        <v>12.46</v>
      </c>
      <c r="F19" s="298">
        <v>176.36</v>
      </c>
      <c r="G19" s="298">
        <v>368.96</v>
      </c>
      <c r="H19" s="298">
        <v>-192.6</v>
      </c>
      <c r="I19" s="298">
        <v>-28.99</v>
      </c>
      <c r="J19" s="298">
        <v>5829.74</v>
      </c>
      <c r="K19" s="298">
        <v>5939.55</v>
      </c>
      <c r="L19" s="298">
        <v>-109.81</v>
      </c>
      <c r="M19" s="298">
        <v>-16.53</v>
      </c>
      <c r="N19" s="100"/>
      <c r="O19" s="325"/>
      <c r="P19" s="101"/>
      <c r="Q19" s="101"/>
      <c r="R19" s="101"/>
      <c r="S19" s="101"/>
      <c r="T19" s="101"/>
      <c r="U19" s="101"/>
      <c r="V19" s="101"/>
    </row>
    <row r="20" spans="1:25" s="102" customFormat="1" ht="12.75">
      <c r="A20" s="634">
        <v>42360</v>
      </c>
      <c r="B20" s="299">
        <v>2597.85</v>
      </c>
      <c r="C20" s="298">
        <v>2310.7800000000002</v>
      </c>
      <c r="D20" s="298">
        <v>287.07</v>
      </c>
      <c r="E20" s="298">
        <v>43.29</v>
      </c>
      <c r="F20" s="298">
        <v>165.06</v>
      </c>
      <c r="G20" s="298">
        <v>467.63</v>
      </c>
      <c r="H20" s="298">
        <v>-302.57</v>
      </c>
      <c r="I20" s="298">
        <v>-45.62</v>
      </c>
      <c r="J20" s="298">
        <v>2762.91</v>
      </c>
      <c r="K20" s="298">
        <v>2778.41</v>
      </c>
      <c r="L20" s="298">
        <v>-15.5</v>
      </c>
      <c r="M20" s="298">
        <v>-2.33</v>
      </c>
      <c r="N20" s="100"/>
      <c r="O20" s="325"/>
      <c r="P20" s="101"/>
      <c r="Q20" s="101"/>
      <c r="R20" s="101"/>
      <c r="S20" s="101"/>
      <c r="T20" s="101"/>
      <c r="U20" s="101"/>
      <c r="V20" s="101"/>
    </row>
    <row r="21" spans="1:25" s="102" customFormat="1" ht="12.75">
      <c r="A21" s="634">
        <v>42361</v>
      </c>
      <c r="B21" s="299">
        <v>2922.22</v>
      </c>
      <c r="C21" s="298">
        <v>2308.63</v>
      </c>
      <c r="D21" s="298">
        <v>613.59</v>
      </c>
      <c r="E21" s="298">
        <v>92.55</v>
      </c>
      <c r="F21" s="298">
        <v>956.86</v>
      </c>
      <c r="G21" s="298">
        <v>601.89</v>
      </c>
      <c r="H21" s="298">
        <v>354.97</v>
      </c>
      <c r="I21" s="298">
        <v>53.55</v>
      </c>
      <c r="J21" s="298">
        <v>3879.08</v>
      </c>
      <c r="K21" s="298">
        <v>2910.52</v>
      </c>
      <c r="L21" s="298">
        <v>968.56</v>
      </c>
      <c r="M21" s="298">
        <v>146.1</v>
      </c>
      <c r="N21" s="100"/>
      <c r="O21" s="325"/>
      <c r="P21" s="101"/>
      <c r="Q21" s="101"/>
      <c r="R21" s="101"/>
      <c r="S21" s="101"/>
      <c r="T21" s="101"/>
      <c r="U21" s="101"/>
      <c r="V21" s="101"/>
    </row>
    <row r="22" spans="1:25" s="102" customFormat="1" ht="12.75">
      <c r="A22" s="634">
        <v>42366</v>
      </c>
      <c r="B22" s="299">
        <v>3698.5</v>
      </c>
      <c r="C22" s="298">
        <v>3200.47</v>
      </c>
      <c r="D22" s="298">
        <v>498.03</v>
      </c>
      <c r="E22" s="298">
        <v>75.23</v>
      </c>
      <c r="F22" s="298">
        <v>521.49</v>
      </c>
      <c r="G22" s="298">
        <v>1677.62</v>
      </c>
      <c r="H22" s="298">
        <v>-1156.1300000000001</v>
      </c>
      <c r="I22" s="298">
        <v>-174.63</v>
      </c>
      <c r="J22" s="298">
        <v>4219.99</v>
      </c>
      <c r="K22" s="298">
        <v>4878.09</v>
      </c>
      <c r="L22" s="298">
        <v>-658.1</v>
      </c>
      <c r="M22" s="298">
        <v>-99.4</v>
      </c>
      <c r="N22" s="100"/>
      <c r="O22" s="325"/>
      <c r="P22" s="101"/>
      <c r="Q22" s="101"/>
      <c r="R22" s="101"/>
      <c r="S22" s="101"/>
      <c r="T22" s="101"/>
      <c r="U22" s="101"/>
      <c r="V22" s="101"/>
    </row>
    <row r="23" spans="1:25" s="102" customFormat="1" ht="12.75">
      <c r="A23" s="634">
        <v>42367</v>
      </c>
      <c r="B23" s="299">
        <v>2712.84</v>
      </c>
      <c r="C23" s="298">
        <v>2122.81</v>
      </c>
      <c r="D23" s="298">
        <v>590.03</v>
      </c>
      <c r="E23" s="298">
        <v>89.21</v>
      </c>
      <c r="F23" s="298">
        <v>256.37</v>
      </c>
      <c r="G23" s="298">
        <v>847.73</v>
      </c>
      <c r="H23" s="298">
        <v>-591.36</v>
      </c>
      <c r="I23" s="298">
        <v>-89.42</v>
      </c>
      <c r="J23" s="298">
        <v>2969.21</v>
      </c>
      <c r="K23" s="298">
        <v>2970.54</v>
      </c>
      <c r="L23" s="298">
        <v>-1.33</v>
      </c>
      <c r="M23" s="298">
        <v>-0.21</v>
      </c>
      <c r="N23" s="100"/>
      <c r="O23" s="325"/>
      <c r="P23" s="101"/>
      <c r="Q23" s="101"/>
      <c r="R23" s="101"/>
      <c r="S23" s="101"/>
      <c r="T23" s="101"/>
      <c r="U23" s="101"/>
      <c r="V23" s="101"/>
    </row>
    <row r="24" spans="1:25" s="102" customFormat="1" ht="12.75">
      <c r="A24" s="634">
        <v>42368</v>
      </c>
      <c r="B24" s="299">
        <v>2280.5300000000002</v>
      </c>
      <c r="C24" s="298">
        <v>2218.39</v>
      </c>
      <c r="D24" s="298">
        <v>62.14</v>
      </c>
      <c r="E24" s="298">
        <v>9.36</v>
      </c>
      <c r="F24" s="298">
        <v>586.26</v>
      </c>
      <c r="G24" s="298">
        <v>2207.6999999999998</v>
      </c>
      <c r="H24" s="298">
        <v>-1621.44</v>
      </c>
      <c r="I24" s="298">
        <v>-244.3</v>
      </c>
      <c r="J24" s="298">
        <v>2866.79</v>
      </c>
      <c r="K24" s="298">
        <v>4426.09</v>
      </c>
      <c r="L24" s="298">
        <v>-1559.3</v>
      </c>
      <c r="M24" s="298">
        <v>-234.94</v>
      </c>
      <c r="N24" s="100"/>
      <c r="O24" s="325"/>
      <c r="P24" s="101"/>
      <c r="Q24" s="101"/>
      <c r="R24" s="101"/>
      <c r="S24" s="101"/>
      <c r="T24" s="101"/>
      <c r="U24" s="101"/>
      <c r="V24" s="101"/>
    </row>
    <row r="25" spans="1:25" s="102" customFormat="1" ht="13.5" thickBot="1">
      <c r="A25" s="634">
        <v>42369</v>
      </c>
      <c r="B25" s="299">
        <v>2093.56</v>
      </c>
      <c r="C25" s="298">
        <v>2111.39</v>
      </c>
      <c r="D25" s="298">
        <v>-17.829999999999998</v>
      </c>
      <c r="E25" s="298">
        <v>-2.69</v>
      </c>
      <c r="F25" s="298">
        <v>845.24</v>
      </c>
      <c r="G25" s="298">
        <v>376.06</v>
      </c>
      <c r="H25" s="298">
        <v>469.18</v>
      </c>
      <c r="I25" s="298">
        <v>70.64</v>
      </c>
      <c r="J25" s="298">
        <v>2938.8</v>
      </c>
      <c r="K25" s="298">
        <v>2487.4499999999998</v>
      </c>
      <c r="L25" s="298">
        <v>451.35</v>
      </c>
      <c r="M25" s="298">
        <v>67.95</v>
      </c>
      <c r="N25" s="100"/>
      <c r="O25" s="325"/>
      <c r="P25" s="101"/>
      <c r="Q25" s="101"/>
      <c r="R25" s="101"/>
      <c r="S25" s="101"/>
      <c r="T25" s="101"/>
      <c r="U25" s="101"/>
      <c r="V25" s="101"/>
    </row>
    <row r="26" spans="1:25" s="186" customFormat="1" ht="13.5" thickBot="1">
      <c r="A26" s="735" t="s">
        <v>5</v>
      </c>
      <c r="B26" s="342">
        <f t="shared" ref="B26:M26" si="0">SUM(B5:B25)</f>
        <v>80016.570000000007</v>
      </c>
      <c r="C26" s="342">
        <f t="shared" si="0"/>
        <v>82833.22</v>
      </c>
      <c r="D26" s="342">
        <f t="shared" si="0"/>
        <v>-2816.65</v>
      </c>
      <c r="E26" s="342">
        <f t="shared" si="0"/>
        <v>-418.58000000000004</v>
      </c>
      <c r="F26" s="342">
        <f t="shared" si="0"/>
        <v>12425.230000000001</v>
      </c>
      <c r="G26" s="342">
        <f t="shared" si="0"/>
        <v>17913.03</v>
      </c>
      <c r="H26" s="342">
        <f t="shared" si="0"/>
        <v>-5487.7999999999993</v>
      </c>
      <c r="I26" s="342">
        <f t="shared" si="0"/>
        <v>-824.28000000000009</v>
      </c>
      <c r="J26" s="342">
        <f t="shared" si="0"/>
        <v>92441.800000000032</v>
      </c>
      <c r="K26" s="342">
        <f t="shared" si="0"/>
        <v>100746.24999999999</v>
      </c>
      <c r="L26" s="342">
        <f t="shared" si="0"/>
        <v>-8304.4499999999989</v>
      </c>
      <c r="M26" s="736">
        <f t="shared" si="0"/>
        <v>-1242.8599999999999</v>
      </c>
      <c r="N26" s="104"/>
      <c r="O26" s="104"/>
      <c r="P26" s="104"/>
      <c r="Q26" s="104"/>
      <c r="R26" s="104"/>
      <c r="S26" s="104"/>
      <c r="T26" s="104"/>
      <c r="U26" s="104"/>
      <c r="V26" s="104"/>
      <c r="W26" s="104"/>
      <c r="X26" s="104"/>
      <c r="Y26" s="104"/>
    </row>
    <row r="27" spans="1:25" s="102" customFormat="1" ht="27" customHeight="1">
      <c r="A27" s="1342" t="s">
        <v>810</v>
      </c>
      <c r="B27" s="1342"/>
      <c r="C27" s="1342"/>
      <c r="D27" s="1342"/>
      <c r="E27" s="1342"/>
      <c r="F27" s="1342"/>
      <c r="G27" s="1342"/>
      <c r="H27" s="1342"/>
      <c r="I27" s="1342"/>
      <c r="J27" s="1342"/>
      <c r="K27" s="1342"/>
      <c r="L27" s="1342"/>
      <c r="M27" s="1342"/>
    </row>
    <row r="28" spans="1:25" ht="15.75" customHeight="1">
      <c r="A28" s="1332" t="s">
        <v>512</v>
      </c>
      <c r="B28" s="1332"/>
      <c r="C28" s="1332"/>
      <c r="D28" s="1332"/>
      <c r="E28" s="1332"/>
      <c r="F28" s="1332"/>
      <c r="G28" s="1332"/>
      <c r="H28" s="1332"/>
      <c r="I28" s="1332"/>
      <c r="J28" s="1332"/>
    </row>
  </sheetData>
  <mergeCells count="20">
    <mergeCell ref="A1:M1"/>
    <mergeCell ref="D3:D4"/>
    <mergeCell ref="E3:E4"/>
    <mergeCell ref="F3:F4"/>
    <mergeCell ref="G3:G4"/>
    <mergeCell ref="J3:J4"/>
    <mergeCell ref="N3:N4"/>
    <mergeCell ref="K3:K4"/>
    <mergeCell ref="L3:L4"/>
    <mergeCell ref="M3:M4"/>
    <mergeCell ref="I3:I4"/>
    <mergeCell ref="A28:J28"/>
    <mergeCell ref="A2:A4"/>
    <mergeCell ref="B2:E2"/>
    <mergeCell ref="F2:I2"/>
    <mergeCell ref="J2:M2"/>
    <mergeCell ref="C3:C4"/>
    <mergeCell ref="H3:H4"/>
    <mergeCell ref="B3:B4"/>
    <mergeCell ref="A27:M27"/>
  </mergeCells>
  <pageMargins left="0.75" right="0.75" top="1" bottom="1" header="0.5" footer="0.5"/>
  <pageSetup scale="86" orientation="landscape" r:id="rId1"/>
  <headerFooter alignWithMargins="0"/>
</worksheet>
</file>

<file path=xl/worksheets/sheet64.xml><?xml version="1.0" encoding="utf-8"?>
<worksheet xmlns="http://schemas.openxmlformats.org/spreadsheetml/2006/main" xmlns:r="http://schemas.openxmlformats.org/officeDocument/2006/relationships">
  <sheetPr codeName="Sheet45"/>
  <dimension ref="A1:I19"/>
  <sheetViews>
    <sheetView zoomScaleSheetLayoutView="90" workbookViewId="0">
      <selection activeCell="A18" sqref="A18:XFD18"/>
    </sheetView>
  </sheetViews>
  <sheetFormatPr defaultRowHeight="15"/>
  <cols>
    <col min="1" max="1" width="8.7109375" customWidth="1"/>
    <col min="2" max="2" width="14.140625" customWidth="1"/>
    <col min="3" max="3" width="14" customWidth="1"/>
    <col min="4" max="4" width="13.5703125" customWidth="1"/>
    <col min="5" max="5" width="14.7109375" customWidth="1"/>
    <col min="6" max="6" width="14.140625" customWidth="1"/>
    <col min="7" max="7" width="13" customWidth="1"/>
    <col min="9" max="9" width="8.5703125" customWidth="1"/>
    <col min="13" max="17" width="0" hidden="1" customWidth="1"/>
  </cols>
  <sheetData>
    <row r="1" spans="1:9" s="364" customFormat="1" ht="30.75" customHeight="1">
      <c r="A1" s="1346" t="str">
        <f>Tables!$A$63</f>
        <v>Table 62: Notional Value of Offshore Derivative Instruments (ODIs) Vs Assets Under Custody (AUC) of FPIs/Deemed FPIs (` crore)</v>
      </c>
      <c r="B1" s="1346"/>
      <c r="C1" s="1346"/>
      <c r="D1" s="1346"/>
      <c r="E1" s="1346"/>
      <c r="F1" s="1346"/>
      <c r="G1" s="1346"/>
      <c r="H1" s="1346"/>
    </row>
    <row r="2" spans="1:9" ht="114.75" customHeight="1">
      <c r="A2" s="307" t="s">
        <v>267</v>
      </c>
      <c r="B2" s="331" t="s">
        <v>469</v>
      </c>
      <c r="C2" s="331" t="s">
        <v>470</v>
      </c>
      <c r="D2" s="796" t="s">
        <v>496</v>
      </c>
      <c r="E2" s="796" t="s">
        <v>590</v>
      </c>
      <c r="F2" s="796" t="s">
        <v>591</v>
      </c>
    </row>
    <row r="3" spans="1:9" s="315" customFormat="1" ht="15" customHeight="1">
      <c r="A3" s="316" t="s">
        <v>464</v>
      </c>
      <c r="B3" s="628">
        <v>272078</v>
      </c>
      <c r="C3" s="628" t="s">
        <v>538</v>
      </c>
      <c r="D3" s="628">
        <v>2411810</v>
      </c>
      <c r="E3" s="635">
        <v>11.3</v>
      </c>
      <c r="F3" s="635">
        <v>8.8000000000000007</v>
      </c>
    </row>
    <row r="4" spans="1:9" s="315" customFormat="1" ht="15" customHeight="1">
      <c r="A4" s="316" t="s">
        <v>557</v>
      </c>
      <c r="B4" s="628">
        <f>B13</f>
        <v>235534</v>
      </c>
      <c r="C4" s="628">
        <f t="shared" ref="C4:F4" si="0">C13</f>
        <v>180072</v>
      </c>
      <c r="D4" s="628">
        <f t="shared" si="0"/>
        <v>2320539</v>
      </c>
      <c r="E4" s="635">
        <f t="shared" si="0"/>
        <v>10.1</v>
      </c>
      <c r="F4" s="635">
        <f t="shared" si="0"/>
        <v>7.8</v>
      </c>
    </row>
    <row r="5" spans="1:9" s="315" customFormat="1" ht="15" customHeight="1">
      <c r="A5" s="312">
        <v>42108</v>
      </c>
      <c r="B5" s="631">
        <v>268168</v>
      </c>
      <c r="C5" s="631">
        <v>206374</v>
      </c>
      <c r="D5" s="631">
        <v>2355308</v>
      </c>
      <c r="E5" s="636">
        <v>11.4</v>
      </c>
      <c r="F5" s="636">
        <v>8.8000000000000007</v>
      </c>
    </row>
    <row r="6" spans="1:9" s="315" customFormat="1" ht="15" customHeight="1">
      <c r="A6" s="312">
        <v>42138</v>
      </c>
      <c r="B6" s="631">
        <v>284826</v>
      </c>
      <c r="C6" s="631">
        <v>213163</v>
      </c>
      <c r="D6" s="631">
        <v>2413049</v>
      </c>
      <c r="E6" s="636">
        <v>11.8</v>
      </c>
      <c r="F6" s="636">
        <v>8.8000000000000007</v>
      </c>
    </row>
    <row r="7" spans="1:9" s="315" customFormat="1" ht="15" customHeight="1">
      <c r="A7" s="312">
        <v>42156</v>
      </c>
      <c r="B7" s="631">
        <v>275436</v>
      </c>
      <c r="C7" s="631">
        <v>208578</v>
      </c>
      <c r="D7" s="631">
        <v>2386457</v>
      </c>
      <c r="E7" s="636">
        <v>11.5</v>
      </c>
      <c r="F7" s="636">
        <v>8.6999999999999993</v>
      </c>
    </row>
    <row r="8" spans="1:9" s="315" customFormat="1" ht="15" customHeight="1">
      <c r="A8" s="312">
        <v>42186</v>
      </c>
      <c r="B8" s="631">
        <v>272053</v>
      </c>
      <c r="C8" s="631">
        <v>205444</v>
      </c>
      <c r="D8" s="631">
        <v>2453014</v>
      </c>
      <c r="E8" s="636">
        <v>11.1</v>
      </c>
      <c r="F8" s="636">
        <v>8.4</v>
      </c>
    </row>
    <row r="9" spans="1:9" s="315" customFormat="1" ht="15" customHeight="1">
      <c r="A9" s="312">
        <v>42217</v>
      </c>
      <c r="B9" s="631">
        <v>253310</v>
      </c>
      <c r="C9" s="631">
        <v>188027</v>
      </c>
      <c r="D9" s="631">
        <v>2313548</v>
      </c>
      <c r="E9" s="636">
        <v>10.9</v>
      </c>
      <c r="F9" s="636">
        <v>8.1</v>
      </c>
    </row>
    <row r="10" spans="1:9" s="315" customFormat="1" ht="15" customHeight="1">
      <c r="A10" s="312">
        <v>42248</v>
      </c>
      <c r="B10" s="631">
        <v>253875</v>
      </c>
      <c r="C10" s="631">
        <v>186849</v>
      </c>
      <c r="D10" s="631">
        <v>2303513</v>
      </c>
      <c r="E10" s="636">
        <v>11</v>
      </c>
      <c r="F10" s="636">
        <v>8.1</v>
      </c>
    </row>
    <row r="11" spans="1:9" s="315" customFormat="1" ht="15" customHeight="1">
      <c r="A11" s="312">
        <v>42278</v>
      </c>
      <c r="B11" s="631">
        <v>258287</v>
      </c>
      <c r="C11" s="631">
        <v>192630</v>
      </c>
      <c r="D11" s="631">
        <v>2344179</v>
      </c>
      <c r="E11" s="636">
        <v>11</v>
      </c>
      <c r="F11" s="636">
        <v>8.1999999999999993</v>
      </c>
    </row>
    <row r="12" spans="1:9" s="315" customFormat="1" ht="15" customHeight="1">
      <c r="A12" s="312">
        <v>42309</v>
      </c>
      <c r="B12" s="631">
        <v>254600</v>
      </c>
      <c r="C12" s="631">
        <v>191190</v>
      </c>
      <c r="D12" s="631">
        <v>2308769</v>
      </c>
      <c r="E12" s="636">
        <v>11</v>
      </c>
      <c r="F12" s="636">
        <v>8.3000000000000007</v>
      </c>
    </row>
    <row r="13" spans="1:9" s="315" customFormat="1" ht="15" customHeight="1">
      <c r="A13" s="312">
        <v>42339</v>
      </c>
      <c r="B13" s="631">
        <v>235534</v>
      </c>
      <c r="C13" s="631">
        <v>180072</v>
      </c>
      <c r="D13" s="631">
        <v>2320539</v>
      </c>
      <c r="E13" s="636">
        <v>10.1</v>
      </c>
      <c r="F13" s="636">
        <v>7.8</v>
      </c>
    </row>
    <row r="14" spans="1:9" s="136" customFormat="1" ht="39" customHeight="1">
      <c r="A14" s="1345" t="s">
        <v>621</v>
      </c>
      <c r="B14" s="1345"/>
      <c r="C14" s="1345"/>
      <c r="D14" s="1345"/>
      <c r="E14" s="1345"/>
      <c r="F14" s="1345"/>
      <c r="G14" s="1345"/>
      <c r="H14" s="1345"/>
      <c r="I14" s="1345"/>
    </row>
    <row r="15" spans="1:9" ht="14.25" customHeight="1">
      <c r="A15" s="1058" t="str">
        <f>'15'!$A$15</f>
        <v>$ indicates as on December 31, 2015.</v>
      </c>
      <c r="B15" s="1058"/>
      <c r="C15" s="1058"/>
      <c r="D15" s="1058"/>
      <c r="E15" s="1058"/>
      <c r="F15" s="1058"/>
      <c r="G15" s="222"/>
      <c r="H15" s="222"/>
    </row>
    <row r="16" spans="1:9" ht="15" customHeight="1">
      <c r="A16" s="1332" t="s">
        <v>276</v>
      </c>
      <c r="B16" s="1332"/>
      <c r="C16" s="213"/>
      <c r="D16" s="190"/>
      <c r="E16" s="213"/>
      <c r="F16" s="213"/>
    </row>
    <row r="17" spans="1:6" ht="15.75" customHeight="1">
      <c r="A17" s="106"/>
      <c r="D17" s="191"/>
      <c r="E17" s="213"/>
      <c r="F17" s="193"/>
    </row>
    <row r="18" spans="1:6" ht="13.5" customHeight="1">
      <c r="D18" s="192"/>
      <c r="F18" s="194"/>
    </row>
    <row r="19" spans="1:6">
      <c r="F19" s="195"/>
    </row>
  </sheetData>
  <mergeCells count="4">
    <mergeCell ref="A16:B16"/>
    <mergeCell ref="A15:F15"/>
    <mergeCell ref="A14:I14"/>
    <mergeCell ref="A1:H1"/>
  </mergeCells>
  <pageMargins left="0.45" right="0.45" top="0.5" bottom="0.5" header="0.3" footer="0.3"/>
  <pageSetup orientation="landscape" r:id="rId1"/>
</worksheet>
</file>

<file path=xl/worksheets/sheet65.xml><?xml version="1.0" encoding="utf-8"?>
<worksheet xmlns="http://schemas.openxmlformats.org/spreadsheetml/2006/main" xmlns:r="http://schemas.openxmlformats.org/officeDocument/2006/relationships">
  <sheetPr codeName="Sheet54"/>
  <dimension ref="A1:AR21"/>
  <sheetViews>
    <sheetView zoomScaleSheetLayoutView="100" workbookViewId="0">
      <pane xSplit="1" ySplit="3" topLeftCell="B4" activePane="bottomRight" state="frozen"/>
      <selection activeCell="C19" sqref="C19"/>
      <selection pane="topRight" activeCell="C19" sqref="C19"/>
      <selection pane="bottomLeft" activeCell="C19" sqref="C19"/>
      <selection pane="bottomRight" activeCell="I22" sqref="I22"/>
    </sheetView>
  </sheetViews>
  <sheetFormatPr defaultColWidth="9.140625" defaultRowHeight="12.75"/>
  <cols>
    <col min="1" max="1" width="8.7109375" style="40" customWidth="1"/>
    <col min="2" max="2" width="5.5703125" style="40" customWidth="1"/>
    <col min="3" max="3" width="7.7109375" style="40" customWidth="1"/>
    <col min="4" max="4" width="4.85546875" style="40" customWidth="1"/>
    <col min="5" max="5" width="7.5703125" style="40" customWidth="1"/>
    <col min="6" max="6" width="5.140625" style="40" customWidth="1"/>
    <col min="7" max="7" width="7.28515625" style="40" customWidth="1"/>
    <col min="8" max="8" width="5.140625" style="40" customWidth="1"/>
    <col min="9" max="9" width="8" style="40" customWidth="1"/>
    <col min="10" max="10" width="5.140625" style="40" customWidth="1"/>
    <col min="11" max="11" width="8" style="40" customWidth="1"/>
    <col min="12" max="12" width="5.140625" style="40" customWidth="1"/>
    <col min="13" max="13" width="7.5703125" style="40" customWidth="1"/>
    <col min="14" max="14" width="5.140625" style="40" customWidth="1"/>
    <col min="15" max="15" width="7.7109375" style="40" customWidth="1"/>
    <col min="16" max="16" width="5.140625" style="40" customWidth="1"/>
    <col min="17" max="17" width="8" style="40" customWidth="1"/>
    <col min="18" max="18" width="5.5703125" style="40" customWidth="1"/>
    <col min="19" max="19" width="7.7109375" style="40" customWidth="1"/>
    <col min="20" max="20" width="4.85546875" style="40" customWidth="1"/>
    <col min="21" max="21" width="8" style="40" customWidth="1"/>
    <col min="22" max="22" width="5.42578125" style="40" customWidth="1"/>
    <col min="23" max="23" width="8.5703125" style="40" customWidth="1"/>
    <col min="24" max="24" width="4.7109375" style="125" customWidth="1"/>
    <col min="25" max="25" width="8.140625" style="125" customWidth="1"/>
    <col min="26" max="26" width="5.85546875" style="125" customWidth="1"/>
    <col min="27" max="27" width="8" style="125" customWidth="1"/>
    <col min="28" max="28" width="5.85546875" style="40" customWidth="1"/>
    <col min="29" max="29" width="7.7109375" style="40" customWidth="1"/>
    <col min="30" max="30" width="7.5703125" style="40" customWidth="1"/>
    <col min="31" max="31" width="12.140625" style="41" customWidth="1"/>
    <col min="32" max="32" width="17" style="41" customWidth="1"/>
    <col min="33" max="44" width="12.140625" style="41" customWidth="1"/>
    <col min="45" max="16384" width="9.140625" style="40"/>
  </cols>
  <sheetData>
    <row r="1" spans="1:44" s="51" customFormat="1" ht="15.75">
      <c r="A1" s="4" t="str">
        <f>Tables!$A$64</f>
        <v>Table 63: Assets under the Custody of Custodians</v>
      </c>
      <c r="X1" s="124"/>
      <c r="Y1" s="124"/>
      <c r="Z1" s="124"/>
      <c r="AA1" s="124"/>
      <c r="AE1" s="52"/>
      <c r="AF1" s="52"/>
      <c r="AG1" s="52"/>
      <c r="AH1" s="52"/>
      <c r="AI1" s="52"/>
      <c r="AJ1" s="52"/>
      <c r="AK1" s="52"/>
      <c r="AL1" s="52"/>
      <c r="AM1" s="52"/>
      <c r="AN1" s="52"/>
      <c r="AO1" s="52"/>
      <c r="AP1" s="52"/>
      <c r="AQ1" s="52"/>
      <c r="AR1" s="52"/>
    </row>
    <row r="2" spans="1:44" s="51" customFormat="1" ht="47.25" customHeight="1">
      <c r="A2" s="1351" t="s">
        <v>218</v>
      </c>
      <c r="B2" s="1353" t="s">
        <v>504</v>
      </c>
      <c r="C2" s="1347"/>
      <c r="D2" s="1348" t="s">
        <v>198</v>
      </c>
      <c r="E2" s="1349"/>
      <c r="F2" s="1348" t="s">
        <v>197</v>
      </c>
      <c r="G2" s="1349"/>
      <c r="H2" s="1348" t="s">
        <v>196</v>
      </c>
      <c r="I2" s="1349"/>
      <c r="J2" s="1347" t="s">
        <v>195</v>
      </c>
      <c r="K2" s="1347"/>
      <c r="L2" s="1347" t="s">
        <v>194</v>
      </c>
      <c r="M2" s="1347"/>
      <c r="N2" s="1347" t="s">
        <v>26</v>
      </c>
      <c r="O2" s="1347"/>
      <c r="P2" s="1347" t="s">
        <v>193</v>
      </c>
      <c r="Q2" s="1347"/>
      <c r="R2" s="1347" t="s">
        <v>192</v>
      </c>
      <c r="S2" s="1347"/>
      <c r="T2" s="1348" t="s">
        <v>294</v>
      </c>
      <c r="U2" s="1349"/>
      <c r="V2" s="1348" t="s">
        <v>191</v>
      </c>
      <c r="W2" s="1349"/>
      <c r="X2" s="1348" t="s">
        <v>190</v>
      </c>
      <c r="Y2" s="1349"/>
      <c r="Z2" s="1347" t="s">
        <v>58</v>
      </c>
      <c r="AA2" s="1347"/>
      <c r="AB2" s="1347" t="s">
        <v>5</v>
      </c>
      <c r="AC2" s="1347"/>
      <c r="AE2" s="52"/>
      <c r="AF2" s="52"/>
      <c r="AG2" s="52"/>
      <c r="AH2" s="52"/>
      <c r="AI2" s="52"/>
      <c r="AJ2" s="52"/>
      <c r="AK2" s="52"/>
      <c r="AL2" s="52"/>
      <c r="AM2" s="52"/>
      <c r="AN2" s="52"/>
      <c r="AO2" s="52"/>
      <c r="AP2" s="52"/>
      <c r="AQ2" s="52"/>
      <c r="AR2" s="52"/>
    </row>
    <row r="3" spans="1:44" s="51" customFormat="1" ht="38.25" customHeight="1">
      <c r="A3" s="1352"/>
      <c r="B3" s="127" t="s">
        <v>280</v>
      </c>
      <c r="C3" s="234" t="s">
        <v>374</v>
      </c>
      <c r="D3" s="127" t="s">
        <v>280</v>
      </c>
      <c r="E3" s="234" t="s">
        <v>374</v>
      </c>
      <c r="F3" s="127" t="s">
        <v>280</v>
      </c>
      <c r="G3" s="234" t="s">
        <v>374</v>
      </c>
      <c r="H3" s="127" t="s">
        <v>280</v>
      </c>
      <c r="I3" s="234" t="s">
        <v>374</v>
      </c>
      <c r="J3" s="157" t="s">
        <v>280</v>
      </c>
      <c r="K3" s="234" t="s">
        <v>374</v>
      </c>
      <c r="L3" s="157" t="s">
        <v>280</v>
      </c>
      <c r="M3" s="234" t="s">
        <v>374</v>
      </c>
      <c r="N3" s="157" t="s">
        <v>280</v>
      </c>
      <c r="O3" s="234" t="s">
        <v>374</v>
      </c>
      <c r="P3" s="157" t="s">
        <v>280</v>
      </c>
      <c r="Q3" s="234" t="s">
        <v>374</v>
      </c>
      <c r="R3" s="157" t="s">
        <v>280</v>
      </c>
      <c r="S3" s="234" t="s">
        <v>374</v>
      </c>
      <c r="T3" s="157" t="s">
        <v>280</v>
      </c>
      <c r="U3" s="234" t="s">
        <v>374</v>
      </c>
      <c r="V3" s="157" t="s">
        <v>280</v>
      </c>
      <c r="W3" s="234" t="s">
        <v>374</v>
      </c>
      <c r="X3" s="157" t="s">
        <v>280</v>
      </c>
      <c r="Y3" s="234" t="s">
        <v>374</v>
      </c>
      <c r="Z3" s="157" t="s">
        <v>280</v>
      </c>
      <c r="AA3" s="234" t="s">
        <v>374</v>
      </c>
      <c r="AB3" s="157" t="s">
        <v>280</v>
      </c>
      <c r="AC3" s="234" t="s">
        <v>374</v>
      </c>
      <c r="AE3" s="52"/>
      <c r="AF3" s="52"/>
      <c r="AG3" s="52"/>
      <c r="AH3" s="52"/>
      <c r="AI3" s="52"/>
      <c r="AJ3" s="52"/>
      <c r="AK3" s="52"/>
      <c r="AL3" s="52"/>
      <c r="AM3" s="52"/>
      <c r="AN3" s="52"/>
      <c r="AO3" s="52"/>
      <c r="AP3" s="52"/>
      <c r="AQ3" s="52"/>
      <c r="AR3" s="52"/>
    </row>
    <row r="4" spans="1:44" s="41" customFormat="1">
      <c r="A4" s="511" t="s">
        <v>464</v>
      </c>
      <c r="B4" s="637">
        <v>8319</v>
      </c>
      <c r="C4" s="637">
        <v>2411810</v>
      </c>
      <c r="D4" s="637">
        <v>62</v>
      </c>
      <c r="E4" s="637">
        <v>254124</v>
      </c>
      <c r="F4" s="637">
        <v>1286</v>
      </c>
      <c r="G4" s="637">
        <v>455033</v>
      </c>
      <c r="H4" s="637">
        <v>177</v>
      </c>
      <c r="I4" s="637">
        <v>52184</v>
      </c>
      <c r="J4" s="637">
        <v>26</v>
      </c>
      <c r="K4" s="637">
        <v>1784</v>
      </c>
      <c r="L4" s="637">
        <v>322</v>
      </c>
      <c r="M4" s="637">
        <v>2093</v>
      </c>
      <c r="N4" s="637">
        <v>1962</v>
      </c>
      <c r="O4" s="637">
        <v>958332</v>
      </c>
      <c r="P4" s="637">
        <v>439</v>
      </c>
      <c r="Q4" s="637">
        <v>62502</v>
      </c>
      <c r="R4" s="637">
        <v>117</v>
      </c>
      <c r="S4" s="637">
        <v>174169</v>
      </c>
      <c r="T4" s="637">
        <v>473</v>
      </c>
      <c r="U4" s="637">
        <v>1216122</v>
      </c>
      <c r="V4" s="637">
        <v>101</v>
      </c>
      <c r="W4" s="637">
        <v>133988</v>
      </c>
      <c r="X4" s="637">
        <v>32</v>
      </c>
      <c r="Y4" s="637">
        <v>85897</v>
      </c>
      <c r="Z4" s="637">
        <v>7788</v>
      </c>
      <c r="AA4" s="637">
        <v>379681</v>
      </c>
      <c r="AB4" s="637">
        <v>21104</v>
      </c>
      <c r="AC4" s="637">
        <v>6187719</v>
      </c>
    </row>
    <row r="5" spans="1:44" s="317" customFormat="1">
      <c r="A5" s="511" t="s">
        <v>557</v>
      </c>
      <c r="B5" s="637">
        <f>B14</f>
        <v>8689</v>
      </c>
      <c r="C5" s="637">
        <f t="shared" ref="C5:AC5" si="0">C14</f>
        <v>2320539</v>
      </c>
      <c r="D5" s="637">
        <f t="shared" si="0"/>
        <v>64</v>
      </c>
      <c r="E5" s="637">
        <f t="shared" si="0"/>
        <v>244128</v>
      </c>
      <c r="F5" s="637">
        <f t="shared" si="0"/>
        <v>1390</v>
      </c>
      <c r="G5" s="637">
        <f t="shared" si="0"/>
        <v>487013</v>
      </c>
      <c r="H5" s="637">
        <f t="shared" si="0"/>
        <v>188</v>
      </c>
      <c r="I5" s="637">
        <f t="shared" si="0"/>
        <v>56179.1</v>
      </c>
      <c r="J5" s="637">
        <f t="shared" si="0"/>
        <v>24</v>
      </c>
      <c r="K5" s="637">
        <f t="shared" si="0"/>
        <v>1815.1</v>
      </c>
      <c r="L5" s="637">
        <f t="shared" si="0"/>
        <v>398</v>
      </c>
      <c r="M5" s="637">
        <f t="shared" si="0"/>
        <v>2737.72</v>
      </c>
      <c r="N5" s="637">
        <f t="shared" si="0"/>
        <v>1884</v>
      </c>
      <c r="O5" s="637">
        <f t="shared" si="0"/>
        <v>1111019.3999999999</v>
      </c>
      <c r="P5" s="637">
        <f t="shared" si="0"/>
        <v>458</v>
      </c>
      <c r="Q5" s="637">
        <f t="shared" si="0"/>
        <v>58445.77</v>
      </c>
      <c r="R5" s="637">
        <f t="shared" si="0"/>
        <v>115</v>
      </c>
      <c r="S5" s="637">
        <f t="shared" si="0"/>
        <v>221262.4</v>
      </c>
      <c r="T5" s="637">
        <f t="shared" si="0"/>
        <v>488</v>
      </c>
      <c r="U5" s="637">
        <f t="shared" si="0"/>
        <v>1224574.24</v>
      </c>
      <c r="V5" s="637">
        <f t="shared" si="0"/>
        <v>104</v>
      </c>
      <c r="W5" s="637">
        <f t="shared" si="0"/>
        <v>164423.22</v>
      </c>
      <c r="X5" s="637">
        <f t="shared" si="0"/>
        <v>31</v>
      </c>
      <c r="Y5" s="637">
        <f t="shared" si="0"/>
        <v>75123</v>
      </c>
      <c r="Z5" s="637">
        <f t="shared" si="0"/>
        <v>11034</v>
      </c>
      <c r="AA5" s="637">
        <f t="shared" si="0"/>
        <v>415115</v>
      </c>
      <c r="AB5" s="637">
        <f t="shared" si="0"/>
        <v>24867</v>
      </c>
      <c r="AC5" s="637">
        <f t="shared" si="0"/>
        <v>6382374.9900000002</v>
      </c>
    </row>
    <row r="6" spans="1:44" s="317" customFormat="1">
      <c r="A6" s="512">
        <v>42108</v>
      </c>
      <c r="B6" s="638">
        <v>8333</v>
      </c>
      <c r="C6" s="638">
        <v>2355308</v>
      </c>
      <c r="D6" s="638">
        <v>62</v>
      </c>
      <c r="E6" s="638">
        <v>247417</v>
      </c>
      <c r="F6" s="638">
        <v>1281</v>
      </c>
      <c r="G6" s="638">
        <v>445954</v>
      </c>
      <c r="H6" s="638">
        <v>177</v>
      </c>
      <c r="I6" s="638">
        <v>51994</v>
      </c>
      <c r="J6" s="638">
        <v>24</v>
      </c>
      <c r="K6" s="638">
        <v>1704</v>
      </c>
      <c r="L6" s="638">
        <v>325</v>
      </c>
      <c r="M6" s="638">
        <v>2204</v>
      </c>
      <c r="N6" s="638">
        <v>1951</v>
      </c>
      <c r="O6" s="638">
        <v>1030014</v>
      </c>
      <c r="P6" s="638">
        <v>444</v>
      </c>
      <c r="Q6" s="638">
        <v>59199</v>
      </c>
      <c r="R6" s="638">
        <v>117</v>
      </c>
      <c r="S6" s="638">
        <v>183686</v>
      </c>
      <c r="T6" s="638">
        <v>473</v>
      </c>
      <c r="U6" s="638">
        <v>1215577</v>
      </c>
      <c r="V6" s="638">
        <v>101</v>
      </c>
      <c r="W6" s="638">
        <v>137109</v>
      </c>
      <c r="X6" s="638">
        <v>32</v>
      </c>
      <c r="Y6" s="638">
        <v>86256</v>
      </c>
      <c r="Z6" s="638">
        <v>8005</v>
      </c>
      <c r="AA6" s="638">
        <v>380305</v>
      </c>
      <c r="AB6" s="638">
        <f>Z6+X6+V6+T6+R6+P6+N6+L6+J6+H6+F6+D6+B6</f>
        <v>21325</v>
      </c>
      <c r="AC6" s="638">
        <f>AA6+Y6+W6+U6+S6+Q6+O6+M6+K6+I6+G6+E6+C6</f>
        <v>6196727</v>
      </c>
    </row>
    <row r="7" spans="1:44" s="317" customFormat="1">
      <c r="A7" s="512">
        <v>42138</v>
      </c>
      <c r="B7" s="638">
        <v>8369</v>
      </c>
      <c r="C7" s="638">
        <v>2413049</v>
      </c>
      <c r="D7" s="638">
        <v>62</v>
      </c>
      <c r="E7" s="638">
        <v>250666</v>
      </c>
      <c r="F7" s="638">
        <v>1299</v>
      </c>
      <c r="G7" s="638">
        <v>461223</v>
      </c>
      <c r="H7" s="638">
        <v>178</v>
      </c>
      <c r="I7" s="638">
        <v>52582</v>
      </c>
      <c r="J7" s="638">
        <v>24</v>
      </c>
      <c r="K7" s="638">
        <v>1775</v>
      </c>
      <c r="L7" s="638">
        <v>332</v>
      </c>
      <c r="M7" s="638">
        <v>2281</v>
      </c>
      <c r="N7" s="638">
        <v>1960</v>
      </c>
      <c r="O7" s="638">
        <v>1062408</v>
      </c>
      <c r="P7" s="638">
        <v>450</v>
      </c>
      <c r="Q7" s="638">
        <v>55773</v>
      </c>
      <c r="R7" s="638">
        <v>117</v>
      </c>
      <c r="S7" s="638">
        <v>190357</v>
      </c>
      <c r="T7" s="638">
        <v>468</v>
      </c>
      <c r="U7" s="638">
        <v>1243976</v>
      </c>
      <c r="V7" s="638">
        <v>101</v>
      </c>
      <c r="W7" s="638">
        <v>140012</v>
      </c>
      <c r="X7" s="638">
        <v>32</v>
      </c>
      <c r="Y7" s="638">
        <v>85314</v>
      </c>
      <c r="Z7" s="638">
        <v>8320</v>
      </c>
      <c r="AA7" s="638">
        <v>386249</v>
      </c>
      <c r="AB7" s="638">
        <v>21712</v>
      </c>
      <c r="AC7" s="638">
        <v>6345664</v>
      </c>
    </row>
    <row r="8" spans="1:44" s="317" customFormat="1">
      <c r="A8" s="512">
        <v>42169</v>
      </c>
      <c r="B8" s="638">
        <v>8409</v>
      </c>
      <c r="C8" s="638">
        <v>2386457</v>
      </c>
      <c r="D8" s="638">
        <v>63</v>
      </c>
      <c r="E8" s="638">
        <v>249776</v>
      </c>
      <c r="F8" s="638">
        <v>1310</v>
      </c>
      <c r="G8" s="638">
        <v>455303</v>
      </c>
      <c r="H8" s="638">
        <v>178</v>
      </c>
      <c r="I8" s="638">
        <v>52517</v>
      </c>
      <c r="J8" s="638">
        <v>24</v>
      </c>
      <c r="K8" s="638">
        <v>1871</v>
      </c>
      <c r="L8" s="638">
        <v>341</v>
      </c>
      <c r="M8" s="638">
        <v>2357</v>
      </c>
      <c r="N8" s="638">
        <v>1969</v>
      </c>
      <c r="O8" s="638">
        <v>1040629</v>
      </c>
      <c r="P8" s="638">
        <v>455</v>
      </c>
      <c r="Q8" s="638">
        <v>55711</v>
      </c>
      <c r="R8" s="638">
        <v>117</v>
      </c>
      <c r="S8" s="638">
        <v>185346</v>
      </c>
      <c r="T8" s="638">
        <v>468</v>
      </c>
      <c r="U8" s="638">
        <v>1241439</v>
      </c>
      <c r="V8" s="638">
        <v>104</v>
      </c>
      <c r="W8" s="638">
        <v>142570</v>
      </c>
      <c r="X8" s="638">
        <v>31</v>
      </c>
      <c r="Y8" s="638">
        <v>83489</v>
      </c>
      <c r="Z8" s="638">
        <v>8751</v>
      </c>
      <c r="AA8" s="638">
        <v>382716</v>
      </c>
      <c r="AB8" s="638">
        <v>22220</v>
      </c>
      <c r="AC8" s="638">
        <v>6280182</v>
      </c>
    </row>
    <row r="9" spans="1:44" s="317" customFormat="1">
      <c r="A9" s="512">
        <v>42199</v>
      </c>
      <c r="B9" s="638">
        <v>8458</v>
      </c>
      <c r="C9" s="638">
        <v>2453013.1100000003</v>
      </c>
      <c r="D9" s="638">
        <v>63</v>
      </c>
      <c r="E9" s="638">
        <v>259125.30999999997</v>
      </c>
      <c r="F9" s="638">
        <v>1325</v>
      </c>
      <c r="G9" s="638">
        <v>478237.48000000004</v>
      </c>
      <c r="H9" s="638">
        <v>179</v>
      </c>
      <c r="I9" s="638">
        <v>52692.169999999991</v>
      </c>
      <c r="J9" s="638">
        <v>24</v>
      </c>
      <c r="K9" s="638">
        <v>1959.33</v>
      </c>
      <c r="L9" s="638">
        <v>334</v>
      </c>
      <c r="M9" s="638">
        <v>2731.09</v>
      </c>
      <c r="N9" s="638">
        <v>1959</v>
      </c>
      <c r="O9" s="638">
        <v>1108666.78</v>
      </c>
      <c r="P9" s="638">
        <v>451</v>
      </c>
      <c r="Q9" s="638">
        <v>57899.060000000005</v>
      </c>
      <c r="R9" s="638">
        <v>117</v>
      </c>
      <c r="S9" s="638">
        <v>186992.62999999998</v>
      </c>
      <c r="T9" s="638">
        <v>509</v>
      </c>
      <c r="U9" s="638">
        <v>1254921.3</v>
      </c>
      <c r="V9" s="638">
        <v>104</v>
      </c>
      <c r="W9" s="638">
        <v>147761.86000000002</v>
      </c>
      <c r="X9" s="638">
        <v>31</v>
      </c>
      <c r="Y9" s="638">
        <v>82223.23000000001</v>
      </c>
      <c r="Z9" s="638">
        <v>9234</v>
      </c>
      <c r="AA9" s="638">
        <v>386122</v>
      </c>
      <c r="AB9" s="638">
        <v>22788</v>
      </c>
      <c r="AC9" s="638">
        <v>6472345.8100000015</v>
      </c>
    </row>
    <row r="10" spans="1:44" s="317" customFormat="1">
      <c r="A10" s="512">
        <v>42230</v>
      </c>
      <c r="B10" s="638">
        <v>8471</v>
      </c>
      <c r="C10" s="638">
        <v>2313547.8199999998</v>
      </c>
      <c r="D10" s="638">
        <v>63</v>
      </c>
      <c r="E10" s="638">
        <v>240479.23</v>
      </c>
      <c r="F10" s="638">
        <v>1334</v>
      </c>
      <c r="G10" s="638">
        <v>460007.29000000004</v>
      </c>
      <c r="H10" s="638">
        <v>180</v>
      </c>
      <c r="I10" s="638">
        <v>52610.069999999992</v>
      </c>
      <c r="J10" s="638">
        <v>24</v>
      </c>
      <c r="K10" s="638">
        <v>1845.3400000000001</v>
      </c>
      <c r="L10" s="638">
        <v>353</v>
      </c>
      <c r="M10" s="638">
        <v>2651.89</v>
      </c>
      <c r="N10" s="638">
        <v>1953</v>
      </c>
      <c r="O10" s="638">
        <v>1078927.5399999998</v>
      </c>
      <c r="P10" s="638">
        <v>459</v>
      </c>
      <c r="Q10" s="638">
        <v>56399.439999999995</v>
      </c>
      <c r="R10" s="638">
        <v>118</v>
      </c>
      <c r="S10" s="638">
        <v>218442.27000000002</v>
      </c>
      <c r="T10" s="638">
        <v>522</v>
      </c>
      <c r="U10" s="638">
        <v>1210686.02</v>
      </c>
      <c r="V10" s="638">
        <v>104</v>
      </c>
      <c r="W10" s="638">
        <v>151076.04</v>
      </c>
      <c r="X10" s="638">
        <v>31</v>
      </c>
      <c r="Y10" s="638">
        <v>75610.48</v>
      </c>
      <c r="Z10" s="638">
        <v>9457</v>
      </c>
      <c r="AA10" s="638">
        <v>400104</v>
      </c>
      <c r="AB10" s="638">
        <v>23069</v>
      </c>
      <c r="AC10" s="638">
        <v>6262387.3199999994</v>
      </c>
    </row>
    <row r="11" spans="1:44" s="317" customFormat="1">
      <c r="A11" s="512">
        <v>42261</v>
      </c>
      <c r="B11" s="638">
        <v>8544</v>
      </c>
      <c r="C11" s="638">
        <v>2303513.13</v>
      </c>
      <c r="D11" s="638">
        <v>63</v>
      </c>
      <c r="E11" s="638">
        <v>242686.46999999997</v>
      </c>
      <c r="F11" s="638">
        <v>1353</v>
      </c>
      <c r="G11" s="638">
        <v>458341.82999999996</v>
      </c>
      <c r="H11" s="638">
        <v>181</v>
      </c>
      <c r="I11" s="638">
        <v>52561.189999999995</v>
      </c>
      <c r="J11" s="638">
        <v>24</v>
      </c>
      <c r="K11" s="638">
        <v>1869.0499999999997</v>
      </c>
      <c r="L11" s="638">
        <v>370</v>
      </c>
      <c r="M11" s="638">
        <v>2758.84</v>
      </c>
      <c r="N11" s="638">
        <v>1956</v>
      </c>
      <c r="O11" s="638">
        <v>1020296.23</v>
      </c>
      <c r="P11" s="638">
        <v>460</v>
      </c>
      <c r="Q11" s="638">
        <v>55070.19</v>
      </c>
      <c r="R11" s="638">
        <v>118</v>
      </c>
      <c r="S11" s="638">
        <v>215470.58000000007</v>
      </c>
      <c r="T11" s="638">
        <v>523</v>
      </c>
      <c r="U11" s="638">
        <v>1206425.8500000001</v>
      </c>
      <c r="V11" s="638">
        <v>104</v>
      </c>
      <c r="W11" s="638">
        <v>154479.58000000002</v>
      </c>
      <c r="X11" s="638">
        <v>31</v>
      </c>
      <c r="Y11" s="638">
        <v>76898.38</v>
      </c>
      <c r="Z11" s="638">
        <v>9714</v>
      </c>
      <c r="AA11" s="638">
        <v>393678.83999999997</v>
      </c>
      <c r="AB11" s="638">
        <v>23441</v>
      </c>
      <c r="AC11" s="638">
        <v>6184050.1600000001</v>
      </c>
    </row>
    <row r="12" spans="1:44" s="317" customFormat="1">
      <c r="A12" s="512">
        <v>42291</v>
      </c>
      <c r="B12" s="638">
        <v>8606</v>
      </c>
      <c r="C12" s="638">
        <v>2344178.6</v>
      </c>
      <c r="D12" s="638">
        <v>63</v>
      </c>
      <c r="E12" s="638">
        <v>248720.18</v>
      </c>
      <c r="F12" s="638">
        <v>1375</v>
      </c>
      <c r="G12" s="638">
        <v>461298.2</v>
      </c>
      <c r="H12" s="638">
        <v>187</v>
      </c>
      <c r="I12" s="638">
        <v>53857.930000000008</v>
      </c>
      <c r="J12" s="638">
        <v>24</v>
      </c>
      <c r="K12" s="638">
        <v>1938.2800000000002</v>
      </c>
      <c r="L12" s="638">
        <v>379</v>
      </c>
      <c r="M12" s="638">
        <v>2649.3700000000003</v>
      </c>
      <c r="N12" s="638">
        <v>1978</v>
      </c>
      <c r="O12" s="638">
        <v>1088512.8600000003</v>
      </c>
      <c r="P12" s="638">
        <v>461</v>
      </c>
      <c r="Q12" s="638">
        <v>55721.439999999995</v>
      </c>
      <c r="R12" s="638">
        <v>118</v>
      </c>
      <c r="S12" s="638">
        <v>222012.75999999998</v>
      </c>
      <c r="T12" s="876">
        <v>483</v>
      </c>
      <c r="U12" s="876">
        <v>1220472.6099999999</v>
      </c>
      <c r="V12" s="638">
        <v>104</v>
      </c>
      <c r="W12" s="638">
        <v>157391.49000000002</v>
      </c>
      <c r="X12" s="638">
        <v>31</v>
      </c>
      <c r="Y12" s="638">
        <v>78503.520000000019</v>
      </c>
      <c r="Z12" s="638">
        <v>9870</v>
      </c>
      <c r="AA12" s="638">
        <v>402238</v>
      </c>
      <c r="AB12" s="638">
        <v>23679</v>
      </c>
      <c r="AC12" s="638">
        <v>6337495.4000000013</v>
      </c>
    </row>
    <row r="13" spans="1:44" s="317" customFormat="1">
      <c r="A13" s="512">
        <v>42322</v>
      </c>
      <c r="B13" s="638">
        <v>8662</v>
      </c>
      <c r="C13" s="638">
        <v>2308768.5499999998</v>
      </c>
      <c r="D13" s="638">
        <v>63</v>
      </c>
      <c r="E13" s="638">
        <v>245225.40999999997</v>
      </c>
      <c r="F13" s="638">
        <v>1379</v>
      </c>
      <c r="G13" s="638">
        <v>460058.23000000004</v>
      </c>
      <c r="H13" s="638">
        <v>188</v>
      </c>
      <c r="I13" s="638">
        <v>54640.39</v>
      </c>
      <c r="J13" s="638">
        <v>24</v>
      </c>
      <c r="K13" s="638">
        <v>1961.94</v>
      </c>
      <c r="L13" s="638">
        <v>390</v>
      </c>
      <c r="M13" s="638">
        <v>2705.4699999999993</v>
      </c>
      <c r="N13" s="638">
        <v>1968</v>
      </c>
      <c r="O13" s="638">
        <v>1105407.72</v>
      </c>
      <c r="P13" s="638">
        <v>458</v>
      </c>
      <c r="Q13" s="638">
        <v>56835.03</v>
      </c>
      <c r="R13" s="638">
        <v>116</v>
      </c>
      <c r="S13" s="638">
        <v>236891.84000000003</v>
      </c>
      <c r="T13" s="876">
        <v>484</v>
      </c>
      <c r="U13" s="876">
        <v>1223033.81</v>
      </c>
      <c r="V13" s="638">
        <v>104</v>
      </c>
      <c r="W13" s="638">
        <v>160146.62000000002</v>
      </c>
      <c r="X13" s="638">
        <v>31</v>
      </c>
      <c r="Y13" s="638">
        <v>78543.03</v>
      </c>
      <c r="Z13" s="638">
        <v>10772</v>
      </c>
      <c r="AA13" s="638">
        <v>406286</v>
      </c>
      <c r="AB13" s="638">
        <v>24639</v>
      </c>
      <c r="AC13" s="638">
        <v>6340503.8800000008</v>
      </c>
    </row>
    <row r="14" spans="1:44" s="317" customFormat="1">
      <c r="A14" s="512">
        <v>42352</v>
      </c>
      <c r="B14" s="638">
        <v>8689</v>
      </c>
      <c r="C14" s="638">
        <v>2320539</v>
      </c>
      <c r="D14" s="638">
        <v>64</v>
      </c>
      <c r="E14" s="638">
        <v>244128</v>
      </c>
      <c r="F14" s="638">
        <v>1390</v>
      </c>
      <c r="G14" s="638">
        <v>487013</v>
      </c>
      <c r="H14" s="638">
        <v>188</v>
      </c>
      <c r="I14" s="638">
        <v>56179.1</v>
      </c>
      <c r="J14" s="638">
        <v>24</v>
      </c>
      <c r="K14" s="638">
        <v>1815.1</v>
      </c>
      <c r="L14" s="638">
        <v>398</v>
      </c>
      <c r="M14" s="638">
        <v>2737.72</v>
      </c>
      <c r="N14" s="638">
        <v>1884</v>
      </c>
      <c r="O14" s="638">
        <v>1111019.3999999999</v>
      </c>
      <c r="P14" s="638">
        <v>458</v>
      </c>
      <c r="Q14" s="638">
        <v>58445.77</v>
      </c>
      <c r="R14" s="638">
        <v>115</v>
      </c>
      <c r="S14" s="638">
        <v>221262.4</v>
      </c>
      <c r="T14" s="876">
        <v>488</v>
      </c>
      <c r="U14" s="876">
        <v>1224574.24</v>
      </c>
      <c r="V14" s="638">
        <v>104</v>
      </c>
      <c r="W14" s="638">
        <v>164423.22</v>
      </c>
      <c r="X14" s="638">
        <v>31</v>
      </c>
      <c r="Y14" s="638">
        <v>75123</v>
      </c>
      <c r="Z14" s="638">
        <v>11034</v>
      </c>
      <c r="AA14" s="638">
        <v>415115</v>
      </c>
      <c r="AB14" s="638">
        <v>24867</v>
      </c>
      <c r="AC14" s="638">
        <v>6382374.9900000002</v>
      </c>
    </row>
    <row r="15" spans="1:44" s="366" customFormat="1" ht="12.75" customHeight="1">
      <c r="A15" s="1354" t="s">
        <v>497</v>
      </c>
      <c r="B15" s="1354"/>
      <c r="C15" s="1354"/>
      <c r="D15" s="1354"/>
      <c r="E15" s="1354"/>
      <c r="F15" s="1354"/>
      <c r="G15" s="1354"/>
      <c r="H15" s="1354"/>
      <c r="I15" s="1354"/>
      <c r="J15" s="1354"/>
      <c r="K15" s="1354"/>
      <c r="L15" s="1354"/>
      <c r="M15" s="1354"/>
      <c r="N15" s="1354"/>
      <c r="O15" s="1354"/>
      <c r="P15" s="1354"/>
      <c r="Q15" s="1354"/>
      <c r="R15" s="1354"/>
      <c r="S15" s="1354"/>
      <c r="T15" s="1354"/>
      <c r="U15" s="1354"/>
      <c r="V15" s="1354"/>
      <c r="W15" s="1354"/>
      <c r="X15" s="1354"/>
      <c r="Y15" s="1354"/>
    </row>
    <row r="16" spans="1:44" s="366" customFormat="1" ht="12.75" customHeight="1">
      <c r="A16" s="1355" t="s">
        <v>498</v>
      </c>
      <c r="B16" s="1355"/>
      <c r="C16" s="1355"/>
      <c r="D16" s="1355"/>
      <c r="E16" s="1355"/>
      <c r="F16" s="1355"/>
      <c r="G16" s="1355"/>
      <c r="H16" s="1355"/>
      <c r="I16" s="1355"/>
      <c r="J16" s="1355"/>
      <c r="K16" s="1355"/>
      <c r="L16" s="1355"/>
      <c r="M16" s="1355"/>
      <c r="N16" s="1355"/>
      <c r="O16" s="1355"/>
      <c r="P16" s="369"/>
      <c r="Q16" s="369"/>
      <c r="R16" s="369"/>
      <c r="S16" s="369"/>
      <c r="T16" s="369"/>
      <c r="U16" s="369"/>
      <c r="V16" s="369"/>
      <c r="W16" s="369"/>
      <c r="X16" s="369"/>
      <c r="Y16" s="369"/>
    </row>
    <row r="17" spans="1:44" ht="10.5" customHeight="1">
      <c r="A17" s="1058" t="str">
        <f>'15'!$A$15</f>
        <v>$ indicates as on December 31, 2015.</v>
      </c>
      <c r="B17" s="1058"/>
      <c r="C17" s="1058"/>
      <c r="D17" s="1058"/>
      <c r="E17" s="1058"/>
      <c r="F17" s="1058"/>
      <c r="G17" s="222"/>
      <c r="H17" s="112"/>
      <c r="I17" s="112"/>
      <c r="J17" s="112"/>
      <c r="K17" s="112"/>
      <c r="L17" s="112"/>
      <c r="M17" s="112"/>
      <c r="N17" s="112"/>
      <c r="O17" s="112"/>
      <c r="P17" s="112"/>
      <c r="Q17" s="112"/>
      <c r="R17" s="112"/>
      <c r="S17" s="112"/>
      <c r="T17" s="112"/>
      <c r="U17" s="112"/>
      <c r="V17" s="112"/>
      <c r="W17" s="112"/>
      <c r="X17" s="112"/>
      <c r="Y17" s="112"/>
      <c r="Z17" s="112"/>
      <c r="AA17" s="112"/>
      <c r="AB17" s="112"/>
      <c r="AC17" s="123"/>
      <c r="AE17" s="40"/>
      <c r="AF17" s="40"/>
      <c r="AG17" s="40"/>
      <c r="AH17" s="40"/>
      <c r="AI17" s="40"/>
      <c r="AJ17" s="40"/>
      <c r="AK17" s="40"/>
      <c r="AL17" s="40"/>
      <c r="AM17" s="40"/>
      <c r="AN17" s="40"/>
      <c r="AO17" s="40"/>
      <c r="AP17" s="40"/>
      <c r="AQ17" s="40"/>
      <c r="AR17" s="40"/>
    </row>
    <row r="18" spans="1:44" ht="15.75" customHeight="1">
      <c r="A18" s="1350" t="s">
        <v>499</v>
      </c>
      <c r="B18" s="1350"/>
      <c r="C18" s="1350"/>
      <c r="D18" s="1350"/>
      <c r="E18" s="1350"/>
      <c r="F18" s="1350"/>
      <c r="G18" s="1350"/>
      <c r="H18" s="1350"/>
      <c r="I18" s="1350"/>
      <c r="J18" s="1350"/>
      <c r="AA18" s="126"/>
      <c r="AG18" s="40"/>
      <c r="AH18" s="40"/>
      <c r="AI18" s="40"/>
      <c r="AJ18" s="40"/>
      <c r="AK18" s="40"/>
      <c r="AL18" s="40"/>
      <c r="AM18" s="40"/>
      <c r="AN18" s="40"/>
      <c r="AO18" s="40"/>
      <c r="AP18" s="40"/>
      <c r="AQ18" s="40"/>
      <c r="AR18" s="40"/>
    </row>
    <row r="19" spans="1:44">
      <c r="I19" s="112"/>
      <c r="J19" s="41"/>
      <c r="AF19" s="54"/>
      <c r="AG19" s="40"/>
      <c r="AH19" s="40"/>
      <c r="AI19" s="40"/>
      <c r="AJ19" s="40"/>
      <c r="AK19" s="40"/>
      <c r="AL19" s="40"/>
      <c r="AM19" s="40"/>
      <c r="AN19" s="40"/>
      <c r="AO19" s="40"/>
      <c r="AP19" s="40"/>
      <c r="AQ19" s="40"/>
      <c r="AR19" s="40"/>
    </row>
    <row r="20" spans="1:44">
      <c r="I20" s="112"/>
      <c r="J20" s="41"/>
    </row>
    <row r="21" spans="1:44">
      <c r="I21" s="112"/>
      <c r="J21" s="112"/>
    </row>
  </sheetData>
  <mergeCells count="19">
    <mergeCell ref="A18:J18"/>
    <mergeCell ref="F2:G2"/>
    <mergeCell ref="D2:E2"/>
    <mergeCell ref="H2:I2"/>
    <mergeCell ref="A2:A3"/>
    <mergeCell ref="B2:C2"/>
    <mergeCell ref="J2:K2"/>
    <mergeCell ref="A17:F17"/>
    <mergeCell ref="A15:Y15"/>
    <mergeCell ref="A16:O16"/>
    <mergeCell ref="P2:Q2"/>
    <mergeCell ref="Z2:AA2"/>
    <mergeCell ref="AB2:AC2"/>
    <mergeCell ref="L2:M2"/>
    <mergeCell ref="N2:O2"/>
    <mergeCell ref="R2:S2"/>
    <mergeCell ref="T2:U2"/>
    <mergeCell ref="V2:W2"/>
    <mergeCell ref="X2:Y2"/>
  </mergeCells>
  <pageMargins left="0.5" right="0.25" top="1" bottom="1" header="0.5" footer="0.5"/>
  <pageSetup scale="65" orientation="landscape" r:id="rId1"/>
  <headerFooter alignWithMargins="0"/>
</worksheet>
</file>

<file path=xl/worksheets/sheet66.xml><?xml version="1.0" encoding="utf-8"?>
<worksheet xmlns="http://schemas.openxmlformats.org/spreadsheetml/2006/main" xmlns:r="http://schemas.openxmlformats.org/officeDocument/2006/relationships">
  <dimension ref="A1:N35"/>
  <sheetViews>
    <sheetView zoomScaleSheetLayoutView="115" workbookViewId="0">
      <selection activeCell="K5" activeCellId="3" sqref="D5 G5 J5 K5"/>
    </sheetView>
  </sheetViews>
  <sheetFormatPr defaultRowHeight="12.75"/>
  <cols>
    <col min="1" max="1" width="8.7109375" style="26" customWidth="1"/>
    <col min="2" max="8" width="9.85546875" style="26" customWidth="1"/>
    <col min="9" max="9" width="9.28515625" style="26" customWidth="1"/>
    <col min="10" max="10" width="9.85546875" style="26" customWidth="1"/>
    <col min="11" max="11" width="9.5703125" style="26" customWidth="1"/>
    <col min="12" max="12" width="9.140625" style="26"/>
    <col min="13" max="17" width="9.140625" style="26" customWidth="1"/>
    <col min="18" max="16384" width="9.140625" style="26"/>
  </cols>
  <sheetData>
    <row r="1" spans="1:14" s="60" customFormat="1" ht="19.5" thickBot="1">
      <c r="A1" s="1358" t="str">
        <f>[3]Tables!$A$65</f>
        <v>Table 64: Trends in Resource Mobilization by Mutual Funds (` crore)</v>
      </c>
      <c r="B1" s="1358"/>
      <c r="C1" s="1358"/>
      <c r="D1" s="1358"/>
      <c r="E1" s="1358"/>
      <c r="F1" s="1358"/>
      <c r="G1" s="1358"/>
      <c r="H1" s="1358"/>
      <c r="I1" s="1358"/>
      <c r="J1" s="1358"/>
      <c r="K1" s="1358"/>
    </row>
    <row r="2" spans="1:14" s="60" customFormat="1" ht="15" customHeight="1">
      <c r="A2" s="1356" t="s">
        <v>267</v>
      </c>
      <c r="B2" s="1359" t="s">
        <v>152</v>
      </c>
      <c r="C2" s="1359"/>
      <c r="D2" s="1359"/>
      <c r="E2" s="1359" t="s">
        <v>271</v>
      </c>
      <c r="F2" s="1359"/>
      <c r="G2" s="1359"/>
      <c r="H2" s="1359" t="s">
        <v>151</v>
      </c>
      <c r="I2" s="1359"/>
      <c r="J2" s="1359"/>
      <c r="K2" s="1360" t="s">
        <v>150</v>
      </c>
    </row>
    <row r="3" spans="1:14" s="61" customFormat="1" ht="39.75" customHeight="1">
      <c r="A3" s="1357"/>
      <c r="B3" s="913" t="s">
        <v>147</v>
      </c>
      <c r="C3" s="913" t="s">
        <v>146</v>
      </c>
      <c r="D3" s="914" t="s">
        <v>148</v>
      </c>
      <c r="E3" s="913" t="s">
        <v>149</v>
      </c>
      <c r="F3" s="913" t="s">
        <v>146</v>
      </c>
      <c r="G3" s="914" t="s">
        <v>148</v>
      </c>
      <c r="H3" s="913" t="s">
        <v>147</v>
      </c>
      <c r="I3" s="913" t="s">
        <v>146</v>
      </c>
      <c r="J3" s="914" t="s">
        <v>5</v>
      </c>
      <c r="K3" s="1361"/>
    </row>
    <row r="4" spans="1:14" s="30" customFormat="1">
      <c r="A4" s="316" t="s">
        <v>464</v>
      </c>
      <c r="B4" s="322">
        <v>9143962.1468714289</v>
      </c>
      <c r="C4" s="322">
        <v>1942297.4599288017</v>
      </c>
      <c r="D4" s="322">
        <v>11086259.626256894</v>
      </c>
      <c r="E4" s="322">
        <v>9040262.0399665833</v>
      </c>
      <c r="F4" s="322">
        <v>1942709.5104647956</v>
      </c>
      <c r="G4" s="322">
        <v>10982971.55561755</v>
      </c>
      <c r="H4" s="322">
        <v>103700.106904845</v>
      </c>
      <c r="I4" s="322">
        <v>-412.51053599512306</v>
      </c>
      <c r="J4" s="322">
        <v>103287.63576312902</v>
      </c>
      <c r="K4" s="367">
        <v>1082757.2366590069</v>
      </c>
    </row>
    <row r="5" spans="1:14" s="30" customFormat="1">
      <c r="A5" s="316" t="s">
        <v>557</v>
      </c>
      <c r="B5" s="322">
        <f>SUM(B6:B14)</f>
        <v>8119698.3074886026</v>
      </c>
      <c r="C5" s="322">
        <f>SUM(C6:C14)</f>
        <v>1835437.761786713</v>
      </c>
      <c r="D5" s="322">
        <f>SUM(D6:D14)</f>
        <v>9955136.0692753159</v>
      </c>
      <c r="E5" s="322">
        <f t="shared" ref="E5:J5" si="0">SUM(E6:E14)</f>
        <v>8001840.6714886734</v>
      </c>
      <c r="F5" s="322">
        <f t="shared" si="0"/>
        <v>1791600.0912937243</v>
      </c>
      <c r="G5" s="322">
        <f t="shared" si="0"/>
        <v>9793440.3576941937</v>
      </c>
      <c r="H5" s="322">
        <f t="shared" si="0"/>
        <v>117857.64221003845</v>
      </c>
      <c r="I5" s="322">
        <f t="shared" si="0"/>
        <v>43837.672442223513</v>
      </c>
      <c r="J5" s="322">
        <f t="shared" si="0"/>
        <v>161695.57207055949</v>
      </c>
      <c r="K5" s="367">
        <f>K14</f>
        <v>1274834.6100000001</v>
      </c>
    </row>
    <row r="6" spans="1:14" s="30" customFormat="1">
      <c r="A6" s="312">
        <v>42108</v>
      </c>
      <c r="B6" s="323">
        <v>866379.35176745569</v>
      </c>
      <c r="C6" s="323">
        <v>187845.19464678879</v>
      </c>
      <c r="D6" s="323">
        <f t="shared" ref="D6:D14" si="1">B6+C6</f>
        <v>1054224.5464142445</v>
      </c>
      <c r="E6" s="323">
        <v>779346.86576353153</v>
      </c>
      <c r="F6" s="323">
        <v>164309.29248527301</v>
      </c>
      <c r="G6" s="323">
        <f>E6+F6</f>
        <v>943656.15824880451</v>
      </c>
      <c r="H6" s="323">
        <f>B6-E6</f>
        <v>87032.486003924161</v>
      </c>
      <c r="I6" s="323">
        <f>C6-F6</f>
        <v>23535.902161515784</v>
      </c>
      <c r="J6" s="323">
        <f>D6-G6</f>
        <v>110568.38816543994</v>
      </c>
      <c r="K6" s="368">
        <v>1186363.9807046789</v>
      </c>
    </row>
    <row r="7" spans="1:14" s="30" customFormat="1">
      <c r="A7" s="312">
        <v>42138</v>
      </c>
      <c r="B7" s="323">
        <v>871462.29700000002</v>
      </c>
      <c r="C7" s="323">
        <v>180110.57</v>
      </c>
      <c r="D7" s="323">
        <f t="shared" si="1"/>
        <v>1051572.8670000001</v>
      </c>
      <c r="E7" s="323">
        <v>878050.32830000005</v>
      </c>
      <c r="F7" s="323">
        <v>173278.84</v>
      </c>
      <c r="G7" s="323">
        <v>1051329.1680000001</v>
      </c>
      <c r="H7" s="323">
        <v>-6588.0312519999998</v>
      </c>
      <c r="I7" s="323">
        <v>6831.73</v>
      </c>
      <c r="J7" s="323">
        <v>243.69874799999999</v>
      </c>
      <c r="K7" s="368">
        <v>1203547.3400000001</v>
      </c>
    </row>
    <row r="8" spans="1:14" s="30" customFormat="1">
      <c r="A8" s="312">
        <v>42169</v>
      </c>
      <c r="B8" s="323">
        <v>1091866.9522311005</v>
      </c>
      <c r="C8" s="323">
        <v>216967.23</v>
      </c>
      <c r="D8" s="323">
        <f t="shared" si="1"/>
        <v>1308834.1822311005</v>
      </c>
      <c r="E8" s="323">
        <v>1106554.7515771193</v>
      </c>
      <c r="F8" s="323">
        <v>227365.2</v>
      </c>
      <c r="G8" s="323">
        <v>1333919.9485735139</v>
      </c>
      <c r="H8" s="323">
        <v>-14687.799346019543</v>
      </c>
      <c r="I8" s="323">
        <v>-10397.969999999999</v>
      </c>
      <c r="J8" s="323">
        <v>-25085.768851950532</v>
      </c>
      <c r="K8" s="368">
        <v>1173293.8237142798</v>
      </c>
    </row>
    <row r="9" spans="1:14" s="30" customFormat="1">
      <c r="A9" s="312">
        <v>42199</v>
      </c>
      <c r="B9" s="323">
        <v>1185641.3717799219</v>
      </c>
      <c r="C9" s="323">
        <v>217866.1</v>
      </c>
      <c r="D9" s="323">
        <f t="shared" si="1"/>
        <v>1403507.471779922</v>
      </c>
      <c r="E9" s="323">
        <v>1088326.1406332497</v>
      </c>
      <c r="F9" s="323">
        <v>196121</v>
      </c>
      <c r="G9" s="323">
        <v>1284447.1184221604</v>
      </c>
      <c r="H9" s="323">
        <v>97315.231146671766</v>
      </c>
      <c r="I9" s="323">
        <v>21745</v>
      </c>
      <c r="J9" s="323">
        <v>119060.3618262707</v>
      </c>
      <c r="K9" s="368">
        <v>1317267.2854202024</v>
      </c>
    </row>
    <row r="10" spans="1:14" s="30" customFormat="1">
      <c r="A10" s="312">
        <v>42230</v>
      </c>
      <c r="B10" s="323">
        <v>913537.12977114739</v>
      </c>
      <c r="C10" s="323">
        <v>186689</v>
      </c>
      <c r="D10" s="323">
        <f t="shared" si="1"/>
        <v>1100226.1297711474</v>
      </c>
      <c r="E10" s="323">
        <v>951153.10342728952</v>
      </c>
      <c r="F10" s="323">
        <v>195823</v>
      </c>
      <c r="G10" s="323">
        <v>1146975.9825916486</v>
      </c>
      <c r="H10" s="323">
        <v>-37615.973656140981</v>
      </c>
      <c r="I10" s="323">
        <v>-9134</v>
      </c>
      <c r="J10" s="323">
        <v>-46750.1807358039</v>
      </c>
      <c r="K10" s="368">
        <v>1255506.3660539545</v>
      </c>
    </row>
    <row r="11" spans="1:14" s="30" customFormat="1">
      <c r="A11" s="312">
        <v>42261</v>
      </c>
      <c r="B11" s="323">
        <v>813315.58319040108</v>
      </c>
      <c r="C11" s="323">
        <v>203831.07908915891</v>
      </c>
      <c r="D11" s="323">
        <f t="shared" si="1"/>
        <v>1017146.66227956</v>
      </c>
      <c r="E11" s="323">
        <v>877833.48579156492</v>
      </c>
      <c r="F11" s="323">
        <f>G11-E11</f>
        <v>216455.44880845118</v>
      </c>
      <c r="G11" s="323">
        <v>1094288.9346000161</v>
      </c>
      <c r="H11" s="323">
        <f>B11-E11</f>
        <v>-64517.902601163834</v>
      </c>
      <c r="I11" s="323">
        <f>C11-F11</f>
        <v>-12624.36971929227</v>
      </c>
      <c r="J11" s="323">
        <f>D11-G11</f>
        <v>-77142.272320456104</v>
      </c>
      <c r="K11" s="368">
        <v>1187312.7525337655</v>
      </c>
    </row>
    <row r="12" spans="1:14" s="30" customFormat="1">
      <c r="A12" s="312">
        <v>42291</v>
      </c>
      <c r="B12" s="323">
        <v>781343.82352448534</v>
      </c>
      <c r="C12" s="323">
        <v>215063</v>
      </c>
      <c r="D12" s="323">
        <f t="shared" si="1"/>
        <v>996406.82352448534</v>
      </c>
      <c r="E12" s="323">
        <v>683102.57579193357</v>
      </c>
      <c r="F12" s="323">
        <v>178740</v>
      </c>
      <c r="G12" s="323">
        <v>861842.30478414986</v>
      </c>
      <c r="H12" s="323">
        <v>98241.247732552321</v>
      </c>
      <c r="I12" s="323">
        <v>36323</v>
      </c>
      <c r="J12" s="323">
        <v>134564.69164484247</v>
      </c>
      <c r="K12" s="368">
        <v>1324164.7563099074</v>
      </c>
    </row>
    <row r="13" spans="1:14" s="30" customFormat="1">
      <c r="A13" s="312">
        <v>42322</v>
      </c>
      <c r="B13" s="323">
        <v>635757.21438619867</v>
      </c>
      <c r="C13" s="323">
        <v>165726.5</v>
      </c>
      <c r="D13" s="323">
        <f t="shared" si="1"/>
        <v>801483.71438619867</v>
      </c>
      <c r="E13" s="323">
        <v>656798.09020398464</v>
      </c>
      <c r="F13" s="323">
        <v>175881.60000000001</v>
      </c>
      <c r="G13" s="323">
        <v>832679.70247389935</v>
      </c>
      <c r="H13" s="323">
        <v>-21040.875817785418</v>
      </c>
      <c r="I13" s="323">
        <v>-10155</v>
      </c>
      <c r="J13" s="323">
        <v>-31195.976405783091</v>
      </c>
      <c r="K13" s="368">
        <v>1295131.2358687026</v>
      </c>
    </row>
    <row r="14" spans="1:14" s="30" customFormat="1">
      <c r="A14" s="312">
        <v>42352</v>
      </c>
      <c r="B14" s="323">
        <v>960394.58383789193</v>
      </c>
      <c r="C14" s="323">
        <v>261339.08805076522</v>
      </c>
      <c r="D14" s="323">
        <f t="shared" si="1"/>
        <v>1221733.6718886571</v>
      </c>
      <c r="E14" s="323">
        <v>980675.33</v>
      </c>
      <c r="F14" s="323">
        <v>263625.71000000002</v>
      </c>
      <c r="G14" s="323">
        <v>1244301.04</v>
      </c>
      <c r="H14" s="323">
        <v>-20280.740000000002</v>
      </c>
      <c r="I14" s="323">
        <v>-2286.62</v>
      </c>
      <c r="J14" s="323">
        <v>-22567.37</v>
      </c>
      <c r="K14" s="368">
        <v>1274834.6100000001</v>
      </c>
    </row>
    <row r="15" spans="1:14" ht="12.75" customHeight="1">
      <c r="A15" s="1058" t="str">
        <f>'[3]15'!$A$14</f>
        <v>$ indicates as on December 31, 2015.</v>
      </c>
      <c r="B15" s="1058"/>
      <c r="C15" s="1058"/>
      <c r="D15" s="1058"/>
      <c r="E15" s="1058"/>
      <c r="M15" s="30"/>
      <c r="N15" s="30"/>
    </row>
    <row r="16" spans="1:14" ht="12.75" customHeight="1">
      <c r="A16" s="289" t="s">
        <v>276</v>
      </c>
      <c r="B16" s="289"/>
      <c r="C16" s="289"/>
      <c r="D16" s="289"/>
      <c r="E16" s="50"/>
      <c r="M16" s="30"/>
      <c r="N16" s="30"/>
    </row>
    <row r="17" spans="1:14" ht="15.75">
      <c r="A17" s="50"/>
      <c r="B17" s="50"/>
      <c r="C17" s="50"/>
      <c r="D17" s="50"/>
      <c r="E17" s="189"/>
      <c r="I17" s="30"/>
      <c r="J17" s="30"/>
      <c r="K17" s="30"/>
      <c r="M17" s="30"/>
      <c r="N17" s="30"/>
    </row>
    <row r="18" spans="1:14" ht="15.75">
      <c r="A18" s="50"/>
      <c r="B18" s="50"/>
      <c r="C18" s="50"/>
      <c r="D18" s="50"/>
      <c r="I18" s="30"/>
      <c r="J18" s="30"/>
      <c r="K18" s="30"/>
    </row>
    <row r="19" spans="1:14">
      <c r="I19" s="30"/>
      <c r="J19" s="30"/>
      <c r="K19" s="30"/>
    </row>
    <row r="20" spans="1:14">
      <c r="G20" s="424"/>
      <c r="I20" s="30"/>
      <c r="J20" s="30"/>
      <c r="K20" s="30"/>
    </row>
    <row r="21" spans="1:14">
      <c r="B21" s="388"/>
      <c r="C21" s="388"/>
      <c r="D21" s="388"/>
      <c r="E21" s="388"/>
      <c r="F21" s="388" t="s">
        <v>317</v>
      </c>
      <c r="G21" s="388"/>
      <c r="H21" s="286"/>
      <c r="I21" s="30"/>
      <c r="J21" s="30"/>
      <c r="K21" s="30"/>
    </row>
    <row r="35" spans="8:8">
      <c r="H35" s="425"/>
    </row>
  </sheetData>
  <mergeCells count="7">
    <mergeCell ref="A15:E15"/>
    <mergeCell ref="A2:A3"/>
    <mergeCell ref="A1:K1"/>
    <mergeCell ref="B2:D2"/>
    <mergeCell ref="E2:G2"/>
    <mergeCell ref="H2:J2"/>
    <mergeCell ref="K2:K3"/>
  </mergeCells>
  <pageMargins left="0.75" right="0.75" top="1" bottom="1" header="0.5" footer="0.5"/>
  <pageSetup scale="85" orientation="landscape" cellComments="asDisplayed" r:id="rId1"/>
  <headerFooter alignWithMargins="0"/>
</worksheet>
</file>

<file path=xl/worksheets/sheet67.xml><?xml version="1.0" encoding="utf-8"?>
<worksheet xmlns="http://schemas.openxmlformats.org/spreadsheetml/2006/main" xmlns:r="http://schemas.openxmlformats.org/officeDocument/2006/relationships">
  <dimension ref="A1:V10"/>
  <sheetViews>
    <sheetView zoomScaleSheetLayoutView="100" workbookViewId="0">
      <selection activeCell="K12" sqref="K12"/>
    </sheetView>
  </sheetViews>
  <sheetFormatPr defaultColWidth="9.140625" defaultRowHeight="12.75"/>
  <cols>
    <col min="1" max="1" width="10.28515625" style="27" customWidth="1"/>
    <col min="2" max="2" width="9.85546875" style="27" customWidth="1"/>
    <col min="3" max="3" width="9.5703125" style="27" customWidth="1"/>
    <col min="4" max="4" width="8.28515625" style="27" customWidth="1"/>
    <col min="5" max="5" width="9.28515625" style="27" customWidth="1"/>
    <col min="6" max="6" width="9.140625" style="27"/>
    <col min="7" max="7" width="8.85546875" style="27" customWidth="1"/>
    <col min="8" max="8" width="8.5703125" style="27" customWidth="1"/>
    <col min="9" max="9" width="9.7109375" style="27" customWidth="1"/>
    <col min="10" max="10" width="8.7109375" style="27" customWidth="1"/>
    <col min="11" max="11" width="12.85546875" style="27" customWidth="1"/>
    <col min="12" max="12" width="7.28515625" style="27" customWidth="1"/>
    <col min="13" max="13" width="10.85546875" style="27" hidden="1" customWidth="1"/>
    <col min="14" max="14" width="13.28515625" style="27" hidden="1" customWidth="1"/>
    <col min="15" max="15" width="11" style="27" hidden="1" customWidth="1"/>
    <col min="16" max="16" width="18.140625" style="27" customWidth="1"/>
    <col min="17" max="17" width="12.7109375" style="27" customWidth="1"/>
    <col min="18" max="18" width="11.85546875" style="27" customWidth="1"/>
    <col min="19" max="19" width="10.42578125" style="27" customWidth="1"/>
    <col min="20" max="20" width="21.85546875" style="27" customWidth="1"/>
    <col min="21" max="21" width="30" style="27" customWidth="1"/>
    <col min="22" max="16384" width="9.140625" style="27"/>
  </cols>
  <sheetData>
    <row r="1" spans="1:22" s="24" customFormat="1" ht="15.75">
      <c r="A1" s="1358" t="str">
        <f>[3]Tables!$A$66</f>
        <v>Table 65: Type-wise Resource Mobilisation by Mutual Funds: Open-ended and Close-ended (` crore)</v>
      </c>
      <c r="B1" s="1358"/>
      <c r="C1" s="1358"/>
      <c r="D1" s="1358"/>
      <c r="E1" s="1358"/>
      <c r="F1" s="1358"/>
      <c r="G1" s="1358"/>
      <c r="H1" s="1358"/>
      <c r="I1" s="1358"/>
      <c r="J1" s="1358"/>
      <c r="K1" s="1358"/>
    </row>
    <row r="2" spans="1:22" s="29" customFormat="1" ht="17.25" customHeight="1">
      <c r="A2" s="1004" t="s">
        <v>159</v>
      </c>
      <c r="B2" s="1366" t="s">
        <v>464</v>
      </c>
      <c r="C2" s="1000"/>
      <c r="D2" s="1000"/>
      <c r="E2" s="1366" t="s">
        <v>557</v>
      </c>
      <c r="F2" s="1000"/>
      <c r="G2" s="1000"/>
      <c r="H2" s="1367">
        <v>42339</v>
      </c>
      <c r="I2" s="1368"/>
      <c r="J2" s="1368"/>
      <c r="K2" s="1003" t="s">
        <v>559</v>
      </c>
      <c r="M2" s="1362"/>
      <c r="N2" s="1362"/>
      <c r="O2" s="1363"/>
      <c r="P2" s="1364"/>
      <c r="Q2" s="1364"/>
      <c r="R2" s="1365"/>
      <c r="S2" s="201"/>
      <c r="T2" s="201"/>
      <c r="U2" s="201"/>
      <c r="V2" s="201"/>
    </row>
    <row r="3" spans="1:22" s="29" customFormat="1" ht="30" customHeight="1">
      <c r="A3" s="1004"/>
      <c r="B3" s="914" t="s">
        <v>158</v>
      </c>
      <c r="C3" s="914" t="s">
        <v>157</v>
      </c>
      <c r="D3" s="914" t="s">
        <v>156</v>
      </c>
      <c r="E3" s="914" t="s">
        <v>158</v>
      </c>
      <c r="F3" s="914" t="s">
        <v>157</v>
      </c>
      <c r="G3" s="914" t="s">
        <v>156</v>
      </c>
      <c r="H3" s="914" t="s">
        <v>158</v>
      </c>
      <c r="I3" s="914" t="s">
        <v>157</v>
      </c>
      <c r="J3" s="914" t="s">
        <v>156</v>
      </c>
      <c r="K3" s="1003"/>
      <c r="M3" s="118"/>
      <c r="N3" s="118"/>
      <c r="O3" s="118"/>
      <c r="P3" s="118"/>
      <c r="Q3" s="118"/>
      <c r="R3" s="1365"/>
      <c r="S3" s="201"/>
      <c r="T3" s="201"/>
      <c r="U3" s="201"/>
      <c r="V3" s="201"/>
    </row>
    <row r="4" spans="1:22" s="11" customFormat="1">
      <c r="A4" s="672" t="s">
        <v>155</v>
      </c>
      <c r="B4" s="673">
        <v>10870939.666180421</v>
      </c>
      <c r="C4" s="673">
        <v>11026221.73688413</v>
      </c>
      <c r="D4" s="673">
        <v>155282.07070370877</v>
      </c>
      <c r="E4" s="673">
        <v>9750820.5661579687</v>
      </c>
      <c r="F4" s="673">
        <v>9930665.5437243097</v>
      </c>
      <c r="G4" s="673">
        <v>179844.97756633905</v>
      </c>
      <c r="H4" s="673">
        <f t="shared" ref="H4:J7" si="0">E4-M4</f>
        <v>1244000.7162837349</v>
      </c>
      <c r="I4" s="673">
        <f t="shared" si="0"/>
        <v>1217708.7748490199</v>
      </c>
      <c r="J4" s="673">
        <f t="shared" si="0"/>
        <v>-26291.941434714216</v>
      </c>
      <c r="K4" s="673">
        <v>1114661.0754888903</v>
      </c>
      <c r="L4" s="25"/>
      <c r="M4" s="171">
        <v>8506819.8498742338</v>
      </c>
      <c r="N4" s="171">
        <v>8712956.7688752897</v>
      </c>
      <c r="O4" s="171">
        <v>206136.91900105326</v>
      </c>
      <c r="P4" s="200"/>
      <c r="Q4" s="200"/>
      <c r="R4" s="200"/>
      <c r="S4" s="200"/>
      <c r="T4" s="200"/>
      <c r="U4" s="200"/>
      <c r="V4" s="200"/>
    </row>
    <row r="5" spans="1:22" s="11" customFormat="1">
      <c r="A5" s="672" t="s">
        <v>154</v>
      </c>
      <c r="B5" s="673">
        <v>105074.64199115439</v>
      </c>
      <c r="C5" s="673">
        <v>57545.326915772013</v>
      </c>
      <c r="D5" s="673">
        <v>-47529.315075382372</v>
      </c>
      <c r="E5" s="673">
        <v>40965.499165161127</v>
      </c>
      <c r="F5" s="673">
        <v>24285.279681761229</v>
      </c>
      <c r="G5" s="673">
        <v>-16680.219483399902</v>
      </c>
      <c r="H5" s="673">
        <f t="shared" si="0"/>
        <v>271.78903895350959</v>
      </c>
      <c r="I5" s="673">
        <f t="shared" si="0"/>
        <v>4024.0411649027119</v>
      </c>
      <c r="J5" s="673">
        <f t="shared" si="0"/>
        <v>3752.2521259492023</v>
      </c>
      <c r="K5" s="673">
        <v>152872.7031238577</v>
      </c>
      <c r="L5" s="25"/>
      <c r="M5" s="172">
        <v>40693.710126207618</v>
      </c>
      <c r="N5" s="172">
        <v>20261.238516858517</v>
      </c>
      <c r="O5" s="172">
        <v>-20432.471609349104</v>
      </c>
      <c r="P5" s="200"/>
      <c r="Q5" s="200"/>
      <c r="R5" s="200"/>
      <c r="S5" s="200"/>
      <c r="T5" s="200"/>
      <c r="U5" s="200"/>
      <c r="V5" s="200"/>
    </row>
    <row r="6" spans="1:22" s="11" customFormat="1">
      <c r="A6" s="672" t="s">
        <v>153</v>
      </c>
      <c r="B6" s="673">
        <v>6957.599893721419</v>
      </c>
      <c r="C6" s="673">
        <v>2492.562184926976</v>
      </c>
      <c r="D6" s="673">
        <v>-4465.0377087944435</v>
      </c>
      <c r="E6" s="673">
        <v>1654.2951145030413</v>
      </c>
      <c r="F6" s="673">
        <v>185.11195734682545</v>
      </c>
      <c r="G6" s="673">
        <v>-1469.1831571562159</v>
      </c>
      <c r="H6" s="673">
        <f t="shared" si="0"/>
        <v>28.533242330901203</v>
      </c>
      <c r="I6" s="673">
        <f t="shared" si="0"/>
        <v>0.85587472969044143</v>
      </c>
      <c r="J6" s="673">
        <f t="shared" si="0"/>
        <v>-27.67736760121079</v>
      </c>
      <c r="K6" s="791">
        <v>7300.8327072619722</v>
      </c>
      <c r="L6" s="25"/>
      <c r="M6" s="172">
        <v>1625.7618721721401</v>
      </c>
      <c r="N6" s="172">
        <v>184.25608261713501</v>
      </c>
      <c r="O6" s="172">
        <v>-1441.5057895550051</v>
      </c>
      <c r="P6" s="200"/>
      <c r="Q6" s="200"/>
      <c r="R6" s="200"/>
      <c r="S6" s="200"/>
      <c r="T6" s="200"/>
      <c r="U6" s="200"/>
      <c r="V6" s="200"/>
    </row>
    <row r="7" spans="1:22" s="12" customFormat="1" ht="13.5" thickBot="1">
      <c r="A7" s="674" t="s">
        <v>5</v>
      </c>
      <c r="B7" s="675">
        <v>10982971.908065297</v>
      </c>
      <c r="C7" s="675">
        <v>11086259.625984829</v>
      </c>
      <c r="D7" s="675">
        <v>103287.71791953195</v>
      </c>
      <c r="E7" s="675">
        <v>9793440.3604376316</v>
      </c>
      <c r="F7" s="675">
        <v>9955135.9353634175</v>
      </c>
      <c r="G7" s="675">
        <v>161695.57492578292</v>
      </c>
      <c r="H7" s="759">
        <f t="shared" si="0"/>
        <v>1244301.0385650173</v>
      </c>
      <c r="I7" s="759">
        <f t="shared" si="0"/>
        <v>1221733.6718886532</v>
      </c>
      <c r="J7" s="759">
        <f t="shared" si="0"/>
        <v>-22567.366676366248</v>
      </c>
      <c r="K7" s="759">
        <v>1274834.6113200099</v>
      </c>
      <c r="L7" s="135"/>
      <c r="M7" s="245">
        <v>8549139.3218726143</v>
      </c>
      <c r="N7" s="245">
        <v>8733402.2634747643</v>
      </c>
      <c r="O7" s="245">
        <v>184262.94160214916</v>
      </c>
      <c r="P7" s="202"/>
      <c r="Q7" s="200"/>
      <c r="R7" s="200"/>
      <c r="S7" s="200"/>
      <c r="T7" s="103"/>
      <c r="U7" s="103"/>
      <c r="V7" s="103"/>
    </row>
    <row r="8" spans="1:22" ht="12.75" customHeight="1">
      <c r="A8" s="1058" t="str">
        <f>'[3]15'!$A$14</f>
        <v>$ indicates as on December 31, 2015.</v>
      </c>
      <c r="B8" s="1058"/>
      <c r="C8" s="1058"/>
      <c r="D8" s="289"/>
      <c r="E8" s="289"/>
      <c r="F8" s="289"/>
      <c r="G8" s="141"/>
      <c r="H8" s="141"/>
      <c r="M8" s="200"/>
      <c r="N8" s="200"/>
      <c r="O8" s="203"/>
      <c r="P8" s="203"/>
      <c r="Q8" s="203"/>
      <c r="R8" s="203"/>
      <c r="S8" s="203"/>
      <c r="T8" s="203"/>
      <c r="U8" s="203"/>
      <c r="V8" s="203"/>
    </row>
    <row r="9" spans="1:22">
      <c r="A9" s="289" t="s">
        <v>276</v>
      </c>
      <c r="B9" s="289"/>
      <c r="C9" s="289"/>
      <c r="D9" s="28"/>
      <c r="E9" s="173"/>
      <c r="F9" s="173"/>
      <c r="G9" s="34"/>
      <c r="H9" s="173"/>
      <c r="P9" s="203"/>
      <c r="Q9" s="203"/>
      <c r="R9" s="203"/>
      <c r="S9" s="203"/>
      <c r="T9" s="203"/>
      <c r="U9" s="203"/>
      <c r="V9" s="203"/>
    </row>
    <row r="10" spans="1:22">
      <c r="A10" s="170"/>
      <c r="B10" s="28"/>
      <c r="C10" s="28"/>
      <c r="E10" s="173"/>
      <c r="F10" s="173"/>
      <c r="G10" s="34"/>
      <c r="H10" s="173"/>
    </row>
  </sheetData>
  <mergeCells count="10">
    <mergeCell ref="M2:N2"/>
    <mergeCell ref="O2:Q2"/>
    <mergeCell ref="R2:R3"/>
    <mergeCell ref="A8:C8"/>
    <mergeCell ref="A1:K1"/>
    <mergeCell ref="A2:A3"/>
    <mergeCell ref="E2:G2"/>
    <mergeCell ref="H2:J2"/>
    <mergeCell ref="K2:K3"/>
    <mergeCell ref="B2:D2"/>
  </mergeCells>
  <pageMargins left="0.75" right="0.75" top="1" bottom="1" header="0.5" footer="0.5"/>
  <pageSetup scale="88" orientation="landscape" r:id="rId1"/>
  <headerFooter alignWithMargins="0"/>
</worksheet>
</file>

<file path=xl/worksheets/sheet68.xml><?xml version="1.0" encoding="utf-8"?>
<worksheet xmlns="http://schemas.openxmlformats.org/spreadsheetml/2006/main" xmlns:r="http://schemas.openxmlformats.org/officeDocument/2006/relationships">
  <dimension ref="A1:T24"/>
  <sheetViews>
    <sheetView zoomScaleSheetLayoutView="100" workbookViewId="0">
      <pane xSplit="1" ySplit="3" topLeftCell="B4" activePane="bottomRight" state="frozen"/>
      <selection activeCell="D18" sqref="D18"/>
      <selection pane="topRight" activeCell="D18" sqref="D18"/>
      <selection pane="bottomLeft" activeCell="D18" sqref="D18"/>
      <selection pane="bottomRight" activeCell="A2" sqref="A2:A3"/>
    </sheetView>
  </sheetViews>
  <sheetFormatPr defaultRowHeight="12.75"/>
  <cols>
    <col min="1" max="1" width="29.7109375" style="349" customWidth="1"/>
    <col min="2" max="2" width="10" style="349" customWidth="1"/>
    <col min="3" max="3" width="9" style="349" bestFit="1" customWidth="1"/>
    <col min="4" max="4" width="7.85546875" style="349" customWidth="1"/>
    <col min="5" max="5" width="10" style="349" customWidth="1"/>
    <col min="6" max="6" width="9.7109375" style="349" customWidth="1"/>
    <col min="7" max="7" width="9.5703125" style="349" customWidth="1"/>
    <col min="8" max="8" width="9" style="349" customWidth="1"/>
    <col min="9" max="9" width="9.28515625" style="352" customWidth="1"/>
    <col min="10" max="10" width="9.140625" style="349" customWidth="1"/>
    <col min="11" max="11" width="8.85546875" style="349" customWidth="1"/>
    <col min="12" max="13" width="7.5703125" style="349" customWidth="1"/>
    <col min="14" max="14" width="13.140625" style="349" hidden="1" customWidth="1"/>
    <col min="15" max="15" width="7.85546875" style="349" hidden="1" customWidth="1"/>
    <col min="16" max="16" width="6.85546875" style="349" hidden="1" customWidth="1"/>
    <col min="17" max="17" width="37.42578125" style="349" customWidth="1"/>
    <col min="18" max="18" width="10.5703125" style="349" customWidth="1"/>
    <col min="19" max="20" width="9.140625" style="349" customWidth="1"/>
    <col min="21" max="16384" width="9.140625" style="349"/>
  </cols>
  <sheetData>
    <row r="1" spans="1:20" s="343" customFormat="1" ht="17.25" customHeight="1" thickBot="1">
      <c r="A1" s="1373" t="str">
        <f>Tables!A67</f>
        <v>Table 66: Scheme-wise Resource Mobilisation and Assets under Management by Mutual Funds (` crore)</v>
      </c>
      <c r="B1" s="1373"/>
      <c r="C1" s="1373"/>
      <c r="D1" s="1373"/>
      <c r="E1" s="1373"/>
      <c r="F1" s="1373"/>
      <c r="G1" s="1373"/>
      <c r="H1" s="1373"/>
      <c r="I1" s="1373"/>
      <c r="J1" s="1373"/>
      <c r="K1" s="1373"/>
      <c r="L1" s="1373"/>
      <c r="M1" s="920"/>
    </row>
    <row r="2" spans="1:20" s="343" customFormat="1" ht="13.5" customHeight="1">
      <c r="A2" s="1371" t="s">
        <v>395</v>
      </c>
      <c r="B2" s="1374" t="s">
        <v>464</v>
      </c>
      <c r="C2" s="1375"/>
      <c r="D2" s="1375"/>
      <c r="E2" s="1376"/>
      <c r="F2" s="1374" t="s">
        <v>557</v>
      </c>
      <c r="G2" s="1375"/>
      <c r="H2" s="1375"/>
      <c r="I2" s="1376"/>
      <c r="J2" s="1377">
        <v>42339</v>
      </c>
      <c r="K2" s="1378"/>
      <c r="L2" s="1379"/>
      <c r="M2" s="426"/>
      <c r="N2" s="1370"/>
      <c r="O2" s="1370"/>
      <c r="P2" s="1370"/>
    </row>
    <row r="3" spans="1:20" s="347" customFormat="1" ht="38.25">
      <c r="A3" s="1372"/>
      <c r="B3" s="344" t="s">
        <v>158</v>
      </c>
      <c r="C3" s="344" t="s">
        <v>157</v>
      </c>
      <c r="D3" s="344" t="s">
        <v>156</v>
      </c>
      <c r="E3" s="345" t="s">
        <v>396</v>
      </c>
      <c r="F3" s="344" t="s">
        <v>158</v>
      </c>
      <c r="G3" s="344" t="s">
        <v>157</v>
      </c>
      <c r="H3" s="346" t="s">
        <v>156</v>
      </c>
      <c r="I3" s="787" t="s">
        <v>396</v>
      </c>
      <c r="J3" s="344" t="s">
        <v>158</v>
      </c>
      <c r="K3" s="344" t="s">
        <v>157</v>
      </c>
      <c r="L3" s="346" t="s">
        <v>156</v>
      </c>
      <c r="M3" s="427"/>
      <c r="N3" s="348"/>
      <c r="O3" s="348"/>
      <c r="P3" s="348"/>
    </row>
    <row r="4" spans="1:20" s="350" customFormat="1" ht="30" customHeight="1">
      <c r="A4" s="639" t="s">
        <v>172</v>
      </c>
      <c r="B4" s="640">
        <f t="shared" ref="B4:L4" si="0">SUM(B5:B9)</f>
        <v>10889531.80139586</v>
      </c>
      <c r="C4" s="640">
        <f t="shared" si="0"/>
        <v>10912087.865836218</v>
      </c>
      <c r="D4" s="640">
        <f t="shared" si="0"/>
        <v>22556.064440358357</v>
      </c>
      <c r="E4" s="640">
        <f t="shared" si="0"/>
        <v>694127.68064283719</v>
      </c>
      <c r="F4" s="640">
        <f t="shared" si="0"/>
        <v>9719710.8394984473</v>
      </c>
      <c r="G4" s="640">
        <f t="shared" si="0"/>
        <v>9790237.8722144067</v>
      </c>
      <c r="H4" s="641">
        <f t="shared" si="0"/>
        <v>70527.032715957874</v>
      </c>
      <c r="I4" s="641">
        <f t="shared" si="0"/>
        <v>807296.82299433916</v>
      </c>
      <c r="J4" s="640">
        <f t="shared" si="0"/>
        <v>1232510.7866289997</v>
      </c>
      <c r="K4" s="640">
        <f t="shared" si="0"/>
        <v>1201131.6638188337</v>
      </c>
      <c r="L4" s="641">
        <f t="shared" si="0"/>
        <v>-31379.122810166024</v>
      </c>
      <c r="M4" s="428"/>
      <c r="N4" s="640">
        <v>8487200.0528694466</v>
      </c>
      <c r="O4" s="640">
        <v>8589106.2083955724</v>
      </c>
      <c r="P4" s="641">
        <v>101906.15552612388</v>
      </c>
      <c r="R4" s="167"/>
      <c r="S4" s="167"/>
      <c r="T4" s="167"/>
    </row>
    <row r="5" spans="1:20" s="351" customFormat="1" ht="15.75">
      <c r="A5" s="642" t="s">
        <v>171</v>
      </c>
      <c r="B5" s="643">
        <v>10395483.937033737</v>
      </c>
      <c r="C5" s="643">
        <v>10405265.407400586</v>
      </c>
      <c r="D5" s="643">
        <v>9781.4703668486327</v>
      </c>
      <c r="E5" s="643">
        <v>162562.36733893119</v>
      </c>
      <c r="F5" s="805">
        <v>9332738.2246841937</v>
      </c>
      <c r="G5" s="805">
        <v>9385957.6016377322</v>
      </c>
      <c r="H5" s="805">
        <v>53219.376953538507</v>
      </c>
      <c r="I5" s="643">
        <v>232970.01545336467</v>
      </c>
      <c r="J5" s="643">
        <f t="shared" ref="J5:L9" si="1">F5-N5</f>
        <v>1165764.309125606</v>
      </c>
      <c r="K5" s="643">
        <f t="shared" si="1"/>
        <v>1160504.0107680913</v>
      </c>
      <c r="L5" s="643">
        <f t="shared" si="1"/>
        <v>-5260.2983575146645</v>
      </c>
      <c r="M5" s="429"/>
      <c r="N5" s="805">
        <v>8166973.9155585878</v>
      </c>
      <c r="O5" s="805">
        <v>8225453.5908696409</v>
      </c>
      <c r="P5" s="805">
        <v>58479.675311053172</v>
      </c>
      <c r="R5" s="167"/>
      <c r="S5" s="167"/>
      <c r="T5" s="167"/>
    </row>
    <row r="6" spans="1:20" s="351" customFormat="1" ht="15.75">
      <c r="A6" s="642" t="s">
        <v>170</v>
      </c>
      <c r="B6" s="643">
        <v>5421.1192730627536</v>
      </c>
      <c r="C6" s="643">
        <v>13132.500655123255</v>
      </c>
      <c r="D6" s="643">
        <v>7711.381382060501</v>
      </c>
      <c r="E6" s="643">
        <v>14614.241446722164</v>
      </c>
      <c r="F6" s="805">
        <v>7627.4810205889917</v>
      </c>
      <c r="G6" s="805">
        <v>10008.10665938384</v>
      </c>
      <c r="H6" s="805">
        <v>2380.6256387948488</v>
      </c>
      <c r="I6" s="643">
        <v>17463.274929201769</v>
      </c>
      <c r="J6" s="643">
        <f t="shared" si="1"/>
        <v>2350.9260036027863</v>
      </c>
      <c r="K6" s="643">
        <f t="shared" si="1"/>
        <v>2107.6661491084405</v>
      </c>
      <c r="L6" s="643">
        <f t="shared" si="1"/>
        <v>-243.25985449434575</v>
      </c>
      <c r="M6" s="429"/>
      <c r="N6" s="805">
        <v>5276.5550169862054</v>
      </c>
      <c r="O6" s="805">
        <v>7900.4405102753999</v>
      </c>
      <c r="P6" s="805">
        <v>2623.8854932891945</v>
      </c>
      <c r="R6" s="167"/>
      <c r="S6" s="167"/>
      <c r="T6" s="167"/>
    </row>
    <row r="7" spans="1:20" s="351" customFormat="1" ht="15.75">
      <c r="A7" s="642" t="s">
        <v>169</v>
      </c>
      <c r="B7" s="643">
        <v>488626.745089059</v>
      </c>
      <c r="C7" s="643">
        <v>493502.45778050827</v>
      </c>
      <c r="D7" s="643">
        <v>4875.7126914492255</v>
      </c>
      <c r="E7" s="643">
        <v>515772.44532858755</v>
      </c>
      <c r="F7" s="805">
        <v>379345.13379366463</v>
      </c>
      <c r="G7" s="805">
        <v>394042.16391728912</v>
      </c>
      <c r="H7" s="805">
        <v>14697.030123624509</v>
      </c>
      <c r="I7" s="643">
        <v>555363.92177646933</v>
      </c>
      <c r="J7" s="643">
        <f t="shared" si="1"/>
        <v>64395.551499790978</v>
      </c>
      <c r="K7" s="643">
        <f t="shared" si="1"/>
        <v>38519.986901633907</v>
      </c>
      <c r="L7" s="643">
        <f t="shared" si="1"/>
        <v>-25875.564598157012</v>
      </c>
      <c r="M7" s="429"/>
      <c r="N7" s="805">
        <v>314949.58229387365</v>
      </c>
      <c r="O7" s="805">
        <v>355522.17701565521</v>
      </c>
      <c r="P7" s="805">
        <v>40572.594721781519</v>
      </c>
      <c r="R7" s="167"/>
      <c r="S7" s="167"/>
      <c r="T7" s="167"/>
    </row>
    <row r="8" spans="1:20" s="351" customFormat="1" ht="15.75">
      <c r="A8" s="642" t="s">
        <v>168</v>
      </c>
      <c r="B8" s="643">
        <v>0</v>
      </c>
      <c r="C8" s="643">
        <v>0</v>
      </c>
      <c r="D8" s="643">
        <v>0</v>
      </c>
      <c r="E8" s="643">
        <v>0</v>
      </c>
      <c r="F8" s="805">
        <v>0</v>
      </c>
      <c r="G8" s="805">
        <v>0</v>
      </c>
      <c r="H8" s="805">
        <v>0</v>
      </c>
      <c r="I8" s="643">
        <v>0</v>
      </c>
      <c r="J8" s="643">
        <f t="shared" si="1"/>
        <v>0</v>
      </c>
      <c r="K8" s="643">
        <f t="shared" si="1"/>
        <v>0</v>
      </c>
      <c r="L8" s="643">
        <f t="shared" si="1"/>
        <v>0</v>
      </c>
      <c r="M8" s="429"/>
      <c r="N8" s="805">
        <v>0</v>
      </c>
      <c r="O8" s="805">
        <v>0</v>
      </c>
      <c r="P8" s="805">
        <v>0</v>
      </c>
      <c r="R8" s="167"/>
      <c r="S8" s="167"/>
      <c r="T8" s="167"/>
    </row>
    <row r="9" spans="1:20" s="351" customFormat="1" ht="15.75">
      <c r="A9" s="642" t="s">
        <v>397</v>
      </c>
      <c r="B9" s="643">
        <v>0</v>
      </c>
      <c r="C9" s="643">
        <v>187.5</v>
      </c>
      <c r="D9" s="643">
        <v>187.5</v>
      </c>
      <c r="E9" s="643">
        <v>1178.6265285962838</v>
      </c>
      <c r="F9" s="805">
        <v>0</v>
      </c>
      <c r="G9" s="805">
        <v>230</v>
      </c>
      <c r="H9" s="805">
        <v>230</v>
      </c>
      <c r="I9" s="643">
        <v>1499.6108353034724</v>
      </c>
      <c r="J9" s="643">
        <f t="shared" si="1"/>
        <v>0</v>
      </c>
      <c r="K9" s="643">
        <f t="shared" si="1"/>
        <v>0</v>
      </c>
      <c r="L9" s="643">
        <f t="shared" si="1"/>
        <v>0</v>
      </c>
      <c r="M9" s="429"/>
      <c r="N9" s="805">
        <v>0</v>
      </c>
      <c r="O9" s="805">
        <v>230</v>
      </c>
      <c r="P9" s="805">
        <v>230</v>
      </c>
      <c r="R9" s="167"/>
      <c r="S9" s="167"/>
      <c r="T9" s="167"/>
    </row>
    <row r="10" spans="1:20" s="350" customFormat="1" ht="25.5" customHeight="1">
      <c r="A10" s="644" t="s">
        <v>167</v>
      </c>
      <c r="B10" s="640">
        <f t="shared" ref="B10:L10" si="2">SUM(B11:B12)</f>
        <v>77141.645912819236</v>
      </c>
      <c r="C10" s="640">
        <f t="shared" si="2"/>
        <v>148171.28700157121</v>
      </c>
      <c r="D10" s="640">
        <f t="shared" si="2"/>
        <v>71029.641088751989</v>
      </c>
      <c r="E10" s="640">
        <f t="shared" si="2"/>
        <v>345138.93562361225</v>
      </c>
      <c r="F10" s="640">
        <f t="shared" si="2"/>
        <v>60142.519958080004</v>
      </c>
      <c r="G10" s="640">
        <f t="shared" si="2"/>
        <v>130101.76712449855</v>
      </c>
      <c r="H10" s="641">
        <f t="shared" si="2"/>
        <v>69959.247166418558</v>
      </c>
      <c r="I10" s="647">
        <f t="shared" si="2"/>
        <v>405662.28337657108</v>
      </c>
      <c r="J10" s="640">
        <f t="shared" si="2"/>
        <v>9763.5274492920107</v>
      </c>
      <c r="K10" s="640">
        <f t="shared" si="2"/>
        <v>13409.808011908413</v>
      </c>
      <c r="L10" s="641">
        <f t="shared" si="2"/>
        <v>3646.2805626164177</v>
      </c>
      <c r="M10" s="428"/>
      <c r="N10" s="640">
        <v>50378.992508787989</v>
      </c>
      <c r="O10" s="640">
        <v>116691.95911259014</v>
      </c>
      <c r="P10" s="641">
        <v>66312.966603802139</v>
      </c>
      <c r="R10" s="167"/>
      <c r="S10" s="167"/>
      <c r="T10" s="167"/>
    </row>
    <row r="11" spans="1:20" s="351" customFormat="1" ht="15.75">
      <c r="A11" s="642" t="s">
        <v>166</v>
      </c>
      <c r="B11" s="643">
        <v>5434.1256216954171</v>
      </c>
      <c r="C11" s="643">
        <v>8342.5304414457169</v>
      </c>
      <c r="D11" s="643">
        <v>2908.4048197503002</v>
      </c>
      <c r="E11" s="643">
        <v>39469.892557699219</v>
      </c>
      <c r="F11" s="805">
        <v>2669.2256696919326</v>
      </c>
      <c r="G11" s="805">
        <v>5573.653773262904</v>
      </c>
      <c r="H11" s="805">
        <v>2904.4281035709719</v>
      </c>
      <c r="I11" s="643">
        <v>41099.879334041136</v>
      </c>
      <c r="J11" s="643">
        <f t="shared" ref="J11:L13" si="3">F11-N11</f>
        <v>297.0054856339957</v>
      </c>
      <c r="K11" s="643">
        <f t="shared" si="3"/>
        <v>834.37902095616482</v>
      </c>
      <c r="L11" s="643">
        <f t="shared" si="3"/>
        <v>537.37353532216957</v>
      </c>
      <c r="M11" s="429"/>
      <c r="N11" s="805">
        <v>2372.2201840579369</v>
      </c>
      <c r="O11" s="805">
        <v>4739.2747523067392</v>
      </c>
      <c r="P11" s="805">
        <v>2367.0545682488023</v>
      </c>
      <c r="R11" s="167"/>
      <c r="S11" s="167"/>
      <c r="T11" s="167"/>
    </row>
    <row r="12" spans="1:20" s="351" customFormat="1" ht="15.75">
      <c r="A12" s="642" t="s">
        <v>165</v>
      </c>
      <c r="B12" s="643">
        <v>71707.520291123816</v>
      </c>
      <c r="C12" s="643">
        <v>139828.7565601255</v>
      </c>
      <c r="D12" s="643">
        <v>68121.236269001689</v>
      </c>
      <c r="E12" s="643">
        <v>305669.04306591302</v>
      </c>
      <c r="F12" s="805">
        <v>57473.294288388068</v>
      </c>
      <c r="G12" s="805">
        <v>124528.11335123565</v>
      </c>
      <c r="H12" s="805">
        <v>67054.819062847586</v>
      </c>
      <c r="I12" s="643">
        <v>364562.40404252993</v>
      </c>
      <c r="J12" s="643">
        <f t="shared" si="3"/>
        <v>9466.521963658015</v>
      </c>
      <c r="K12" s="643">
        <f t="shared" si="3"/>
        <v>12575.428990952249</v>
      </c>
      <c r="L12" s="643">
        <f t="shared" si="3"/>
        <v>3108.9070272942481</v>
      </c>
      <c r="M12" s="429"/>
      <c r="N12" s="805">
        <v>48006.772324730053</v>
      </c>
      <c r="O12" s="805">
        <v>111952.6843602834</v>
      </c>
      <c r="P12" s="805">
        <v>63945.912035553338</v>
      </c>
      <c r="R12" s="167"/>
      <c r="S12" s="167"/>
      <c r="T12" s="167"/>
    </row>
    <row r="13" spans="1:20" s="350" customFormat="1" ht="15.75">
      <c r="A13" s="645" t="s">
        <v>164</v>
      </c>
      <c r="B13" s="646">
        <v>5591.0156415063684</v>
      </c>
      <c r="C13" s="647">
        <v>15416.924539877091</v>
      </c>
      <c r="D13" s="647">
        <v>9825.9088983707243</v>
      </c>
      <c r="E13" s="646">
        <v>26367.842243979492</v>
      </c>
      <c r="F13" s="640">
        <v>3949.18</v>
      </c>
      <c r="G13" s="640">
        <v>21792.87</v>
      </c>
      <c r="H13" s="640">
        <v>17843.68</v>
      </c>
      <c r="I13" s="647">
        <v>42192.69</v>
      </c>
      <c r="J13" s="647">
        <f t="shared" si="3"/>
        <v>648.69414255188258</v>
      </c>
      <c r="K13" s="647">
        <f t="shared" si="3"/>
        <v>5159.5713746890215</v>
      </c>
      <c r="L13" s="647">
        <f t="shared" si="3"/>
        <v>4510.8672321371396</v>
      </c>
      <c r="M13" s="430"/>
      <c r="N13" s="640">
        <v>3300.4858574481173</v>
      </c>
      <c r="O13" s="640">
        <v>16633.298625310978</v>
      </c>
      <c r="P13" s="640">
        <v>13332.812767862861</v>
      </c>
      <c r="R13" s="167"/>
      <c r="S13" s="167"/>
      <c r="T13" s="167"/>
    </row>
    <row r="14" spans="1:20" s="350" customFormat="1" ht="15.75">
      <c r="A14" s="645" t="s">
        <v>163</v>
      </c>
      <c r="B14" s="640">
        <f t="shared" ref="B14:L14" si="4">SUM(B15:B16)</f>
        <v>9198.2072439062304</v>
      </c>
      <c r="C14" s="640">
        <f t="shared" si="4"/>
        <v>9974.2147619983825</v>
      </c>
      <c r="D14" s="640">
        <f t="shared" si="4"/>
        <v>776.00751809215308</v>
      </c>
      <c r="E14" s="640">
        <f t="shared" si="4"/>
        <v>14714.800735126411</v>
      </c>
      <c r="F14" s="640">
        <f t="shared" si="4"/>
        <v>9074.44</v>
      </c>
      <c r="G14" s="640">
        <f t="shared" si="4"/>
        <v>12782.72</v>
      </c>
      <c r="H14" s="641">
        <f t="shared" si="4"/>
        <v>3708.28</v>
      </c>
      <c r="I14" s="647">
        <f t="shared" si="4"/>
        <v>17660.310000000001</v>
      </c>
      <c r="J14" s="640">
        <f t="shared" si="4"/>
        <v>1342.2849931918054</v>
      </c>
      <c r="K14" s="640">
        <f t="shared" si="4"/>
        <v>2017.9829948313948</v>
      </c>
      <c r="L14" s="641">
        <f t="shared" si="4"/>
        <v>675.69800163959042</v>
      </c>
      <c r="M14" s="428"/>
      <c r="N14" s="640">
        <v>7732.1550068081951</v>
      </c>
      <c r="O14" s="640">
        <v>10764.737005168605</v>
      </c>
      <c r="P14" s="641">
        <v>3032.5819983604097</v>
      </c>
      <c r="R14" s="167"/>
      <c r="S14" s="167"/>
      <c r="T14" s="167"/>
    </row>
    <row r="15" spans="1:20" s="350" customFormat="1" ht="15.75">
      <c r="A15" s="642" t="s">
        <v>162</v>
      </c>
      <c r="B15" s="643">
        <v>1593.2620171444235</v>
      </c>
      <c r="C15" s="643">
        <v>118.26957630934552</v>
      </c>
      <c r="D15" s="643">
        <v>-1474.992440835078</v>
      </c>
      <c r="E15" s="643">
        <v>6654.8647505088211</v>
      </c>
      <c r="F15" s="805">
        <v>598.66999999999996</v>
      </c>
      <c r="G15" s="805">
        <v>23.65</v>
      </c>
      <c r="H15" s="805">
        <v>-575.02</v>
      </c>
      <c r="I15" s="643">
        <v>5773.37</v>
      </c>
      <c r="J15" s="643">
        <f t="shared" ref="J15:L17" si="5">F15-N15</f>
        <v>47.184973303489528</v>
      </c>
      <c r="K15" s="643">
        <f t="shared" si="5"/>
        <v>1.248973613043038</v>
      </c>
      <c r="L15" s="643">
        <f t="shared" si="5"/>
        <v>-45.935999690446465</v>
      </c>
      <c r="M15" s="429"/>
      <c r="N15" s="805">
        <v>551.48502669651043</v>
      </c>
      <c r="O15" s="805">
        <v>22.401026386956961</v>
      </c>
      <c r="P15" s="805">
        <v>-529.08400030955352</v>
      </c>
      <c r="R15" s="167"/>
      <c r="S15" s="167"/>
      <c r="T15" s="167"/>
    </row>
    <row r="16" spans="1:20" s="350" customFormat="1" ht="15.75">
      <c r="A16" s="642" t="s">
        <v>161</v>
      </c>
      <c r="B16" s="643">
        <v>7604.9452267618062</v>
      </c>
      <c r="C16" s="643">
        <v>9855.9451856890373</v>
      </c>
      <c r="D16" s="643">
        <v>2250.9999589272311</v>
      </c>
      <c r="E16" s="643">
        <v>8059.9359846175903</v>
      </c>
      <c r="F16" s="805">
        <v>8475.77</v>
      </c>
      <c r="G16" s="805">
        <v>12759.07</v>
      </c>
      <c r="H16" s="805">
        <v>4283.3</v>
      </c>
      <c r="I16" s="643">
        <v>11886.94</v>
      </c>
      <c r="J16" s="643">
        <f t="shared" si="5"/>
        <v>1295.1000198883157</v>
      </c>
      <c r="K16" s="643">
        <f t="shared" si="5"/>
        <v>2016.7340212183517</v>
      </c>
      <c r="L16" s="643">
        <f t="shared" si="5"/>
        <v>721.63400133003688</v>
      </c>
      <c r="M16" s="429"/>
      <c r="N16" s="805">
        <v>7180.6699801116847</v>
      </c>
      <c r="O16" s="805">
        <v>10742.335978781648</v>
      </c>
      <c r="P16" s="805">
        <v>3561.6659986699633</v>
      </c>
      <c r="R16" s="167"/>
      <c r="S16" s="167"/>
      <c r="T16" s="167"/>
    </row>
    <row r="17" spans="1:20" s="350" customFormat="1" ht="18.75" customHeight="1">
      <c r="A17" s="645" t="s">
        <v>501</v>
      </c>
      <c r="B17" s="648">
        <v>1509.2378712058799</v>
      </c>
      <c r="C17" s="647">
        <v>609.33384516459341</v>
      </c>
      <c r="D17" s="647">
        <v>-899.90402604128644</v>
      </c>
      <c r="E17" s="648">
        <v>2407.9774134516356</v>
      </c>
      <c r="F17" s="640">
        <v>563.38</v>
      </c>
      <c r="G17" s="640">
        <v>220.71</v>
      </c>
      <c r="H17" s="640">
        <v>-342.67</v>
      </c>
      <c r="I17" s="647">
        <v>2022.51</v>
      </c>
      <c r="J17" s="647">
        <f t="shared" si="5"/>
        <v>35.744369875834764</v>
      </c>
      <c r="K17" s="647">
        <f t="shared" si="5"/>
        <v>14.649663875963995</v>
      </c>
      <c r="L17" s="647">
        <f t="shared" si="5"/>
        <v>-21.094705999870769</v>
      </c>
      <c r="M17" s="430"/>
      <c r="N17" s="640">
        <v>527.63563012416523</v>
      </c>
      <c r="O17" s="640">
        <v>206.06033612403601</v>
      </c>
      <c r="P17" s="640">
        <v>-321.57529400012925</v>
      </c>
      <c r="R17" s="167"/>
      <c r="S17" s="167"/>
      <c r="T17" s="167"/>
    </row>
    <row r="18" spans="1:20" s="350" customFormat="1" ht="16.5" thickBot="1">
      <c r="A18" s="649" t="s">
        <v>160</v>
      </c>
      <c r="B18" s="650">
        <f t="shared" ref="B18:I18" si="6">SUM(B17,B14,B13,B10,B4)</f>
        <v>10982971.908065297</v>
      </c>
      <c r="C18" s="650">
        <f t="shared" si="6"/>
        <v>11086259.625984829</v>
      </c>
      <c r="D18" s="650">
        <f t="shared" si="6"/>
        <v>103287.71791953193</v>
      </c>
      <c r="E18" s="650">
        <f t="shared" si="6"/>
        <v>1082757.2366590069</v>
      </c>
      <c r="F18" s="650">
        <f t="shared" si="6"/>
        <v>9793440.359456528</v>
      </c>
      <c r="G18" s="650">
        <f t="shared" si="6"/>
        <v>9955135.9393389057</v>
      </c>
      <c r="H18" s="651">
        <f t="shared" si="6"/>
        <v>161695.56988237644</v>
      </c>
      <c r="I18" s="651">
        <f t="shared" si="6"/>
        <v>1274834.6163709103</v>
      </c>
      <c r="J18" s="650">
        <f>J17+J14+J13+J10+J4</f>
        <v>1244301.0375839113</v>
      </c>
      <c r="K18" s="650">
        <f>K17+K14+K13+K10+K4</f>
        <v>1221733.6758641384</v>
      </c>
      <c r="L18" s="651">
        <f>L17+L14+L13+L10+L4</f>
        <v>-22567.371719772746</v>
      </c>
      <c r="M18" s="211"/>
      <c r="N18" s="650">
        <v>8549139.3218726143</v>
      </c>
      <c r="O18" s="650">
        <v>8733402.2634747662</v>
      </c>
      <c r="P18" s="651">
        <v>184262.94160214916</v>
      </c>
    </row>
    <row r="19" spans="1:20">
      <c r="A19" s="1369" t="str">
        <f>'[3]15'!$A$14</f>
        <v>$ indicates as on December 31, 2015.</v>
      </c>
      <c r="B19" s="1369"/>
      <c r="C19" s="1369"/>
      <c r="D19" s="1369"/>
      <c r="E19" s="1369"/>
      <c r="F19" s="1369"/>
    </row>
    <row r="20" spans="1:20">
      <c r="A20" s="353" t="s">
        <v>276</v>
      </c>
      <c r="I20" s="349"/>
      <c r="K20" s="349" t="s">
        <v>317</v>
      </c>
    </row>
    <row r="21" spans="1:20">
      <c r="I21" s="349"/>
    </row>
    <row r="22" spans="1:20">
      <c r="I22" s="349"/>
    </row>
    <row r="23" spans="1:20">
      <c r="I23" s="349"/>
    </row>
    <row r="24" spans="1:20">
      <c r="I24" s="349"/>
    </row>
  </sheetData>
  <mergeCells count="7">
    <mergeCell ref="A19:F19"/>
    <mergeCell ref="N2:P2"/>
    <mergeCell ref="A2:A3"/>
    <mergeCell ref="A1:L1"/>
    <mergeCell ref="B2:E2"/>
    <mergeCell ref="F2:I2"/>
    <mergeCell ref="J2:L2"/>
  </mergeCells>
  <pageMargins left="0.75" right="0.75" top="1" bottom="1" header="0.5" footer="0.5"/>
  <pageSetup scale="83" orientation="landscape" r:id="rId1"/>
  <headerFooter alignWithMargins="0"/>
</worksheet>
</file>

<file path=xl/worksheets/sheet69.xml><?xml version="1.0" encoding="utf-8"?>
<worksheet xmlns="http://schemas.openxmlformats.org/spreadsheetml/2006/main" xmlns:r="http://schemas.openxmlformats.org/officeDocument/2006/relationships">
  <dimension ref="A1:AD27"/>
  <sheetViews>
    <sheetView workbookViewId="0">
      <pane xSplit="1" ySplit="4" topLeftCell="G5" activePane="bottomRight" state="frozen"/>
      <selection activeCell="D18" sqref="D18"/>
      <selection pane="topRight" activeCell="D18" sqref="D18"/>
      <selection pane="bottomLeft" activeCell="D18" sqref="D18"/>
      <selection pane="bottomRight" activeCell="O25" sqref="O25"/>
    </sheetView>
  </sheetViews>
  <sheetFormatPr defaultRowHeight="12.75"/>
  <cols>
    <col min="1" max="1" width="46.5703125" style="11" bestFit="1" customWidth="1"/>
    <col min="2" max="2" width="6" style="11" customWidth="1"/>
    <col min="3" max="4" width="7" style="11" customWidth="1"/>
    <col min="5" max="5" width="6" style="11" customWidth="1"/>
    <col min="6" max="6" width="9.42578125" style="11" customWidth="1"/>
    <col min="7" max="8" width="8.140625" style="11" customWidth="1"/>
    <col min="9" max="9" width="9.85546875" style="11" customWidth="1"/>
    <col min="10" max="13" width="7.28515625" style="11" customWidth="1"/>
    <col min="14" max="14" width="9.28515625" style="11" customWidth="1"/>
    <col min="15" max="15" width="8.140625" style="11" customWidth="1"/>
    <col min="16" max="16" width="7.28515625" style="11" customWidth="1"/>
    <col min="17" max="17" width="9.28515625" style="11" customWidth="1"/>
    <col min="18" max="18" width="8.42578125" style="11" customWidth="1"/>
    <col min="19" max="19" width="12.7109375" style="11" customWidth="1"/>
    <col min="20" max="20" width="11.140625" style="11" customWidth="1"/>
    <col min="21" max="22" width="10.42578125" style="11" customWidth="1"/>
    <col min="23" max="23" width="9.140625" style="11"/>
    <col min="24" max="24" width="9.42578125" style="11" customWidth="1"/>
    <col min="25" max="27" width="9.140625" style="11"/>
    <col min="28" max="28" width="10.5703125" style="11" bestFit="1" customWidth="1"/>
    <col min="29" max="16384" width="9.140625" style="11"/>
  </cols>
  <sheetData>
    <row r="1" spans="1:30" s="23" customFormat="1" ht="15.75" customHeight="1" thickBot="1">
      <c r="A1" s="1358" t="str">
        <f>[3]Tables!$A$68</f>
        <v xml:space="preserve">Table 67: Number of Schemes and Folios by Investment Objective           </v>
      </c>
      <c r="B1" s="1358"/>
      <c r="C1" s="1358"/>
      <c r="D1" s="1358"/>
      <c r="E1" s="1358"/>
      <c r="F1" s="1358"/>
      <c r="G1" s="1358"/>
      <c r="H1" s="1358"/>
      <c r="I1" s="1358"/>
      <c r="J1" s="1358"/>
      <c r="K1" s="1358"/>
      <c r="L1" s="1358"/>
      <c r="M1" s="1358"/>
      <c r="N1" s="1358"/>
      <c r="O1" s="1358"/>
      <c r="P1" s="1358"/>
      <c r="Q1" s="1358"/>
    </row>
    <row r="2" spans="1:30" s="23" customFormat="1" ht="13.5" customHeight="1">
      <c r="A2" s="1380" t="s">
        <v>395</v>
      </c>
      <c r="B2" s="1377" t="s">
        <v>464</v>
      </c>
      <c r="C2" s="1378"/>
      <c r="D2" s="1378"/>
      <c r="E2" s="1378"/>
      <c r="F2" s="1378"/>
      <c r="G2" s="1378"/>
      <c r="H2" s="1378"/>
      <c r="I2" s="1379"/>
      <c r="J2" s="1377" t="s">
        <v>557</v>
      </c>
      <c r="K2" s="1378"/>
      <c r="L2" s="1378"/>
      <c r="M2" s="1378"/>
      <c r="N2" s="1378"/>
      <c r="O2" s="1378"/>
      <c r="P2" s="1378"/>
      <c r="Q2" s="1379"/>
      <c r="T2" s="21"/>
      <c r="U2" s="21"/>
      <c r="V2" s="21"/>
    </row>
    <row r="3" spans="1:30" s="23" customFormat="1" ht="13.5" customHeight="1">
      <c r="A3" s="1381"/>
      <c r="B3" s="1383" t="s">
        <v>398</v>
      </c>
      <c r="C3" s="1384"/>
      <c r="D3" s="1384"/>
      <c r="E3" s="1385"/>
      <c r="F3" s="1383" t="s">
        <v>399</v>
      </c>
      <c r="G3" s="1384"/>
      <c r="H3" s="1384"/>
      <c r="I3" s="1386"/>
      <c r="J3" s="1383" t="s">
        <v>398</v>
      </c>
      <c r="K3" s="1384"/>
      <c r="L3" s="1384"/>
      <c r="M3" s="1385"/>
      <c r="N3" s="1033" t="s">
        <v>399</v>
      </c>
      <c r="O3" s="1387"/>
      <c r="P3" s="1387"/>
      <c r="Q3" s="1388"/>
      <c r="T3" s="21"/>
      <c r="U3" s="21"/>
      <c r="V3" s="21"/>
    </row>
    <row r="4" spans="1:30" s="21" customFormat="1" ht="15" customHeight="1">
      <c r="A4" s="1382"/>
      <c r="B4" s="970" t="s">
        <v>400</v>
      </c>
      <c r="C4" s="970" t="s">
        <v>401</v>
      </c>
      <c r="D4" s="970" t="s">
        <v>153</v>
      </c>
      <c r="E4" s="970" t="s">
        <v>5</v>
      </c>
      <c r="F4" s="970" t="s">
        <v>400</v>
      </c>
      <c r="G4" s="970" t="s">
        <v>401</v>
      </c>
      <c r="H4" s="970" t="s">
        <v>153</v>
      </c>
      <c r="I4" s="246" t="s">
        <v>5</v>
      </c>
      <c r="J4" s="970" t="s">
        <v>400</v>
      </c>
      <c r="K4" s="970" t="s">
        <v>401</v>
      </c>
      <c r="L4" s="970" t="s">
        <v>153</v>
      </c>
      <c r="M4" s="970" t="s">
        <v>5</v>
      </c>
      <c r="N4" s="970" t="s">
        <v>400</v>
      </c>
      <c r="O4" s="970" t="s">
        <v>401</v>
      </c>
      <c r="P4" s="970" t="s">
        <v>153</v>
      </c>
      <c r="Q4" s="246" t="s">
        <v>5</v>
      </c>
      <c r="S4" s="23"/>
      <c r="T4" s="197"/>
      <c r="U4" s="197"/>
      <c r="V4" s="197"/>
    </row>
    <row r="5" spans="1:30" s="10" customFormat="1" ht="18.75">
      <c r="A5" s="247" t="s">
        <v>402</v>
      </c>
      <c r="B5" s="248">
        <f t="shared" ref="B5:Q5" si="0">SUM(B6:B10)</f>
        <v>364</v>
      </c>
      <c r="C5" s="248">
        <f t="shared" si="0"/>
        <v>910</v>
      </c>
      <c r="D5" s="248">
        <f t="shared" si="0"/>
        <v>72</v>
      </c>
      <c r="E5" s="248">
        <f t="shared" si="0"/>
        <v>1346</v>
      </c>
      <c r="F5" s="248">
        <f t="shared" si="0"/>
        <v>6217146</v>
      </c>
      <c r="G5" s="248">
        <f t="shared" si="0"/>
        <v>980059</v>
      </c>
      <c r="H5" s="248">
        <f t="shared" si="0"/>
        <v>14982</v>
      </c>
      <c r="I5" s="249">
        <f t="shared" si="0"/>
        <v>7212187</v>
      </c>
      <c r="J5" s="248">
        <f t="shared" si="0"/>
        <v>360</v>
      </c>
      <c r="K5" s="248">
        <f t="shared" si="0"/>
        <v>1180</v>
      </c>
      <c r="L5" s="248">
        <f t="shared" si="0"/>
        <v>79</v>
      </c>
      <c r="M5" s="248">
        <f t="shared" si="0"/>
        <v>1619</v>
      </c>
      <c r="N5" s="248">
        <f t="shared" si="0"/>
        <v>6910389</v>
      </c>
      <c r="O5" s="248">
        <f t="shared" si="0"/>
        <v>1029621</v>
      </c>
      <c r="P5" s="248">
        <f t="shared" si="0"/>
        <v>11810</v>
      </c>
      <c r="Q5" s="249">
        <f t="shared" si="0"/>
        <v>7951820</v>
      </c>
      <c r="R5" s="32"/>
      <c r="S5" s="23"/>
      <c r="T5" s="23"/>
      <c r="U5" s="23"/>
      <c r="V5" s="23"/>
      <c r="X5" s="167"/>
      <c r="Y5" s="167"/>
      <c r="Z5" s="167"/>
      <c r="AB5" s="167"/>
      <c r="AC5" s="167"/>
      <c r="AD5" s="167"/>
    </row>
    <row r="6" spans="1:30" s="24" customFormat="1" ht="12" customHeight="1">
      <c r="A6" s="250" t="s">
        <v>171</v>
      </c>
      <c r="B6" s="251">
        <v>52</v>
      </c>
      <c r="C6" s="251">
        <v>0</v>
      </c>
      <c r="D6" s="251">
        <v>0</v>
      </c>
      <c r="E6" s="251">
        <v>52</v>
      </c>
      <c r="F6" s="251">
        <v>311644</v>
      </c>
      <c r="G6" s="251">
        <v>0</v>
      </c>
      <c r="H6" s="251">
        <v>0</v>
      </c>
      <c r="I6" s="252">
        <v>311644</v>
      </c>
      <c r="J6" s="875">
        <v>54</v>
      </c>
      <c r="K6" s="875">
        <v>0</v>
      </c>
      <c r="L6" s="875">
        <v>0</v>
      </c>
      <c r="M6" s="875">
        <f>SUM(J6:L6)</f>
        <v>54</v>
      </c>
      <c r="N6" s="251">
        <v>351093</v>
      </c>
      <c r="O6" s="251">
        <v>0</v>
      </c>
      <c r="P6" s="251">
        <v>0</v>
      </c>
      <c r="Q6" s="252">
        <f>SUM(N6:P6)</f>
        <v>351093</v>
      </c>
      <c r="R6" s="31"/>
      <c r="S6" s="23"/>
      <c r="T6" s="23"/>
      <c r="U6" s="23"/>
      <c r="V6" s="23"/>
      <c r="W6" s="167"/>
      <c r="X6" s="167"/>
      <c r="Y6" s="167"/>
      <c r="Z6" s="167"/>
      <c r="AB6" s="167"/>
      <c r="AC6" s="167"/>
      <c r="AD6" s="167"/>
    </row>
    <row r="7" spans="1:30" s="24" customFormat="1" ht="12" customHeight="1">
      <c r="A7" s="250" t="s">
        <v>170</v>
      </c>
      <c r="B7" s="251">
        <v>45</v>
      </c>
      <c r="C7" s="251">
        <v>0</v>
      </c>
      <c r="D7" s="251">
        <v>0</v>
      </c>
      <c r="E7" s="251">
        <v>45</v>
      </c>
      <c r="F7" s="251">
        <v>65225</v>
      </c>
      <c r="G7" s="251">
        <v>0</v>
      </c>
      <c r="H7" s="251">
        <v>0</v>
      </c>
      <c r="I7" s="252">
        <v>65225</v>
      </c>
      <c r="J7" s="875">
        <v>41</v>
      </c>
      <c r="K7" s="875">
        <v>0</v>
      </c>
      <c r="L7" s="875">
        <v>0</v>
      </c>
      <c r="M7" s="875">
        <f>SUM(J7:L7)</f>
        <v>41</v>
      </c>
      <c r="N7" s="251">
        <v>68165</v>
      </c>
      <c r="O7" s="251">
        <v>0</v>
      </c>
      <c r="P7" s="251">
        <v>0</v>
      </c>
      <c r="Q7" s="252">
        <f>SUM(N7:P7)</f>
        <v>68165</v>
      </c>
      <c r="R7" s="31"/>
      <c r="S7" s="23"/>
      <c r="T7" s="23"/>
      <c r="U7" s="23"/>
      <c r="V7" s="23"/>
      <c r="W7" s="167"/>
      <c r="X7" s="167"/>
      <c r="Y7" s="167"/>
      <c r="Z7" s="167"/>
      <c r="AB7" s="167"/>
      <c r="AC7" s="167"/>
      <c r="AD7" s="167"/>
    </row>
    <row r="8" spans="1:30" s="24" customFormat="1" ht="12" customHeight="1">
      <c r="A8" s="250" t="s">
        <v>169</v>
      </c>
      <c r="B8" s="251">
        <v>267</v>
      </c>
      <c r="C8" s="251">
        <v>906</v>
      </c>
      <c r="D8" s="251">
        <v>72</v>
      </c>
      <c r="E8" s="251">
        <v>1245</v>
      </c>
      <c r="F8" s="251">
        <v>5840277</v>
      </c>
      <c r="G8" s="251">
        <v>980030</v>
      </c>
      <c r="H8" s="251">
        <v>14982</v>
      </c>
      <c r="I8" s="252">
        <v>6835289</v>
      </c>
      <c r="J8" s="875">
        <v>265</v>
      </c>
      <c r="K8" s="875">
        <v>1173</v>
      </c>
      <c r="L8" s="875">
        <v>79</v>
      </c>
      <c r="M8" s="875">
        <f>SUM(J8:L8)</f>
        <v>1517</v>
      </c>
      <c r="N8" s="251">
        <v>6491131</v>
      </c>
      <c r="O8" s="251">
        <v>1029573</v>
      </c>
      <c r="P8" s="251">
        <v>11810</v>
      </c>
      <c r="Q8" s="252">
        <f>SUM(N8:P8)</f>
        <v>7532514</v>
      </c>
      <c r="R8" s="31"/>
      <c r="S8" s="23"/>
      <c r="T8" s="23"/>
      <c r="U8" s="23"/>
      <c r="V8" s="23"/>
      <c r="W8" s="167"/>
      <c r="X8" s="167"/>
      <c r="Y8" s="167"/>
      <c r="Z8" s="167"/>
      <c r="AB8" s="167"/>
      <c r="AC8" s="167"/>
      <c r="AD8" s="167"/>
    </row>
    <row r="9" spans="1:30" s="24" customFormat="1" ht="12" customHeight="1">
      <c r="A9" s="250" t="s">
        <v>168</v>
      </c>
      <c r="B9" s="251">
        <v>0</v>
      </c>
      <c r="C9" s="251">
        <v>0</v>
      </c>
      <c r="D9" s="251">
        <v>0</v>
      </c>
      <c r="E9" s="251">
        <v>0</v>
      </c>
      <c r="F9" s="251">
        <v>0</v>
      </c>
      <c r="G9" s="251">
        <v>0</v>
      </c>
      <c r="H9" s="251">
        <v>0</v>
      </c>
      <c r="I9" s="252">
        <v>0</v>
      </c>
      <c r="J9" s="875">
        <v>0</v>
      </c>
      <c r="K9" s="875">
        <v>0</v>
      </c>
      <c r="L9" s="875">
        <v>0</v>
      </c>
      <c r="M9" s="875">
        <f>SUM(J9:L9)</f>
        <v>0</v>
      </c>
      <c r="N9" s="251">
        <v>0</v>
      </c>
      <c r="O9" s="251">
        <v>0</v>
      </c>
      <c r="P9" s="251">
        <v>0</v>
      </c>
      <c r="Q9" s="252">
        <f>SUM(N9:P9)</f>
        <v>0</v>
      </c>
      <c r="R9" s="31"/>
      <c r="S9" s="23"/>
      <c r="T9" s="23"/>
      <c r="U9" s="23"/>
      <c r="V9" s="23"/>
      <c r="W9" s="167"/>
      <c r="X9" s="167"/>
      <c r="Y9" s="167"/>
      <c r="Z9" s="167"/>
      <c r="AB9" s="167"/>
      <c r="AC9" s="167"/>
      <c r="AD9" s="167"/>
    </row>
    <row r="10" spans="1:30" s="24" customFormat="1" ht="12" customHeight="1">
      <c r="A10" s="250" t="s">
        <v>397</v>
      </c>
      <c r="B10" s="251">
        <v>0</v>
      </c>
      <c r="C10" s="251">
        <v>4</v>
      </c>
      <c r="D10" s="251">
        <v>0</v>
      </c>
      <c r="E10" s="251">
        <v>4</v>
      </c>
      <c r="F10" s="251">
        <v>0</v>
      </c>
      <c r="G10" s="251">
        <v>29</v>
      </c>
      <c r="H10" s="251">
        <v>0</v>
      </c>
      <c r="I10" s="252">
        <v>29</v>
      </c>
      <c r="J10" s="875">
        <v>0</v>
      </c>
      <c r="K10" s="875">
        <v>7</v>
      </c>
      <c r="L10" s="875">
        <v>0</v>
      </c>
      <c r="M10" s="875">
        <f>SUM(J10:L10)</f>
        <v>7</v>
      </c>
      <c r="N10" s="251">
        <v>0</v>
      </c>
      <c r="O10" s="251">
        <v>48</v>
      </c>
      <c r="P10" s="251">
        <v>0</v>
      </c>
      <c r="Q10" s="252">
        <f>SUM(N10:P10)</f>
        <v>48</v>
      </c>
      <c r="R10" s="31"/>
      <c r="S10" s="23"/>
      <c r="T10" s="23"/>
      <c r="U10" s="23"/>
      <c r="V10" s="23"/>
      <c r="W10" s="167"/>
      <c r="X10" s="167"/>
      <c r="Y10" s="167"/>
      <c r="Z10" s="167"/>
      <c r="AB10" s="167"/>
      <c r="AC10" s="167"/>
      <c r="AD10" s="167"/>
    </row>
    <row r="11" spans="1:30" s="10" customFormat="1" ht="24.75" customHeight="1">
      <c r="A11" s="940" t="s">
        <v>167</v>
      </c>
      <c r="B11" s="248">
        <f t="shared" ref="B11:Q11" si="1">SUM(B12:B13)</f>
        <v>342</v>
      </c>
      <c r="C11" s="248">
        <f t="shared" si="1"/>
        <v>92</v>
      </c>
      <c r="D11" s="248">
        <f t="shared" si="1"/>
        <v>0</v>
      </c>
      <c r="E11" s="248">
        <f t="shared" si="1"/>
        <v>434</v>
      </c>
      <c r="F11" s="248">
        <f t="shared" si="1"/>
        <v>30233444</v>
      </c>
      <c r="G11" s="248">
        <f t="shared" si="1"/>
        <v>1458175</v>
      </c>
      <c r="H11" s="248">
        <f t="shared" si="1"/>
        <v>0</v>
      </c>
      <c r="I11" s="249">
        <f t="shared" si="1"/>
        <v>31691619</v>
      </c>
      <c r="J11" s="248">
        <f t="shared" si="1"/>
        <v>360</v>
      </c>
      <c r="K11" s="248">
        <f t="shared" si="1"/>
        <v>114</v>
      </c>
      <c r="L11" s="248">
        <f t="shared" si="1"/>
        <v>0</v>
      </c>
      <c r="M11" s="248">
        <f t="shared" si="1"/>
        <v>474</v>
      </c>
      <c r="N11" s="248">
        <f t="shared" si="1"/>
        <v>33192217</v>
      </c>
      <c r="O11" s="248">
        <f t="shared" si="1"/>
        <v>1521196</v>
      </c>
      <c r="P11" s="248">
        <f t="shared" si="1"/>
        <v>0</v>
      </c>
      <c r="Q11" s="249">
        <f t="shared" si="1"/>
        <v>34713413</v>
      </c>
      <c r="R11" s="31"/>
      <c r="S11" s="23"/>
      <c r="T11" s="23"/>
      <c r="U11" s="23"/>
      <c r="V11" s="23"/>
      <c r="W11" s="32"/>
      <c r="X11" s="167"/>
      <c r="Y11" s="167"/>
      <c r="Z11" s="167"/>
      <c r="AB11" s="167"/>
      <c r="AC11" s="167"/>
      <c r="AD11" s="167"/>
    </row>
    <row r="12" spans="1:30" s="24" customFormat="1" ht="12.75" customHeight="1">
      <c r="A12" s="250" t="s">
        <v>166</v>
      </c>
      <c r="B12" s="251">
        <v>39</v>
      </c>
      <c r="C12" s="251">
        <v>16</v>
      </c>
      <c r="D12" s="251">
        <v>0</v>
      </c>
      <c r="E12" s="251">
        <v>55</v>
      </c>
      <c r="F12" s="251">
        <v>5854422</v>
      </c>
      <c r="G12" s="251">
        <v>637858</v>
      </c>
      <c r="H12" s="251">
        <v>0</v>
      </c>
      <c r="I12" s="252">
        <v>6492280</v>
      </c>
      <c r="J12" s="251">
        <v>42</v>
      </c>
      <c r="K12" s="251">
        <v>16</v>
      </c>
      <c r="L12" s="251">
        <v>0</v>
      </c>
      <c r="M12" s="875">
        <f>SUM(J12:L12)</f>
        <v>58</v>
      </c>
      <c r="N12" s="251">
        <v>6232732</v>
      </c>
      <c r="O12" s="251">
        <v>609551</v>
      </c>
      <c r="P12" s="251">
        <v>0</v>
      </c>
      <c r="Q12" s="252">
        <f>SUM(N12:P12)</f>
        <v>6842283</v>
      </c>
      <c r="R12" s="31"/>
      <c r="S12" s="23"/>
      <c r="T12" s="23"/>
      <c r="U12" s="23"/>
      <c r="V12" s="23"/>
      <c r="W12" s="167"/>
      <c r="X12" s="167"/>
      <c r="Y12" s="167"/>
      <c r="Z12" s="167"/>
      <c r="AB12" s="167"/>
      <c r="AC12" s="167"/>
      <c r="AD12" s="167"/>
    </row>
    <row r="13" spans="1:30" s="24" customFormat="1" ht="12.75" customHeight="1">
      <c r="A13" s="250" t="s">
        <v>165</v>
      </c>
      <c r="B13" s="251">
        <v>303</v>
      </c>
      <c r="C13" s="251">
        <v>76</v>
      </c>
      <c r="D13" s="251">
        <v>0</v>
      </c>
      <c r="E13" s="251">
        <v>379</v>
      </c>
      <c r="F13" s="251">
        <v>24379022</v>
      </c>
      <c r="G13" s="251">
        <v>820317</v>
      </c>
      <c r="H13" s="251">
        <v>0</v>
      </c>
      <c r="I13" s="252">
        <v>25199339</v>
      </c>
      <c r="J13" s="251">
        <v>318</v>
      </c>
      <c r="K13" s="251">
        <v>98</v>
      </c>
      <c r="L13" s="251">
        <v>0</v>
      </c>
      <c r="M13" s="875">
        <f>SUM(J13:L13)</f>
        <v>416</v>
      </c>
      <c r="N13" s="251">
        <v>26959485</v>
      </c>
      <c r="O13" s="251">
        <v>911645</v>
      </c>
      <c r="P13" s="251">
        <v>0</v>
      </c>
      <c r="Q13" s="252">
        <f>SUM(N13:P13)</f>
        <v>27871130</v>
      </c>
      <c r="R13" s="31"/>
      <c r="S13" s="23"/>
      <c r="T13" s="23"/>
      <c r="U13" s="23"/>
      <c r="V13" s="23"/>
      <c r="W13" s="167"/>
      <c r="X13" s="167"/>
      <c r="Y13" s="167"/>
      <c r="Z13" s="167"/>
      <c r="AB13" s="167"/>
      <c r="AC13" s="167"/>
      <c r="AD13" s="167"/>
    </row>
    <row r="14" spans="1:30" s="10" customFormat="1" ht="12.75" customHeight="1">
      <c r="A14" s="254" t="s">
        <v>164</v>
      </c>
      <c r="B14" s="255">
        <v>25</v>
      </c>
      <c r="C14" s="255">
        <v>0</v>
      </c>
      <c r="D14" s="255">
        <v>0</v>
      </c>
      <c r="E14" s="255">
        <v>25</v>
      </c>
      <c r="F14" s="256">
        <v>1990516</v>
      </c>
      <c r="G14" s="256">
        <v>0</v>
      </c>
      <c r="H14" s="256">
        <v>0</v>
      </c>
      <c r="I14" s="326">
        <v>1990516</v>
      </c>
      <c r="J14" s="255">
        <v>27</v>
      </c>
      <c r="K14" s="255">
        <v>0</v>
      </c>
      <c r="L14" s="255">
        <v>0</v>
      </c>
      <c r="M14" s="939">
        <f>SUM(J14:L14)</f>
        <v>27</v>
      </c>
      <c r="N14" s="256">
        <v>2345392</v>
      </c>
      <c r="O14" s="256">
        <v>0</v>
      </c>
      <c r="P14" s="256">
        <v>0</v>
      </c>
      <c r="Q14" s="326">
        <f>SUM(N14:P14)</f>
        <v>2345392</v>
      </c>
      <c r="R14" s="31"/>
      <c r="S14" s="23"/>
      <c r="T14" s="23"/>
      <c r="U14" s="23"/>
      <c r="V14" s="23"/>
      <c r="W14" s="167"/>
      <c r="X14" s="167"/>
      <c r="Y14" s="167"/>
      <c r="Z14" s="167"/>
      <c r="AB14" s="167"/>
      <c r="AC14" s="167"/>
      <c r="AD14" s="167"/>
    </row>
    <row r="15" spans="1:30" s="10" customFormat="1" ht="13.5" customHeight="1">
      <c r="A15" s="254" t="s">
        <v>163</v>
      </c>
      <c r="B15" s="248">
        <f t="shared" ref="B15:Q15" si="2">SUM(B16:B17)</f>
        <v>48</v>
      </c>
      <c r="C15" s="248">
        <f t="shared" si="2"/>
        <v>0</v>
      </c>
      <c r="D15" s="248">
        <f t="shared" si="2"/>
        <v>0</v>
      </c>
      <c r="E15" s="248">
        <f t="shared" si="2"/>
        <v>48</v>
      </c>
      <c r="F15" s="248">
        <f t="shared" si="2"/>
        <v>699729</v>
      </c>
      <c r="G15" s="248">
        <f t="shared" si="2"/>
        <v>0</v>
      </c>
      <c r="H15" s="248">
        <f t="shared" si="2"/>
        <v>0</v>
      </c>
      <c r="I15" s="249">
        <f t="shared" si="2"/>
        <v>699729</v>
      </c>
      <c r="J15" s="248">
        <f t="shared" si="2"/>
        <v>57</v>
      </c>
      <c r="K15" s="248">
        <f t="shared" si="2"/>
        <v>0</v>
      </c>
      <c r="L15" s="248">
        <f t="shared" si="2"/>
        <v>0</v>
      </c>
      <c r="M15" s="939">
        <f t="shared" si="2"/>
        <v>57</v>
      </c>
      <c r="N15" s="248">
        <f t="shared" si="2"/>
        <v>711548</v>
      </c>
      <c r="O15" s="248">
        <f t="shared" si="2"/>
        <v>0</v>
      </c>
      <c r="P15" s="248">
        <f t="shared" si="2"/>
        <v>0</v>
      </c>
      <c r="Q15" s="249">
        <f t="shared" si="2"/>
        <v>711548</v>
      </c>
      <c r="R15" s="31"/>
      <c r="S15" s="23"/>
      <c r="T15" s="23"/>
      <c r="U15" s="23"/>
      <c r="V15" s="23"/>
      <c r="W15" s="167"/>
      <c r="X15" s="167"/>
      <c r="Y15" s="167"/>
      <c r="Z15" s="167"/>
      <c r="AB15" s="167"/>
      <c r="AC15" s="167"/>
      <c r="AD15" s="167"/>
    </row>
    <row r="16" spans="1:30" s="24" customFormat="1" ht="12" customHeight="1">
      <c r="A16" s="250" t="s">
        <v>162</v>
      </c>
      <c r="B16" s="251">
        <v>14</v>
      </c>
      <c r="C16" s="251">
        <v>0</v>
      </c>
      <c r="D16" s="251">
        <v>0</v>
      </c>
      <c r="E16" s="251">
        <v>14</v>
      </c>
      <c r="F16" s="251">
        <v>465765</v>
      </c>
      <c r="G16" s="251">
        <v>0</v>
      </c>
      <c r="H16" s="251">
        <v>0</v>
      </c>
      <c r="I16" s="252">
        <v>465765</v>
      </c>
      <c r="J16" s="251">
        <v>13</v>
      </c>
      <c r="K16" s="251">
        <v>0</v>
      </c>
      <c r="L16" s="251">
        <v>0</v>
      </c>
      <c r="M16" s="875">
        <f>SUM(J16:L16)</f>
        <v>13</v>
      </c>
      <c r="N16" s="251">
        <v>450795</v>
      </c>
      <c r="O16" s="251">
        <v>0</v>
      </c>
      <c r="P16" s="251">
        <v>0</v>
      </c>
      <c r="Q16" s="252">
        <f>SUM(N16:P16)</f>
        <v>450795</v>
      </c>
      <c r="R16" s="31"/>
      <c r="S16" s="23"/>
      <c r="T16" s="23"/>
      <c r="U16" s="23"/>
      <c r="V16" s="23"/>
      <c r="W16" s="167"/>
      <c r="X16" s="167"/>
      <c r="Y16" s="167"/>
      <c r="Z16" s="167"/>
      <c r="AB16" s="167"/>
      <c r="AC16" s="167"/>
      <c r="AD16" s="167"/>
    </row>
    <row r="17" spans="1:30" s="24" customFormat="1" ht="12" customHeight="1">
      <c r="A17" s="250" t="s">
        <v>161</v>
      </c>
      <c r="B17" s="251">
        <v>34</v>
      </c>
      <c r="C17" s="251">
        <v>0</v>
      </c>
      <c r="D17" s="251">
        <v>0</v>
      </c>
      <c r="E17" s="251">
        <v>34</v>
      </c>
      <c r="F17" s="251">
        <v>233964</v>
      </c>
      <c r="G17" s="251">
        <v>0</v>
      </c>
      <c r="H17" s="251">
        <v>0</v>
      </c>
      <c r="I17" s="252">
        <v>233964</v>
      </c>
      <c r="J17" s="251">
        <v>44</v>
      </c>
      <c r="K17" s="251">
        <v>0</v>
      </c>
      <c r="L17" s="251">
        <v>0</v>
      </c>
      <c r="M17" s="875">
        <f>SUM(J17:L17)</f>
        <v>44</v>
      </c>
      <c r="N17" s="251">
        <v>260753</v>
      </c>
      <c r="O17" s="251">
        <v>0</v>
      </c>
      <c r="P17" s="251">
        <v>0</v>
      </c>
      <c r="Q17" s="252">
        <f>SUM(N17:P17)</f>
        <v>260753</v>
      </c>
      <c r="R17" s="31"/>
      <c r="S17" s="23"/>
      <c r="T17" s="23"/>
      <c r="U17" s="23"/>
      <c r="V17" s="23"/>
      <c r="W17" s="167"/>
      <c r="X17" s="167"/>
      <c r="Y17" s="167"/>
      <c r="Z17" s="167"/>
      <c r="AB17" s="167"/>
      <c r="AC17" s="167"/>
      <c r="AD17" s="167"/>
    </row>
    <row r="18" spans="1:30" s="10" customFormat="1" ht="16.5" customHeight="1">
      <c r="A18" s="253" t="s">
        <v>438</v>
      </c>
      <c r="B18" s="248">
        <v>31</v>
      </c>
      <c r="C18" s="248">
        <v>0</v>
      </c>
      <c r="D18" s="248">
        <v>0</v>
      </c>
      <c r="E18" s="248">
        <v>31</v>
      </c>
      <c r="F18" s="256">
        <v>146155</v>
      </c>
      <c r="G18" s="256">
        <v>0</v>
      </c>
      <c r="H18" s="256">
        <v>0</v>
      </c>
      <c r="I18" s="257">
        <v>146155</v>
      </c>
      <c r="J18" s="248">
        <v>31</v>
      </c>
      <c r="K18" s="248">
        <v>0</v>
      </c>
      <c r="L18" s="248">
        <v>0</v>
      </c>
      <c r="M18" s="248">
        <v>31</v>
      </c>
      <c r="N18" s="256">
        <v>131101</v>
      </c>
      <c r="O18" s="256">
        <v>0</v>
      </c>
      <c r="P18" s="256">
        <v>0</v>
      </c>
      <c r="Q18" s="257">
        <f>SUM(N18:P18)</f>
        <v>131101</v>
      </c>
      <c r="R18" s="31"/>
      <c r="S18" s="23"/>
      <c r="T18" s="23"/>
      <c r="U18" s="23"/>
      <c r="V18" s="23"/>
      <c r="W18" s="167"/>
      <c r="X18" s="167"/>
      <c r="Y18" s="167"/>
      <c r="Z18" s="167"/>
      <c r="AB18" s="167"/>
      <c r="AC18" s="167"/>
      <c r="AD18" s="167"/>
    </row>
    <row r="19" spans="1:30" s="10" customFormat="1" ht="12.75" customHeight="1" thickBot="1">
      <c r="A19" s="258" t="s">
        <v>160</v>
      </c>
      <c r="B19" s="259">
        <f t="shared" ref="B19:I19" si="3">B18+B15+B14+B11+B5</f>
        <v>810</v>
      </c>
      <c r="C19" s="259">
        <f t="shared" si="3"/>
        <v>1002</v>
      </c>
      <c r="D19" s="259">
        <f t="shared" si="3"/>
        <v>72</v>
      </c>
      <c r="E19" s="259">
        <f t="shared" si="3"/>
        <v>1884</v>
      </c>
      <c r="F19" s="259">
        <f t="shared" si="3"/>
        <v>39286990</v>
      </c>
      <c r="G19" s="259">
        <f t="shared" si="3"/>
        <v>2438234</v>
      </c>
      <c r="H19" s="259">
        <f t="shared" si="3"/>
        <v>14982</v>
      </c>
      <c r="I19" s="260">
        <f t="shared" si="3"/>
        <v>41740206</v>
      </c>
      <c r="J19" s="259">
        <f t="shared" ref="J19:Q19" si="4">SUM(J5,J11,J14,J15,J18)</f>
        <v>835</v>
      </c>
      <c r="K19" s="259">
        <f t="shared" si="4"/>
        <v>1294</v>
      </c>
      <c r="L19" s="259">
        <f t="shared" si="4"/>
        <v>79</v>
      </c>
      <c r="M19" s="259">
        <f t="shared" si="4"/>
        <v>2208</v>
      </c>
      <c r="N19" s="259">
        <f t="shared" si="4"/>
        <v>43290647</v>
      </c>
      <c r="O19" s="259">
        <f t="shared" si="4"/>
        <v>2550817</v>
      </c>
      <c r="P19" s="259">
        <f t="shared" si="4"/>
        <v>11810</v>
      </c>
      <c r="Q19" s="260">
        <f t="shared" si="4"/>
        <v>45853274</v>
      </c>
      <c r="R19" s="31"/>
      <c r="S19" s="23"/>
      <c r="T19" s="23"/>
      <c r="U19" s="23"/>
      <c r="V19" s="23"/>
    </row>
    <row r="20" spans="1:30" s="10" customFormat="1" ht="12.75" customHeight="1">
      <c r="A20" s="149" t="s">
        <v>490</v>
      </c>
      <c r="B20" s="210"/>
      <c r="C20" s="210"/>
      <c r="D20" s="210"/>
      <c r="E20" s="210"/>
      <c r="F20" s="211"/>
      <c r="G20" s="211"/>
      <c r="H20" s="211"/>
      <c r="I20" s="211"/>
      <c r="J20" s="211"/>
      <c r="K20" s="211"/>
      <c r="L20" s="211"/>
      <c r="M20" s="211"/>
      <c r="N20" s="211"/>
      <c r="O20" s="211"/>
      <c r="P20" s="211"/>
      <c r="Q20" s="211"/>
      <c r="R20" s="31"/>
      <c r="S20" s="37"/>
      <c r="T20" s="211"/>
      <c r="U20" s="211"/>
      <c r="V20" s="211"/>
    </row>
    <row r="21" spans="1:30">
      <c r="A21" s="1058" t="str">
        <f>'[3]15'!$A$14</f>
        <v>$ indicates as on December 31, 2015.</v>
      </c>
      <c r="B21" s="1058"/>
      <c r="C21" s="1058"/>
      <c r="D21" s="1058"/>
      <c r="E21" s="1058"/>
      <c r="F21" s="1058"/>
      <c r="M21" s="37"/>
    </row>
    <row r="22" spans="1:30">
      <c r="A22" s="289" t="s">
        <v>276</v>
      </c>
      <c r="M22" s="37"/>
      <c r="P22" s="37"/>
      <c r="Q22" s="37"/>
    </row>
    <row r="23" spans="1:30">
      <c r="M23" s="37"/>
      <c r="P23" s="37"/>
      <c r="Q23" s="37"/>
    </row>
    <row r="24" spans="1:30">
      <c r="M24" s="37"/>
      <c r="P24" s="37"/>
      <c r="Q24" s="37"/>
    </row>
    <row r="25" spans="1:30">
      <c r="M25" s="37"/>
      <c r="P25" s="37"/>
      <c r="Q25" s="37"/>
      <c r="R25" s="37"/>
    </row>
    <row r="26" spans="1:30">
      <c r="M26" s="37"/>
      <c r="P26" s="37"/>
      <c r="Q26" s="37"/>
    </row>
    <row r="27" spans="1:30">
      <c r="M27" s="37"/>
    </row>
  </sheetData>
  <mergeCells count="9">
    <mergeCell ref="A21:F21"/>
    <mergeCell ref="A1:Q1"/>
    <mergeCell ref="A2:A4"/>
    <mergeCell ref="B2:I2"/>
    <mergeCell ref="J2:Q2"/>
    <mergeCell ref="B3:E3"/>
    <mergeCell ref="F3:I3"/>
    <mergeCell ref="J3:M3"/>
    <mergeCell ref="N3:Q3"/>
  </mergeCells>
  <pageMargins left="0.7" right="0.7" top="0.75" bottom="0.75" header="0.3" footer="0.3"/>
  <pageSetup scale="65" orientation="landscape" r:id="rId1"/>
  <ignoredErrors>
    <ignoredError sqref="M6:Q10 M20:Q20 O16:Q19 M16:N19 J11:L19 I11:I19 B11:H19 O11:P15 N11:N15" formulaRange="1"/>
    <ignoredError sqref="Q11:Q15 M11:M15" formula="1" formulaRange="1"/>
  </ignoredErrors>
</worksheet>
</file>

<file path=xl/worksheets/sheet7.xml><?xml version="1.0" encoding="utf-8"?>
<worksheet xmlns="http://schemas.openxmlformats.org/spreadsheetml/2006/main" xmlns:r="http://schemas.openxmlformats.org/officeDocument/2006/relationships">
  <sheetPr codeName="Sheet5"/>
  <dimension ref="A1:X21"/>
  <sheetViews>
    <sheetView zoomScaleSheetLayoutView="100" workbookViewId="0">
      <selection activeCell="S16" sqref="S16"/>
    </sheetView>
  </sheetViews>
  <sheetFormatPr defaultColWidth="9.140625" defaultRowHeight="15"/>
  <cols>
    <col min="1" max="1" width="9" style="462" customWidth="1"/>
    <col min="2" max="2" width="4.7109375" style="455" customWidth="1"/>
    <col min="3" max="3" width="8" style="455" customWidth="1"/>
    <col min="4" max="4" width="7.85546875" style="455" customWidth="1"/>
    <col min="5" max="5" width="8.5703125" style="455" customWidth="1"/>
    <col min="6" max="6" width="5.28515625" style="455" customWidth="1"/>
    <col min="7" max="7" width="8.85546875" style="455" customWidth="1"/>
    <col min="8" max="8" width="5.42578125" style="455" customWidth="1"/>
    <col min="9" max="9" width="8.140625" style="455" customWidth="1"/>
    <col min="10" max="10" width="5.5703125" style="455" customWidth="1"/>
    <col min="11" max="11" width="8" style="455" customWidth="1"/>
    <col min="12" max="12" width="5" style="455" customWidth="1"/>
    <col min="13" max="13" width="7.85546875" style="455" customWidth="1"/>
    <col min="14" max="14" width="5.5703125" style="455" customWidth="1"/>
    <col min="15" max="15" width="8.42578125" style="455" customWidth="1"/>
    <col min="16" max="16" width="5.42578125" style="455" customWidth="1"/>
    <col min="17" max="17" width="8" style="455" customWidth="1"/>
    <col min="18" max="18" width="4.85546875" style="455" customWidth="1"/>
    <col min="19" max="19" width="7.85546875" style="455" customWidth="1"/>
    <col min="20" max="20" width="9.140625" style="455" customWidth="1"/>
    <col min="21" max="21" width="10.42578125" style="455" bestFit="1" customWidth="1"/>
    <col min="22" max="22" width="11.7109375" style="455" bestFit="1" customWidth="1"/>
    <col min="23" max="23" width="9.42578125" style="455" bestFit="1" customWidth="1"/>
    <col min="24" max="24" width="9.5703125" style="455" bestFit="1" customWidth="1"/>
    <col min="25" max="25" width="9.42578125" style="455" bestFit="1" customWidth="1"/>
    <col min="26" max="26" width="9.7109375" style="455" bestFit="1" customWidth="1"/>
    <col min="27" max="27" width="9.42578125" style="455" bestFit="1" customWidth="1"/>
    <col min="28" max="28" width="9.7109375" style="455" bestFit="1" customWidth="1"/>
    <col min="29" max="29" width="9.42578125" style="455" bestFit="1" customWidth="1"/>
    <col min="30" max="30" width="9.5703125" style="455" bestFit="1" customWidth="1"/>
    <col min="31" max="33" width="9.42578125" style="455" bestFit="1" customWidth="1"/>
    <col min="34" max="34" width="9.7109375" style="455" bestFit="1" customWidth="1"/>
    <col min="35" max="35" width="9.42578125" style="455" bestFit="1" customWidth="1"/>
    <col min="36" max="36" width="9.7109375" style="455" bestFit="1" customWidth="1"/>
    <col min="37" max="37" width="9.42578125" style="455" bestFit="1" customWidth="1"/>
    <col min="38" max="38" width="9.5703125" style="455" bestFit="1" customWidth="1"/>
    <col min="39" max="16384" width="9.140625" style="455"/>
  </cols>
  <sheetData>
    <row r="1" spans="1:24" s="262" customFormat="1" ht="17.25" customHeight="1">
      <c r="A1" s="1009" t="str">
        <f>Tables!$A$6</f>
        <v xml:space="preserve">Table 5: Capital Raised from the Primary Market through though Public and Rights Issues </v>
      </c>
      <c r="B1" s="1009"/>
      <c r="C1" s="1009"/>
      <c r="D1" s="1009"/>
      <c r="E1" s="1009"/>
      <c r="F1" s="1009"/>
      <c r="G1" s="1009"/>
      <c r="H1" s="1009"/>
      <c r="I1" s="1009"/>
      <c r="J1" s="1009"/>
      <c r="K1" s="1009"/>
      <c r="L1" s="1009"/>
      <c r="M1" s="1009"/>
      <c r="N1" s="1009"/>
      <c r="O1" s="1009"/>
      <c r="P1" s="1009"/>
      <c r="Q1" s="1009"/>
      <c r="R1" s="1009"/>
      <c r="S1" s="449"/>
    </row>
    <row r="2" spans="1:24" s="450" customFormat="1" ht="15.75" customHeight="1">
      <c r="A2" s="1010" t="s">
        <v>267</v>
      </c>
      <c r="B2" s="1011" t="s">
        <v>5</v>
      </c>
      <c r="C2" s="1011"/>
      <c r="D2" s="1011" t="s">
        <v>31</v>
      </c>
      <c r="E2" s="1011"/>
      <c r="F2" s="1011"/>
      <c r="G2" s="1011"/>
      <c r="H2" s="1011" t="s">
        <v>336</v>
      </c>
      <c r="I2" s="1011"/>
      <c r="J2" s="1011"/>
      <c r="K2" s="1011"/>
      <c r="L2" s="1011" t="s">
        <v>32</v>
      </c>
      <c r="M2" s="1011"/>
      <c r="N2" s="1011"/>
      <c r="O2" s="1011"/>
      <c r="P2" s="1011"/>
      <c r="Q2" s="1011"/>
      <c r="R2" s="1011"/>
      <c r="S2" s="1011"/>
    </row>
    <row r="3" spans="1:24" s="450" customFormat="1" ht="15" customHeight="1">
      <c r="A3" s="1010"/>
      <c r="B3" s="1011"/>
      <c r="C3" s="1011"/>
      <c r="D3" s="1011" t="s">
        <v>33</v>
      </c>
      <c r="E3" s="1011"/>
      <c r="F3" s="1011" t="s">
        <v>34</v>
      </c>
      <c r="G3" s="1011"/>
      <c r="H3" s="1011" t="s">
        <v>35</v>
      </c>
      <c r="I3" s="1011"/>
      <c r="J3" s="1011" t="s">
        <v>36</v>
      </c>
      <c r="K3" s="1011"/>
      <c r="L3" s="1011" t="s">
        <v>37</v>
      </c>
      <c r="M3" s="1011"/>
      <c r="N3" s="1011"/>
      <c r="O3" s="1011"/>
      <c r="P3" s="1011" t="s">
        <v>337</v>
      </c>
      <c r="Q3" s="1011"/>
      <c r="R3" s="1011" t="s">
        <v>145</v>
      </c>
      <c r="S3" s="1011"/>
    </row>
    <row r="4" spans="1:24" s="451" customFormat="1" ht="14.25" customHeight="1">
      <c r="A4" s="1010"/>
      <c r="B4" s="1011"/>
      <c r="C4" s="1011"/>
      <c r="D4" s="1011"/>
      <c r="E4" s="1011"/>
      <c r="F4" s="1011"/>
      <c r="G4" s="1011"/>
      <c r="H4" s="1011"/>
      <c r="I4" s="1011"/>
      <c r="J4" s="1011"/>
      <c r="K4" s="1011"/>
      <c r="L4" s="1011" t="s">
        <v>38</v>
      </c>
      <c r="M4" s="1011"/>
      <c r="N4" s="1011" t="s">
        <v>39</v>
      </c>
      <c r="O4" s="1011"/>
      <c r="P4" s="1011"/>
      <c r="Q4" s="1011"/>
      <c r="R4" s="1011"/>
      <c r="S4" s="1011"/>
    </row>
    <row r="5" spans="1:24" s="453" customFormat="1" ht="39" customHeight="1">
      <c r="A5" s="1010"/>
      <c r="B5" s="452" t="s">
        <v>296</v>
      </c>
      <c r="C5" s="452" t="s">
        <v>340</v>
      </c>
      <c r="D5" s="452" t="s">
        <v>296</v>
      </c>
      <c r="E5" s="452" t="s">
        <v>340</v>
      </c>
      <c r="F5" s="452" t="s">
        <v>296</v>
      </c>
      <c r="G5" s="452" t="s">
        <v>340</v>
      </c>
      <c r="H5" s="452" t="s">
        <v>296</v>
      </c>
      <c r="I5" s="452" t="s">
        <v>340</v>
      </c>
      <c r="J5" s="452" t="s">
        <v>296</v>
      </c>
      <c r="K5" s="452" t="s">
        <v>340</v>
      </c>
      <c r="L5" s="452" t="s">
        <v>296</v>
      </c>
      <c r="M5" s="452" t="s">
        <v>340</v>
      </c>
      <c r="N5" s="452" t="s">
        <v>296</v>
      </c>
      <c r="O5" s="452" t="s">
        <v>340</v>
      </c>
      <c r="P5" s="452" t="s">
        <v>296</v>
      </c>
      <c r="Q5" s="452" t="s">
        <v>340</v>
      </c>
      <c r="R5" s="452" t="s">
        <v>296</v>
      </c>
      <c r="S5" s="452" t="s">
        <v>340</v>
      </c>
    </row>
    <row r="6" spans="1:24" s="454" customFormat="1" ht="14.25" customHeight="1">
      <c r="A6" s="316" t="s">
        <v>464</v>
      </c>
      <c r="B6" s="212">
        <v>88</v>
      </c>
      <c r="C6" s="212">
        <f>E6+G6</f>
        <v>19202.240000000002</v>
      </c>
      <c r="D6" s="212">
        <v>70</v>
      </c>
      <c r="E6" s="212">
        <v>12452.570000000002</v>
      </c>
      <c r="F6" s="212">
        <v>18</v>
      </c>
      <c r="G6" s="212">
        <v>6749.67</v>
      </c>
      <c r="H6" s="212">
        <v>42</v>
      </c>
      <c r="I6" s="212">
        <v>15891.53</v>
      </c>
      <c r="J6" s="212">
        <v>46</v>
      </c>
      <c r="K6" s="212">
        <v>3310.54</v>
      </c>
      <c r="L6" s="212">
        <v>8</v>
      </c>
      <c r="M6" s="212">
        <v>48.66</v>
      </c>
      <c r="N6" s="212">
        <v>55</v>
      </c>
      <c r="O6" s="212">
        <v>8739.69</v>
      </c>
      <c r="P6" s="212">
        <v>1</v>
      </c>
      <c r="Q6" s="212">
        <v>1000</v>
      </c>
      <c r="R6" s="212">
        <v>24</v>
      </c>
      <c r="S6" s="456">
        <v>9413.43</v>
      </c>
      <c r="T6" s="145"/>
      <c r="U6" s="455"/>
      <c r="V6" s="455"/>
      <c r="W6" s="455"/>
      <c r="X6" s="455"/>
    </row>
    <row r="7" spans="1:24" s="454" customFormat="1" ht="14.25" customHeight="1">
      <c r="A7" s="316" t="s">
        <v>557</v>
      </c>
      <c r="B7" s="212">
        <f>SUM(B8:B16)</f>
        <v>71</v>
      </c>
      <c r="C7" s="212">
        <f>SUM(C8:C16)</f>
        <v>51612.600000000006</v>
      </c>
      <c r="D7" s="212">
        <f>SUM(D8:D16)</f>
        <v>62</v>
      </c>
      <c r="E7" s="212">
        <f>SUM(E8:E16)</f>
        <v>42981.7</v>
      </c>
      <c r="F7" s="212">
        <f t="shared" ref="F7:Q7" si="0">SUM(F8:F16)</f>
        <v>9</v>
      </c>
      <c r="G7" s="212">
        <f t="shared" si="0"/>
        <v>8630.9</v>
      </c>
      <c r="H7" s="212">
        <f t="shared" si="0"/>
        <v>21</v>
      </c>
      <c r="I7" s="212">
        <f t="shared" si="0"/>
        <v>39353.15</v>
      </c>
      <c r="J7" s="212">
        <f>SUM(J8:J16)</f>
        <v>50</v>
      </c>
      <c r="K7" s="212">
        <f t="shared" si="0"/>
        <v>12258.97</v>
      </c>
      <c r="L7" s="212">
        <f t="shared" si="0"/>
        <v>4</v>
      </c>
      <c r="M7" s="212">
        <f t="shared" si="0"/>
        <v>92.09</v>
      </c>
      <c r="N7" s="212">
        <f t="shared" si="0"/>
        <v>55</v>
      </c>
      <c r="O7" s="212">
        <f t="shared" si="0"/>
        <v>20797.78</v>
      </c>
      <c r="P7" s="212">
        <f t="shared" si="0"/>
        <v>0</v>
      </c>
      <c r="Q7" s="212">
        <f t="shared" si="0"/>
        <v>0</v>
      </c>
      <c r="R7" s="212">
        <f>SUM(R8:R16)</f>
        <v>12</v>
      </c>
      <c r="S7" s="212">
        <f>SUM(S8:S16)</f>
        <v>30721.769999999997</v>
      </c>
      <c r="T7" s="145"/>
      <c r="U7" s="455"/>
      <c r="V7" s="455"/>
      <c r="W7" s="455"/>
      <c r="X7" s="455"/>
    </row>
    <row r="8" spans="1:24" s="458" customFormat="1" ht="14.25" customHeight="1">
      <c r="A8" s="312">
        <v>42108</v>
      </c>
      <c r="B8" s="456">
        <v>7</v>
      </c>
      <c r="C8" s="456">
        <v>9599.6</v>
      </c>
      <c r="D8" s="456">
        <v>5</v>
      </c>
      <c r="E8" s="456">
        <v>2101.6200000000008</v>
      </c>
      <c r="F8" s="456">
        <v>2</v>
      </c>
      <c r="G8" s="456">
        <v>7497.98</v>
      </c>
      <c r="H8" s="456">
        <v>4</v>
      </c>
      <c r="I8" s="456">
        <v>8207.7000000000007</v>
      </c>
      <c r="J8" s="456">
        <v>3</v>
      </c>
      <c r="K8" s="456">
        <v>1391.9</v>
      </c>
      <c r="L8" s="456">
        <v>0</v>
      </c>
      <c r="M8" s="456">
        <v>0</v>
      </c>
      <c r="N8" s="456">
        <v>5</v>
      </c>
      <c r="O8" s="456">
        <v>8889.8799999999992</v>
      </c>
      <c r="P8" s="456">
        <v>0</v>
      </c>
      <c r="Q8" s="456">
        <v>0</v>
      </c>
      <c r="R8" s="456">
        <v>2</v>
      </c>
      <c r="S8" s="456">
        <v>709.7</v>
      </c>
      <c r="T8" s="457"/>
      <c r="U8" s="455"/>
      <c r="V8" s="455"/>
      <c r="W8" s="455"/>
      <c r="X8" s="455"/>
    </row>
    <row r="9" spans="1:24" s="458" customFormat="1" ht="14.25" customHeight="1">
      <c r="A9" s="312">
        <v>42125</v>
      </c>
      <c r="B9" s="456">
        <v>2</v>
      </c>
      <c r="C9" s="456">
        <v>493.03</v>
      </c>
      <c r="D9" s="456">
        <v>2</v>
      </c>
      <c r="E9" s="456">
        <v>493.03</v>
      </c>
      <c r="F9" s="456">
        <v>0</v>
      </c>
      <c r="G9" s="456">
        <v>0</v>
      </c>
      <c r="H9" s="456">
        <v>0</v>
      </c>
      <c r="I9" s="456">
        <v>0</v>
      </c>
      <c r="J9" s="456">
        <v>2</v>
      </c>
      <c r="K9" s="456">
        <v>493.03</v>
      </c>
      <c r="L9" s="456">
        <v>0</v>
      </c>
      <c r="M9" s="456">
        <v>0</v>
      </c>
      <c r="N9" s="456">
        <v>2</v>
      </c>
      <c r="O9" s="456">
        <v>493.03</v>
      </c>
      <c r="P9" s="456">
        <v>0</v>
      </c>
      <c r="Q9" s="456">
        <v>0</v>
      </c>
      <c r="R9" s="456">
        <v>0</v>
      </c>
      <c r="S9" s="456">
        <v>0</v>
      </c>
      <c r="T9" s="457"/>
      <c r="U9" s="455"/>
      <c r="V9" s="455"/>
      <c r="W9" s="455"/>
      <c r="X9" s="455"/>
    </row>
    <row r="10" spans="1:24" s="458" customFormat="1" ht="14.25" customHeight="1">
      <c r="A10" s="312">
        <v>42156</v>
      </c>
      <c r="B10" s="456">
        <v>9</v>
      </c>
      <c r="C10" s="456">
        <v>439.2</v>
      </c>
      <c r="D10" s="456">
        <v>9</v>
      </c>
      <c r="E10" s="456">
        <v>439.2</v>
      </c>
      <c r="F10" s="456">
        <v>0</v>
      </c>
      <c r="G10" s="456">
        <v>0</v>
      </c>
      <c r="H10" s="456">
        <v>0</v>
      </c>
      <c r="I10" s="456">
        <v>0</v>
      </c>
      <c r="J10" s="456">
        <v>9</v>
      </c>
      <c r="K10" s="456">
        <v>439.2</v>
      </c>
      <c r="L10" s="456">
        <v>2</v>
      </c>
      <c r="M10" s="456">
        <v>7.01</v>
      </c>
      <c r="N10" s="456">
        <v>7</v>
      </c>
      <c r="O10" s="456">
        <v>432.19</v>
      </c>
      <c r="P10" s="456">
        <v>0</v>
      </c>
      <c r="Q10" s="456">
        <v>0</v>
      </c>
      <c r="R10" s="456">
        <v>0</v>
      </c>
      <c r="S10" s="456">
        <v>0</v>
      </c>
      <c r="T10" s="457"/>
      <c r="U10" s="455"/>
      <c r="V10" s="455"/>
      <c r="W10" s="455"/>
      <c r="X10" s="455"/>
    </row>
    <row r="11" spans="1:24" s="458" customFormat="1" ht="14.25" customHeight="1">
      <c r="A11" s="312">
        <v>42186</v>
      </c>
      <c r="B11" s="456">
        <f>SUM(D11+F11)</f>
        <v>8</v>
      </c>
      <c r="C11" s="456">
        <f>E11+G11</f>
        <v>884</v>
      </c>
      <c r="D11" s="788">
        <v>7</v>
      </c>
      <c r="E11" s="788">
        <v>784</v>
      </c>
      <c r="F11" s="456">
        <v>1</v>
      </c>
      <c r="G11" s="456">
        <v>100</v>
      </c>
      <c r="H11" s="456">
        <v>2</v>
      </c>
      <c r="I11" s="456">
        <v>264</v>
      </c>
      <c r="J11" s="456">
        <v>6</v>
      </c>
      <c r="K11" s="456">
        <v>619.27</v>
      </c>
      <c r="L11" s="456">
        <v>0</v>
      </c>
      <c r="M11" s="456">
        <v>0</v>
      </c>
      <c r="N11" s="456">
        <v>7</v>
      </c>
      <c r="O11" s="456">
        <v>719.27</v>
      </c>
      <c r="P11" s="456">
        <v>0</v>
      </c>
      <c r="Q11" s="456">
        <v>0</v>
      </c>
      <c r="R11" s="456">
        <v>1</v>
      </c>
      <c r="S11" s="456">
        <v>163.54</v>
      </c>
      <c r="T11" s="457"/>
      <c r="U11" s="455"/>
      <c r="V11" s="455"/>
      <c r="W11" s="455"/>
      <c r="X11" s="455"/>
    </row>
    <row r="12" spans="1:24" s="458" customFormat="1" ht="14.25" customHeight="1">
      <c r="A12" s="312">
        <v>42217</v>
      </c>
      <c r="B12" s="456">
        <f>SUM(D12+F12)</f>
        <v>10</v>
      </c>
      <c r="C12" s="456">
        <f>E12+G12</f>
        <v>2140.52</v>
      </c>
      <c r="D12" s="788">
        <v>10</v>
      </c>
      <c r="E12" s="456">
        <v>2140.52</v>
      </c>
      <c r="F12" s="456">
        <v>0</v>
      </c>
      <c r="G12" s="456">
        <v>0</v>
      </c>
      <c r="H12" s="456">
        <v>1</v>
      </c>
      <c r="I12" s="456">
        <v>228.27</v>
      </c>
      <c r="J12" s="456">
        <v>9</v>
      </c>
      <c r="K12" s="456">
        <v>1912.5</v>
      </c>
      <c r="L12" s="456">
        <v>0</v>
      </c>
      <c r="M12" s="456">
        <v>0</v>
      </c>
      <c r="N12" s="456">
        <v>9</v>
      </c>
      <c r="O12" s="456">
        <v>1912.5</v>
      </c>
      <c r="P12" s="456">
        <v>0</v>
      </c>
      <c r="Q12" s="456">
        <v>0</v>
      </c>
      <c r="R12" s="456">
        <v>1</v>
      </c>
      <c r="S12" s="456">
        <v>228.27</v>
      </c>
      <c r="T12" s="457"/>
      <c r="U12" s="455"/>
      <c r="V12" s="455"/>
      <c r="W12" s="455"/>
      <c r="X12" s="455"/>
    </row>
    <row r="13" spans="1:24" s="458" customFormat="1" ht="14.25" customHeight="1">
      <c r="A13" s="312">
        <v>42248</v>
      </c>
      <c r="B13" s="456">
        <f t="shared" ref="B13:B14" si="1">SUM(D13+F13)</f>
        <v>14</v>
      </c>
      <c r="C13" s="456">
        <f t="shared" ref="C13" si="2">E13+G13</f>
        <v>909.96</v>
      </c>
      <c r="D13" s="788">
        <v>11</v>
      </c>
      <c r="E13" s="456">
        <v>747.62</v>
      </c>
      <c r="F13" s="456">
        <v>3</v>
      </c>
      <c r="G13" s="456">
        <v>162.34</v>
      </c>
      <c r="H13" s="456">
        <v>4</v>
      </c>
      <c r="I13" s="456">
        <v>862.34</v>
      </c>
      <c r="J13" s="456">
        <v>10</v>
      </c>
      <c r="K13" s="456">
        <v>47.62</v>
      </c>
      <c r="L13" s="456">
        <v>1</v>
      </c>
      <c r="M13" s="456">
        <v>5</v>
      </c>
      <c r="N13" s="456">
        <v>12</v>
      </c>
      <c r="O13" s="456">
        <v>204.96</v>
      </c>
      <c r="P13" s="456">
        <v>0</v>
      </c>
      <c r="Q13" s="456">
        <v>0</v>
      </c>
      <c r="R13" s="456">
        <v>1</v>
      </c>
      <c r="S13" s="456">
        <v>700</v>
      </c>
      <c r="T13" s="457"/>
      <c r="U13" s="455"/>
      <c r="V13" s="455"/>
      <c r="W13" s="455"/>
      <c r="X13" s="455"/>
    </row>
    <row r="14" spans="1:24" s="458" customFormat="1" ht="14.25" customHeight="1">
      <c r="A14" s="312">
        <v>42278</v>
      </c>
      <c r="B14" s="456">
        <f t="shared" si="1"/>
        <v>10</v>
      </c>
      <c r="C14" s="456">
        <v>7714.85</v>
      </c>
      <c r="D14" s="456">
        <v>8</v>
      </c>
      <c r="E14" s="456">
        <v>6924.35</v>
      </c>
      <c r="F14" s="456">
        <v>2</v>
      </c>
      <c r="G14" s="456">
        <v>790.5</v>
      </c>
      <c r="H14" s="456">
        <v>6</v>
      </c>
      <c r="I14" s="456">
        <v>2990.5</v>
      </c>
      <c r="J14" s="456">
        <v>4</v>
      </c>
      <c r="K14" s="456">
        <v>4724.3500000000004</v>
      </c>
      <c r="L14" s="456">
        <v>0</v>
      </c>
      <c r="M14" s="456">
        <v>0</v>
      </c>
      <c r="N14" s="456">
        <v>6</v>
      </c>
      <c r="O14" s="456">
        <v>5514.85</v>
      </c>
      <c r="P14" s="456">
        <v>0</v>
      </c>
      <c r="Q14" s="456">
        <v>0</v>
      </c>
      <c r="R14" s="456">
        <v>4</v>
      </c>
      <c r="S14" s="456">
        <v>2200</v>
      </c>
      <c r="T14" s="457"/>
      <c r="U14" s="455"/>
      <c r="V14" s="455"/>
      <c r="W14" s="455"/>
      <c r="X14" s="455"/>
    </row>
    <row r="15" spans="1:24" s="458" customFormat="1" ht="14.25" customHeight="1">
      <c r="A15" s="312">
        <v>42309</v>
      </c>
      <c r="B15" s="456">
        <f>SUM(D15+F15)</f>
        <v>3</v>
      </c>
      <c r="C15" s="456">
        <f>E15+G15</f>
        <v>311.27</v>
      </c>
      <c r="D15" s="456">
        <v>2</v>
      </c>
      <c r="E15" s="456">
        <v>231.19</v>
      </c>
      <c r="F15" s="456">
        <v>1</v>
      </c>
      <c r="G15" s="456">
        <v>80.08</v>
      </c>
      <c r="H15" s="456">
        <v>2</v>
      </c>
      <c r="I15" s="456">
        <v>310.08</v>
      </c>
      <c r="J15" s="456">
        <v>1</v>
      </c>
      <c r="K15" s="456">
        <v>1.19</v>
      </c>
      <c r="L15" s="456">
        <v>1</v>
      </c>
      <c r="M15" s="456">
        <v>80.08</v>
      </c>
      <c r="N15" s="456">
        <v>1</v>
      </c>
      <c r="O15" s="456">
        <v>1.19</v>
      </c>
      <c r="P15" s="456">
        <v>0</v>
      </c>
      <c r="Q15" s="456">
        <v>0</v>
      </c>
      <c r="R15" s="456">
        <v>1</v>
      </c>
      <c r="S15" s="456">
        <v>230</v>
      </c>
      <c r="T15" s="457"/>
      <c r="U15" s="455"/>
      <c r="V15" s="455"/>
      <c r="W15" s="455"/>
      <c r="X15" s="455"/>
    </row>
    <row r="16" spans="1:24" s="458" customFormat="1" ht="14.25" customHeight="1">
      <c r="A16" s="312">
        <v>42339</v>
      </c>
      <c r="B16" s="456">
        <f>SUM(D16+F16)</f>
        <v>8</v>
      </c>
      <c r="C16" s="456">
        <f>E16+G16</f>
        <v>29120.17</v>
      </c>
      <c r="D16" s="456">
        <v>8</v>
      </c>
      <c r="E16" s="456">
        <v>29120.17</v>
      </c>
      <c r="F16" s="456">
        <v>0</v>
      </c>
      <c r="G16" s="456">
        <v>0</v>
      </c>
      <c r="H16" s="456">
        <v>2</v>
      </c>
      <c r="I16" s="456">
        <v>26490.26</v>
      </c>
      <c r="J16" s="456">
        <v>6</v>
      </c>
      <c r="K16" s="456">
        <v>2629.91</v>
      </c>
      <c r="L16" s="456">
        <v>0</v>
      </c>
      <c r="M16" s="456">
        <v>0</v>
      </c>
      <c r="N16" s="456">
        <v>6</v>
      </c>
      <c r="O16" s="456">
        <v>2629.91</v>
      </c>
      <c r="P16" s="456">
        <v>0</v>
      </c>
      <c r="Q16" s="456">
        <v>0</v>
      </c>
      <c r="R16" s="456">
        <v>2</v>
      </c>
      <c r="S16" s="456">
        <v>26490.26</v>
      </c>
      <c r="T16" s="457"/>
      <c r="U16" s="455"/>
      <c r="V16" s="455"/>
      <c r="W16" s="455"/>
      <c r="X16" s="455"/>
    </row>
    <row r="17" spans="1:24" s="459" customFormat="1" ht="40.5" customHeight="1">
      <c r="A17" s="1007" t="s">
        <v>509</v>
      </c>
      <c r="B17" s="1007"/>
      <c r="C17" s="1007"/>
      <c r="D17" s="1007"/>
      <c r="E17" s="1007"/>
      <c r="F17" s="1007"/>
      <c r="G17" s="1007"/>
      <c r="H17" s="1007"/>
      <c r="I17" s="1007"/>
      <c r="J17" s="1007"/>
      <c r="K17" s="1007"/>
      <c r="L17" s="1007"/>
      <c r="M17" s="1007"/>
      <c r="N17" s="1007"/>
      <c r="O17" s="1007"/>
      <c r="P17" s="1007"/>
      <c r="Q17" s="1007"/>
      <c r="R17" s="1007"/>
      <c r="S17" s="1007"/>
      <c r="T17" s="291"/>
      <c r="U17" s="455"/>
      <c r="V17" s="455"/>
      <c r="W17" s="455"/>
      <c r="X17" s="455"/>
    </row>
    <row r="18" spans="1:24" s="459" customFormat="1" ht="15" customHeight="1">
      <c r="A18" s="1008" t="s">
        <v>535</v>
      </c>
      <c r="B18" s="1008"/>
      <c r="C18" s="1008"/>
      <c r="D18" s="1008"/>
      <c r="E18" s="1008"/>
      <c r="F18" s="1008"/>
      <c r="G18" s="1008"/>
      <c r="H18" s="1008"/>
      <c r="I18" s="1008"/>
      <c r="J18" s="1008"/>
      <c r="K18" s="1008"/>
      <c r="L18" s="1008"/>
      <c r="M18" s="1008"/>
      <c r="N18" s="1008"/>
      <c r="O18" s="1008"/>
      <c r="P18" s="447"/>
      <c r="Q18" s="447"/>
      <c r="R18" s="447"/>
      <c r="S18" s="447"/>
      <c r="T18" s="291"/>
      <c r="U18" s="455"/>
      <c r="V18" s="455"/>
      <c r="W18" s="455"/>
      <c r="X18" s="455"/>
    </row>
    <row r="19" spans="1:24" ht="12.75" customHeight="1">
      <c r="A19" s="1006" t="str">
        <f>'1'!A43:A43</f>
        <v>$ indicates as on December 31, 2015.</v>
      </c>
      <c r="B19" s="1006"/>
      <c r="C19" s="1006"/>
      <c r="D19" s="1006"/>
      <c r="E19" s="1006"/>
      <c r="F19" s="1006"/>
      <c r="G19" s="460"/>
      <c r="H19" s="460"/>
      <c r="I19" s="145"/>
      <c r="J19" s="460"/>
      <c r="K19" s="460"/>
      <c r="L19" s="460"/>
      <c r="T19" s="450"/>
    </row>
    <row r="20" spans="1:24" s="124" customFormat="1" ht="12.75" customHeight="1">
      <c r="A20" s="516" t="s">
        <v>276</v>
      </c>
      <c r="I20" s="455"/>
      <c r="J20" s="455"/>
      <c r="K20" s="455"/>
      <c r="L20" s="455"/>
      <c r="M20" s="455"/>
      <c r="N20" s="455"/>
      <c r="O20" s="455"/>
      <c r="P20" s="455"/>
      <c r="Q20" s="455"/>
      <c r="R20" s="455"/>
      <c r="S20" s="455"/>
      <c r="T20" s="450"/>
      <c r="U20" s="455"/>
      <c r="V20" s="455"/>
      <c r="W20" s="455"/>
      <c r="X20" s="455"/>
    </row>
    <row r="21" spans="1:24" ht="18.75">
      <c r="A21" s="461"/>
      <c r="T21" s="450"/>
    </row>
  </sheetData>
  <sortState ref="A45:F67">
    <sortCondition ref="D45"/>
  </sortState>
  <mergeCells count="18">
    <mergeCell ref="P3:Q4"/>
    <mergeCell ref="R3:S4"/>
    <mergeCell ref="A19:F19"/>
    <mergeCell ref="A17:S17"/>
    <mergeCell ref="A18:O18"/>
    <mergeCell ref="A1:R1"/>
    <mergeCell ref="A2:A5"/>
    <mergeCell ref="B2:C4"/>
    <mergeCell ref="D2:G2"/>
    <mergeCell ref="H2:K2"/>
    <mergeCell ref="L2:S2"/>
    <mergeCell ref="D3:E4"/>
    <mergeCell ref="F3:G4"/>
    <mergeCell ref="H3:I4"/>
    <mergeCell ref="L4:M4"/>
    <mergeCell ref="N4:O4"/>
    <mergeCell ref="J3:K4"/>
    <mergeCell ref="L3:O3"/>
  </mergeCells>
  <pageMargins left="0.75" right="0.75" top="1" bottom="1" header="0.5" footer="0.5"/>
  <pageSetup scale="80" orientation="landscape" r:id="rId1"/>
  <headerFooter alignWithMargins="0"/>
</worksheet>
</file>

<file path=xl/worksheets/sheet70.xml><?xml version="1.0" encoding="utf-8"?>
<worksheet xmlns="http://schemas.openxmlformats.org/spreadsheetml/2006/main" xmlns:r="http://schemas.openxmlformats.org/officeDocument/2006/relationships">
  <dimension ref="A1:U26"/>
  <sheetViews>
    <sheetView zoomScaleSheetLayoutView="100" workbookViewId="0">
      <selection activeCell="E19" sqref="E19"/>
    </sheetView>
  </sheetViews>
  <sheetFormatPr defaultRowHeight="12.75"/>
  <cols>
    <col min="1" max="1" width="8" style="27" customWidth="1"/>
    <col min="2" max="2" width="8.5703125" style="27" customWidth="1"/>
    <col min="3" max="3" width="8.85546875" style="27" customWidth="1"/>
    <col min="4" max="4" width="9.7109375" style="27" customWidth="1"/>
    <col min="5" max="5" width="9.42578125" style="27" customWidth="1"/>
    <col min="6" max="6" width="8.140625" style="27" customWidth="1"/>
    <col min="7" max="8" width="9.42578125" style="27" customWidth="1"/>
    <col min="9" max="9" width="8.5703125" style="27" customWidth="1"/>
    <col min="10" max="10" width="8.85546875" style="27" customWidth="1"/>
    <col min="11" max="12" width="9.140625" style="27"/>
    <col min="13" max="17" width="0" style="27" hidden="1" customWidth="1"/>
    <col min="18" max="16384" width="9.140625" style="27"/>
  </cols>
  <sheetData>
    <row r="1" spans="1:21" s="22" customFormat="1" ht="15.75" customHeight="1">
      <c r="A1" s="383" t="str">
        <f>[3]Tables!$A$69</f>
        <v>Table 68: Trends in Transactions on Stock Exchanges by Mutual Funds (` crore)</v>
      </c>
      <c r="B1" s="384"/>
      <c r="C1" s="384"/>
      <c r="D1" s="384"/>
      <c r="E1" s="384"/>
      <c r="F1" s="384"/>
      <c r="G1" s="384"/>
      <c r="H1" s="386"/>
      <c r="I1" s="386"/>
      <c r="J1" s="385"/>
    </row>
    <row r="2" spans="1:21" s="36" customFormat="1" ht="13.5" customHeight="1">
      <c r="A2" s="997" t="s">
        <v>486</v>
      </c>
      <c r="B2" s="1000" t="s">
        <v>4</v>
      </c>
      <c r="C2" s="1000"/>
      <c r="D2" s="1000"/>
      <c r="E2" s="1000" t="s">
        <v>145</v>
      </c>
      <c r="F2" s="1000"/>
      <c r="G2" s="1000"/>
      <c r="H2" s="1000" t="s">
        <v>5</v>
      </c>
      <c r="I2" s="1000"/>
      <c r="J2" s="1000"/>
    </row>
    <row r="3" spans="1:21" s="36" customFormat="1" ht="38.25">
      <c r="A3" s="998"/>
      <c r="B3" s="913" t="s">
        <v>179</v>
      </c>
      <c r="C3" s="913" t="s">
        <v>176</v>
      </c>
      <c r="D3" s="913" t="s">
        <v>178</v>
      </c>
      <c r="E3" s="913" t="s">
        <v>177</v>
      </c>
      <c r="F3" s="913" t="s">
        <v>176</v>
      </c>
      <c r="G3" s="913" t="s">
        <v>173</v>
      </c>
      <c r="H3" s="913" t="s">
        <v>175</v>
      </c>
      <c r="I3" s="913" t="s">
        <v>174</v>
      </c>
      <c r="J3" s="913" t="s">
        <v>173</v>
      </c>
      <c r="L3" s="20"/>
      <c r="M3" s="20"/>
      <c r="N3" s="20"/>
      <c r="O3" s="20"/>
      <c r="P3" s="20"/>
      <c r="Q3" s="20"/>
      <c r="R3" s="20"/>
      <c r="S3" s="20"/>
      <c r="T3" s="20"/>
      <c r="U3" s="20"/>
    </row>
    <row r="4" spans="1:21" s="20" customFormat="1">
      <c r="A4" s="316" t="s">
        <v>464</v>
      </c>
      <c r="B4" s="652">
        <v>231409.40000000002</v>
      </c>
      <c r="C4" s="652">
        <v>190686.99999999997</v>
      </c>
      <c r="D4" s="652">
        <v>40722.300000000003</v>
      </c>
      <c r="E4" s="652">
        <v>1717155.4000000004</v>
      </c>
      <c r="F4" s="652">
        <v>1130137.8</v>
      </c>
      <c r="G4" s="652">
        <v>587018.4</v>
      </c>
      <c r="H4" s="652">
        <v>1948564.8000000003</v>
      </c>
      <c r="I4" s="652">
        <v>1320824.7999999998</v>
      </c>
      <c r="J4" s="652">
        <v>627740.69999999995</v>
      </c>
    </row>
    <row r="5" spans="1:21" s="20" customFormat="1">
      <c r="A5" s="316" t="s">
        <v>557</v>
      </c>
      <c r="B5" s="652">
        <f>SUM(B6:B14)</f>
        <v>211539.3</v>
      </c>
      <c r="C5" s="652">
        <f>SUM(C6:C14)</f>
        <v>148471.29999999999</v>
      </c>
      <c r="D5" s="652">
        <f>SUM(D6:D14)</f>
        <v>63068.599999999991</v>
      </c>
      <c r="E5" s="652">
        <f>SUM(E6:E14)</f>
        <v>1069469.8</v>
      </c>
      <c r="F5" s="652">
        <f>SUM(F6:F14)</f>
        <v>809375.1</v>
      </c>
      <c r="G5" s="652">
        <f t="shared" ref="G5:I5" si="0">SUM(G6:G14)</f>
        <v>260096.1</v>
      </c>
      <c r="H5" s="652">
        <f t="shared" si="0"/>
        <v>1281009.1000000001</v>
      </c>
      <c r="I5" s="652">
        <f t="shared" si="0"/>
        <v>957846.4</v>
      </c>
      <c r="J5" s="652">
        <f>SUM(J6:J14)</f>
        <v>323164.69999999995</v>
      </c>
    </row>
    <row r="6" spans="1:21" s="20" customFormat="1">
      <c r="A6" s="312">
        <v>42108</v>
      </c>
      <c r="B6" s="536">
        <v>24367.4</v>
      </c>
      <c r="C6" s="536">
        <v>15123.1</v>
      </c>
      <c r="D6" s="536">
        <v>9243.9</v>
      </c>
      <c r="E6" s="737">
        <v>141786.79999999999</v>
      </c>
      <c r="F6" s="737">
        <v>119137.4</v>
      </c>
      <c r="G6" s="737">
        <v>22649.599999999999</v>
      </c>
      <c r="H6" s="737">
        <f t="shared" ref="H6:H14" si="1">B6+E6</f>
        <v>166154.19999999998</v>
      </c>
      <c r="I6" s="737">
        <f t="shared" ref="I6:I14" si="2">C6+F6</f>
        <v>134260.5</v>
      </c>
      <c r="J6" s="737">
        <f t="shared" ref="J6:J13" si="3">D6+G6</f>
        <v>31893.5</v>
      </c>
    </row>
    <row r="7" spans="1:21" s="20" customFormat="1">
      <c r="A7" s="312">
        <v>42138</v>
      </c>
      <c r="B7" s="536">
        <v>21700.5</v>
      </c>
      <c r="C7" s="536">
        <v>17524.2</v>
      </c>
      <c r="D7" s="536">
        <v>4176.7</v>
      </c>
      <c r="E7" s="737">
        <v>104974.39999999999</v>
      </c>
      <c r="F7" s="737">
        <v>87585.8</v>
      </c>
      <c r="G7" s="737">
        <v>17388.8</v>
      </c>
      <c r="H7" s="737">
        <f t="shared" si="1"/>
        <v>126674.9</v>
      </c>
      <c r="I7" s="737">
        <f t="shared" si="2"/>
        <v>105110</v>
      </c>
      <c r="J7" s="737">
        <f t="shared" si="3"/>
        <v>21565.5</v>
      </c>
    </row>
    <row r="8" spans="1:21" s="20" customFormat="1">
      <c r="A8" s="312">
        <v>42169</v>
      </c>
      <c r="B8" s="536">
        <v>25608</v>
      </c>
      <c r="C8" s="536">
        <v>15282.5</v>
      </c>
      <c r="D8" s="536">
        <v>10325.5</v>
      </c>
      <c r="E8" s="737">
        <v>146832.1</v>
      </c>
      <c r="F8" s="737">
        <v>92177.4</v>
      </c>
      <c r="G8" s="737">
        <v>54654.9</v>
      </c>
      <c r="H8" s="737">
        <f t="shared" si="1"/>
        <v>172440.1</v>
      </c>
      <c r="I8" s="737">
        <f t="shared" si="2"/>
        <v>107459.9</v>
      </c>
      <c r="J8" s="737">
        <f t="shared" si="3"/>
        <v>64980.4</v>
      </c>
    </row>
    <row r="9" spans="1:21" s="20" customFormat="1">
      <c r="A9" s="312">
        <v>42199</v>
      </c>
      <c r="B9" s="536">
        <v>23107.599999999999</v>
      </c>
      <c r="C9" s="536">
        <v>17665.7</v>
      </c>
      <c r="D9" s="536">
        <v>5442.1</v>
      </c>
      <c r="E9" s="737">
        <v>106551.6</v>
      </c>
      <c r="F9" s="737">
        <v>77058.2</v>
      </c>
      <c r="G9" s="737">
        <v>29493.599999999999</v>
      </c>
      <c r="H9" s="737">
        <f t="shared" si="1"/>
        <v>129659.20000000001</v>
      </c>
      <c r="I9" s="737">
        <f t="shared" si="2"/>
        <v>94723.9</v>
      </c>
      <c r="J9" s="737">
        <f t="shared" si="3"/>
        <v>34935.699999999997</v>
      </c>
    </row>
    <row r="10" spans="1:21" s="20" customFormat="1">
      <c r="A10" s="312">
        <v>42230</v>
      </c>
      <c r="B10" s="536">
        <v>28255.9</v>
      </c>
      <c r="C10" s="536">
        <v>17723</v>
      </c>
      <c r="D10" s="536">
        <v>10533</v>
      </c>
      <c r="E10" s="737">
        <v>118362</v>
      </c>
      <c r="F10" s="737">
        <v>94099.9</v>
      </c>
      <c r="G10" s="737">
        <v>24262.1</v>
      </c>
      <c r="H10" s="737">
        <f t="shared" si="1"/>
        <v>146617.9</v>
      </c>
      <c r="I10" s="737">
        <f t="shared" si="2"/>
        <v>111822.9</v>
      </c>
      <c r="J10" s="737">
        <f t="shared" si="3"/>
        <v>34795.1</v>
      </c>
    </row>
    <row r="11" spans="1:21" s="20" customFormat="1">
      <c r="A11" s="312">
        <v>42261</v>
      </c>
      <c r="B11" s="536">
        <v>23398.3</v>
      </c>
      <c r="C11" s="536">
        <v>14078.3</v>
      </c>
      <c r="D11" s="536">
        <v>9320.2000000000007</v>
      </c>
      <c r="E11" s="737">
        <v>114333.4</v>
      </c>
      <c r="F11" s="737">
        <v>97698.9</v>
      </c>
      <c r="G11" s="737">
        <v>16634.3</v>
      </c>
      <c r="H11" s="737">
        <f t="shared" si="1"/>
        <v>137731.69999999998</v>
      </c>
      <c r="I11" s="737">
        <f t="shared" si="2"/>
        <v>111777.2</v>
      </c>
      <c r="J11" s="737">
        <f t="shared" si="3"/>
        <v>25954.5</v>
      </c>
    </row>
    <row r="12" spans="1:21" s="20" customFormat="1">
      <c r="A12" s="312">
        <v>42291</v>
      </c>
      <c r="B12" s="536">
        <v>21691.1</v>
      </c>
      <c r="C12" s="536">
        <v>18756</v>
      </c>
      <c r="D12" s="536">
        <v>2935.4</v>
      </c>
      <c r="E12" s="737">
        <v>93852.4</v>
      </c>
      <c r="F12" s="737">
        <v>68841.600000000006</v>
      </c>
      <c r="G12" s="737">
        <v>25011.200000000001</v>
      </c>
      <c r="H12" s="737">
        <f t="shared" si="1"/>
        <v>115543.5</v>
      </c>
      <c r="I12" s="737">
        <f t="shared" si="2"/>
        <v>87597.6</v>
      </c>
      <c r="J12" s="737">
        <f t="shared" si="3"/>
        <v>27946.600000000002</v>
      </c>
    </row>
    <row r="13" spans="1:21" s="20" customFormat="1">
      <c r="A13" s="312">
        <v>42322</v>
      </c>
      <c r="B13" s="536">
        <v>21313.8</v>
      </c>
      <c r="C13" s="536">
        <v>14765.9</v>
      </c>
      <c r="D13" s="536">
        <v>6547.7</v>
      </c>
      <c r="E13" s="737">
        <v>94767.9</v>
      </c>
      <c r="F13" s="737">
        <v>63929.4</v>
      </c>
      <c r="G13" s="737">
        <v>30838.9</v>
      </c>
      <c r="H13" s="737">
        <f t="shared" si="1"/>
        <v>116081.7</v>
      </c>
      <c r="I13" s="737">
        <f t="shared" si="2"/>
        <v>78695.3</v>
      </c>
      <c r="J13" s="737">
        <f t="shared" si="3"/>
        <v>37386.6</v>
      </c>
    </row>
    <row r="14" spans="1:21" s="20" customFormat="1">
      <c r="A14" s="312">
        <v>42352</v>
      </c>
      <c r="B14" s="536">
        <v>22096.7</v>
      </c>
      <c r="C14" s="536">
        <v>17552.599999999999</v>
      </c>
      <c r="D14" s="536">
        <f>B14-C14</f>
        <v>4544.1000000000022</v>
      </c>
      <c r="E14" s="737">
        <v>148009.20000000001</v>
      </c>
      <c r="F14" s="737">
        <v>108846.5</v>
      </c>
      <c r="G14" s="737">
        <f>E14-F14</f>
        <v>39162.700000000012</v>
      </c>
      <c r="H14" s="737">
        <f t="shared" si="1"/>
        <v>170105.90000000002</v>
      </c>
      <c r="I14" s="737">
        <f t="shared" si="2"/>
        <v>126399.1</v>
      </c>
      <c r="J14" s="737">
        <f>D14+G14</f>
        <v>43706.800000000017</v>
      </c>
    </row>
    <row r="15" spans="1:21" ht="12.75" customHeight="1">
      <c r="A15" s="1058" t="str">
        <f>'[3]15'!$A$14</f>
        <v>$ indicates as on December 31, 2015.</v>
      </c>
      <c r="B15" s="1058"/>
      <c r="C15" s="1058"/>
      <c r="D15" s="1058"/>
      <c r="E15" s="1058"/>
      <c r="F15" s="1058"/>
      <c r="G15" s="918"/>
      <c r="H15" s="918"/>
      <c r="I15" s="918"/>
      <c r="J15" s="918"/>
    </row>
    <row r="16" spans="1:21" ht="12.75" customHeight="1">
      <c r="A16" s="993" t="s">
        <v>316</v>
      </c>
      <c r="B16" s="993"/>
      <c r="C16" s="993"/>
      <c r="D16" s="993"/>
      <c r="E16" s="993"/>
      <c r="F16" s="993"/>
      <c r="G16" s="993"/>
      <c r="H16" s="993"/>
      <c r="I16" s="993"/>
      <c r="J16" s="993"/>
    </row>
    <row r="18" spans="4:9">
      <c r="D18" s="34"/>
      <c r="E18" s="34"/>
      <c r="F18" s="34"/>
      <c r="H18" s="34"/>
      <c r="I18" s="34"/>
    </row>
    <row r="26" spans="4:9" ht="13.5" customHeight="1"/>
  </sheetData>
  <mergeCells count="6">
    <mergeCell ref="A16:J16"/>
    <mergeCell ref="A2:A3"/>
    <mergeCell ref="B2:D2"/>
    <mergeCell ref="E2:G2"/>
    <mergeCell ref="H2:J2"/>
    <mergeCell ref="A15:F15"/>
  </mergeCells>
  <pageMargins left="0.75" right="0.75" top="1" bottom="1" header="0.5" footer="0.5"/>
  <pageSetup orientation="landscape" r:id="rId1"/>
  <headerFooter alignWithMargins="0"/>
</worksheet>
</file>

<file path=xl/worksheets/sheet71.xml><?xml version="1.0" encoding="utf-8"?>
<worksheet xmlns="http://schemas.openxmlformats.org/spreadsheetml/2006/main" xmlns:r="http://schemas.openxmlformats.org/officeDocument/2006/relationships">
  <dimension ref="A1:T23"/>
  <sheetViews>
    <sheetView topLeftCell="A3" zoomScaleSheetLayoutView="90" workbookViewId="0">
      <selection activeCell="L23" sqref="L23"/>
    </sheetView>
  </sheetViews>
  <sheetFormatPr defaultColWidth="8.5703125" defaultRowHeight="15"/>
  <cols>
    <col min="1" max="1" width="18.85546875" style="315" customWidth="1"/>
    <col min="2" max="2" width="8.85546875" style="315" customWidth="1"/>
    <col min="3" max="3" width="8.5703125" style="315" customWidth="1"/>
    <col min="4" max="4" width="8.85546875" style="315" customWidth="1"/>
    <col min="5" max="5" width="9.28515625" style="315" customWidth="1"/>
    <col min="6" max="6" width="7.7109375" style="315" customWidth="1"/>
    <col min="7" max="7" width="9.140625" style="315" customWidth="1"/>
    <col min="8" max="8" width="9.28515625" style="315" customWidth="1"/>
    <col min="9" max="9" width="7.7109375" style="315" customWidth="1"/>
    <col min="10" max="10" width="9.140625" style="315" customWidth="1"/>
    <col min="11" max="11" width="8.5703125" style="315"/>
    <col min="12" max="12" width="10" style="315" bestFit="1" customWidth="1"/>
    <col min="13" max="17" width="0" style="315" hidden="1" customWidth="1"/>
    <col min="18" max="16384" width="8.5703125" style="315"/>
  </cols>
  <sheetData>
    <row r="1" spans="1:20" ht="15" customHeight="1">
      <c r="A1" s="1393" t="str">
        <f>[3]Tables!$A$70</f>
        <v>Table 69: Asset Under Management by Portfolio Manager</v>
      </c>
      <c r="B1" s="1393"/>
      <c r="C1" s="1393"/>
      <c r="D1" s="1393"/>
      <c r="E1" s="1393"/>
      <c r="F1" s="1393"/>
      <c r="G1" s="1393"/>
      <c r="H1" s="1393"/>
    </row>
    <row r="2" spans="1:20">
      <c r="A2" s="738" t="s">
        <v>30</v>
      </c>
      <c r="B2" s="1392" t="s">
        <v>464</v>
      </c>
      <c r="C2" s="1392"/>
      <c r="D2" s="1392"/>
      <c r="E2" s="1392">
        <v>42309</v>
      </c>
      <c r="F2" s="1392"/>
      <c r="G2" s="1392"/>
      <c r="H2" s="1392">
        <v>42339</v>
      </c>
      <c r="I2" s="1392"/>
      <c r="J2" s="1392"/>
    </row>
    <row r="3" spans="1:20" ht="41.25" customHeight="1">
      <c r="A3" s="164" t="s">
        <v>304</v>
      </c>
      <c r="B3" s="164" t="s">
        <v>305</v>
      </c>
      <c r="C3" s="165" t="s">
        <v>306</v>
      </c>
      <c r="D3" s="164" t="s">
        <v>307</v>
      </c>
      <c r="E3" s="164" t="s">
        <v>305</v>
      </c>
      <c r="F3" s="165" t="s">
        <v>306</v>
      </c>
      <c r="G3" s="164" t="s">
        <v>307</v>
      </c>
      <c r="H3" s="164" t="s">
        <v>305</v>
      </c>
      <c r="I3" s="165" t="s">
        <v>306</v>
      </c>
      <c r="J3" s="164" t="s">
        <v>307</v>
      </c>
    </row>
    <row r="4" spans="1:20">
      <c r="A4" s="159" t="s">
        <v>308</v>
      </c>
      <c r="B4" s="206">
        <v>40558</v>
      </c>
      <c r="C4" s="206">
        <v>3297</v>
      </c>
      <c r="D4" s="206">
        <v>2851</v>
      </c>
      <c r="E4" s="206">
        <v>50890</v>
      </c>
      <c r="F4" s="908">
        <v>3570</v>
      </c>
      <c r="G4" s="907">
        <v>2279</v>
      </c>
      <c r="H4" s="206">
        <v>53874</v>
      </c>
      <c r="I4" s="908">
        <v>3598</v>
      </c>
      <c r="J4" s="907">
        <v>2274</v>
      </c>
    </row>
    <row r="5" spans="1:20" ht="15" customHeight="1">
      <c r="A5" s="1395" t="s">
        <v>383</v>
      </c>
      <c r="B5" s="1395"/>
      <c r="C5" s="1395"/>
      <c r="D5" s="1395"/>
      <c r="E5" s="1395"/>
      <c r="F5" s="1395"/>
      <c r="G5" s="1395"/>
      <c r="H5" s="1395"/>
      <c r="I5" s="1395"/>
      <c r="J5" s="1395"/>
    </row>
    <row r="6" spans="1:20" ht="15" customHeight="1">
      <c r="A6" s="160" t="s">
        <v>309</v>
      </c>
      <c r="B6" s="161">
        <v>40829.31</v>
      </c>
      <c r="C6" s="161">
        <v>8651.1299999999992</v>
      </c>
      <c r="D6" s="1396">
        <v>180124</v>
      </c>
      <c r="E6" s="161">
        <v>46914.8</v>
      </c>
      <c r="F6" s="161">
        <v>9947.2000000000007</v>
      </c>
      <c r="G6" s="1396" t="s">
        <v>749</v>
      </c>
      <c r="H6" s="161">
        <v>47657.89</v>
      </c>
      <c r="I6" s="161">
        <v>10223.530000000001</v>
      </c>
      <c r="J6" s="1396" t="s">
        <v>814</v>
      </c>
    </row>
    <row r="7" spans="1:20">
      <c r="A7" s="160" t="s">
        <v>310</v>
      </c>
      <c r="B7" s="161">
        <v>1129.2</v>
      </c>
      <c r="C7" s="161">
        <v>42.41</v>
      </c>
      <c r="D7" s="1397"/>
      <c r="E7" s="161">
        <v>1017.86</v>
      </c>
      <c r="F7" s="161">
        <v>42.16</v>
      </c>
      <c r="G7" s="1397"/>
      <c r="H7" s="161">
        <v>972.25</v>
      </c>
      <c r="I7" s="161">
        <v>41.2</v>
      </c>
      <c r="J7" s="1397"/>
    </row>
    <row r="8" spans="1:20">
      <c r="A8" s="160" t="s">
        <v>311</v>
      </c>
      <c r="B8" s="143">
        <v>627716.17000000004</v>
      </c>
      <c r="C8" s="161">
        <v>33730.32</v>
      </c>
      <c r="D8" s="1397"/>
      <c r="E8" s="143">
        <v>696267.36</v>
      </c>
      <c r="F8" s="161">
        <v>39694.07</v>
      </c>
      <c r="G8" s="1397"/>
      <c r="H8" s="143">
        <v>710738.77</v>
      </c>
      <c r="I8" s="161">
        <v>40083.629999999997</v>
      </c>
      <c r="J8" s="1397"/>
    </row>
    <row r="9" spans="1:20">
      <c r="A9" s="160" t="s">
        <v>312</v>
      </c>
      <c r="B9" s="161">
        <v>137.16999999999999</v>
      </c>
      <c r="C9" s="161">
        <v>499.5</v>
      </c>
      <c r="D9" s="1397"/>
      <c r="E9" s="161">
        <v>77.2</v>
      </c>
      <c r="F9" s="161">
        <v>410.19</v>
      </c>
      <c r="G9" s="1397"/>
      <c r="H9" s="161">
        <v>87.96</v>
      </c>
      <c r="I9" s="161">
        <v>399.38</v>
      </c>
      <c r="J9" s="1397"/>
    </row>
    <row r="10" spans="1:20">
      <c r="A10" s="160" t="s">
        <v>313</v>
      </c>
      <c r="B10" s="161">
        <v>153.37</v>
      </c>
      <c r="C10" s="161">
        <v>-3.65</v>
      </c>
      <c r="D10" s="1397"/>
      <c r="E10" s="161">
        <v>192.17</v>
      </c>
      <c r="F10" s="161">
        <v>-2.54</v>
      </c>
      <c r="G10" s="1397"/>
      <c r="H10" s="161">
        <v>180.71</v>
      </c>
      <c r="I10" s="161">
        <v>-2.36</v>
      </c>
      <c r="J10" s="1397"/>
    </row>
    <row r="11" spans="1:20">
      <c r="A11" s="160" t="s">
        <v>314</v>
      </c>
      <c r="B11" s="161">
        <v>5865.55</v>
      </c>
      <c r="C11" s="161">
        <v>4901.4399999999996</v>
      </c>
      <c r="D11" s="1397"/>
      <c r="E11" s="161">
        <v>6205.28</v>
      </c>
      <c r="F11" s="161">
        <v>5284.42</v>
      </c>
      <c r="G11" s="1397"/>
      <c r="H11" s="161">
        <v>6226.54</v>
      </c>
      <c r="I11" s="161">
        <v>5794.13</v>
      </c>
      <c r="J11" s="1397"/>
    </row>
    <row r="12" spans="1:20">
      <c r="A12" s="160" t="s">
        <v>58</v>
      </c>
      <c r="B12" s="161">
        <v>23472.95</v>
      </c>
      <c r="C12" s="161">
        <v>136.15</v>
      </c>
      <c r="D12" s="1397"/>
      <c r="E12" s="161">
        <v>18682.560000000001</v>
      </c>
      <c r="F12" s="161">
        <v>261.05</v>
      </c>
      <c r="G12" s="1397"/>
      <c r="H12" s="161">
        <v>18632.25</v>
      </c>
      <c r="I12" s="161">
        <v>259.45</v>
      </c>
      <c r="J12" s="1397"/>
    </row>
    <row r="13" spans="1:20" ht="15.75">
      <c r="A13" s="162" t="s">
        <v>5</v>
      </c>
      <c r="B13" s="800">
        <v>699304</v>
      </c>
      <c r="C13" s="801">
        <v>47957</v>
      </c>
      <c r="D13" s="1397"/>
      <c r="E13" s="800" t="s">
        <v>813</v>
      </c>
      <c r="F13" s="801">
        <v>55636.55</v>
      </c>
      <c r="G13" s="1398"/>
      <c r="H13" s="800" t="s">
        <v>812</v>
      </c>
      <c r="I13" s="801">
        <v>56798.97</v>
      </c>
      <c r="J13" s="1398"/>
    </row>
    <row r="14" spans="1:20" ht="16.5" customHeight="1">
      <c r="A14" s="162" t="s">
        <v>593</v>
      </c>
      <c r="B14" s="1389" t="s">
        <v>592</v>
      </c>
      <c r="C14" s="1390"/>
      <c r="D14" s="1391"/>
      <c r="E14" s="1389">
        <v>1010774</v>
      </c>
      <c r="F14" s="1390"/>
      <c r="G14" s="1391"/>
      <c r="H14" s="1389" t="s">
        <v>902</v>
      </c>
      <c r="I14" s="1390"/>
      <c r="J14" s="1391"/>
    </row>
    <row r="15" spans="1:20" s="670" customFormat="1" ht="38.25" customHeight="1">
      <c r="A15" s="1394" t="s">
        <v>811</v>
      </c>
      <c r="B15" s="1394"/>
      <c r="C15" s="1394"/>
      <c r="D15" s="1394"/>
      <c r="E15" s="1394"/>
      <c r="F15" s="1394"/>
      <c r="G15" s="1394"/>
      <c r="J15" s="315"/>
    </row>
    <row r="16" spans="1:20" s="670" customFormat="1" ht="14.25" customHeight="1">
      <c r="A16" s="677" t="str">
        <f>'68 '!A15:F15</f>
        <v>$ indicates as on December 31, 2015.</v>
      </c>
      <c r="B16" s="676"/>
      <c r="C16" s="676"/>
      <c r="D16" s="676"/>
      <c r="E16" s="676"/>
      <c r="F16" s="676"/>
      <c r="G16" s="676"/>
      <c r="H16" s="676"/>
      <c r="I16" s="676"/>
      <c r="J16" s="315"/>
      <c r="K16" s="315"/>
      <c r="L16" s="315"/>
      <c r="M16" s="315"/>
      <c r="N16" s="315"/>
      <c r="O16" s="315"/>
      <c r="P16" s="315"/>
      <c r="Q16" s="315"/>
      <c r="R16" s="315"/>
      <c r="S16" s="315"/>
      <c r="T16" s="315"/>
    </row>
    <row r="17" spans="1:20" s="670" customFormat="1" ht="13.5" customHeight="1">
      <c r="A17" s="691" t="s">
        <v>276</v>
      </c>
      <c r="B17" s="677"/>
      <c r="C17" s="677"/>
      <c r="D17" s="677"/>
      <c r="E17" s="677"/>
      <c r="F17" s="677"/>
      <c r="G17" s="677"/>
      <c r="H17" s="677"/>
      <c r="I17" s="677"/>
      <c r="J17" s="315"/>
      <c r="K17" s="315"/>
      <c r="L17" s="315"/>
      <c r="M17" s="315"/>
      <c r="N17" s="315"/>
      <c r="O17" s="315"/>
      <c r="P17" s="315"/>
      <c r="Q17" s="315"/>
      <c r="R17" s="315"/>
      <c r="S17" s="315"/>
      <c r="T17" s="315"/>
    </row>
    <row r="23" spans="1:20">
      <c r="J23" s="984"/>
    </row>
  </sheetData>
  <mergeCells count="12">
    <mergeCell ref="H14:J14"/>
    <mergeCell ref="H2:J2"/>
    <mergeCell ref="A1:H1"/>
    <mergeCell ref="A15:G15"/>
    <mergeCell ref="B2:D2"/>
    <mergeCell ref="E2:G2"/>
    <mergeCell ref="A5:J5"/>
    <mergeCell ref="D6:D13"/>
    <mergeCell ref="G6:G13"/>
    <mergeCell ref="J6:J13"/>
    <mergeCell ref="B14:D14"/>
    <mergeCell ref="E14:G14"/>
  </mergeCells>
  <pageMargins left="0.7" right="0.7" top="0.75" bottom="0.75" header="0.3" footer="0.3"/>
  <pageSetup orientation="landscape" r:id="rId1"/>
</worksheet>
</file>

<file path=xl/worksheets/sheet72.xml><?xml version="1.0" encoding="utf-8"?>
<worksheet xmlns="http://schemas.openxmlformats.org/spreadsheetml/2006/main" xmlns:r="http://schemas.openxmlformats.org/officeDocument/2006/relationships">
  <dimension ref="A1:M47"/>
  <sheetViews>
    <sheetView zoomScaleSheetLayoutView="80" workbookViewId="0">
      <selection activeCell="A2" sqref="A2:A3"/>
    </sheetView>
  </sheetViews>
  <sheetFormatPr defaultRowHeight="15"/>
  <cols>
    <col min="1" max="1" width="28.85546875" style="315" customWidth="1"/>
    <col min="2" max="2" width="8" style="315" customWidth="1"/>
    <col min="3" max="4" width="9.140625" style="315" bestFit="1" customWidth="1"/>
    <col min="5" max="5" width="9.5703125" style="315" customWidth="1"/>
    <col min="6" max="6" width="10" style="315" customWidth="1"/>
    <col min="7" max="7" width="9.85546875" style="315" customWidth="1"/>
    <col min="8" max="8" width="9.42578125" style="315" customWidth="1"/>
    <col min="9" max="9" width="7.7109375" style="315" customWidth="1"/>
    <col min="10" max="10" width="8.42578125" style="315" customWidth="1"/>
    <col min="11" max="11" width="9.28515625" style="315" customWidth="1"/>
    <col min="12" max="12" width="10" style="106" customWidth="1"/>
    <col min="13" max="17" width="0" style="315" hidden="1" customWidth="1"/>
    <col min="18" max="16384" width="9.140625" style="315"/>
  </cols>
  <sheetData>
    <row r="1" spans="1:12" ht="15.75" customHeight="1">
      <c r="A1" s="1400" t="str">
        <f>Tables!A71</f>
        <v>Table 70: Progress Report of NSDL &amp; CDSl as on end of December 2015 (Listed Companies)</v>
      </c>
      <c r="B1" s="1401"/>
      <c r="C1" s="1401"/>
      <c r="D1" s="1401"/>
      <c r="E1" s="1401"/>
      <c r="F1" s="1401"/>
      <c r="G1" s="1401"/>
      <c r="H1" s="1401"/>
      <c r="I1" s="1401"/>
      <c r="J1" s="1401"/>
      <c r="K1" s="1401"/>
      <c r="L1" s="1402"/>
    </row>
    <row r="2" spans="1:12">
      <c r="A2" s="1051" t="s">
        <v>237</v>
      </c>
      <c r="B2" s="1051" t="s">
        <v>238</v>
      </c>
      <c r="C2" s="1403" t="s">
        <v>189</v>
      </c>
      <c r="D2" s="1403"/>
      <c r="E2" s="1403"/>
      <c r="F2" s="1403"/>
      <c r="G2" s="1403"/>
      <c r="H2" s="1403" t="s">
        <v>188</v>
      </c>
      <c r="I2" s="1403"/>
      <c r="J2" s="1403"/>
      <c r="K2" s="1403"/>
      <c r="L2" s="1403"/>
    </row>
    <row r="3" spans="1:12" ht="59.25" customHeight="1">
      <c r="A3" s="1052"/>
      <c r="B3" s="1052"/>
      <c r="C3" s="808">
        <v>42339</v>
      </c>
      <c r="D3" s="808">
        <v>42309</v>
      </c>
      <c r="E3" s="808">
        <v>41974</v>
      </c>
      <c r="F3" s="809" t="s">
        <v>513</v>
      </c>
      <c r="G3" s="810" t="s">
        <v>514</v>
      </c>
      <c r="H3" s="808">
        <v>42339</v>
      </c>
      <c r="I3" s="808">
        <v>42309</v>
      </c>
      <c r="J3" s="808">
        <v>41974</v>
      </c>
      <c r="K3" s="809" t="s">
        <v>513</v>
      </c>
      <c r="L3" s="810" t="s">
        <v>514</v>
      </c>
    </row>
    <row r="4" spans="1:12" ht="37.5" customHeight="1">
      <c r="A4" s="137" t="s">
        <v>281</v>
      </c>
      <c r="B4" s="138" t="s">
        <v>333</v>
      </c>
      <c r="C4" s="396">
        <v>6101</v>
      </c>
      <c r="D4" s="397">
        <v>6093</v>
      </c>
      <c r="E4" s="396">
        <v>5855</v>
      </c>
      <c r="F4" s="398">
        <v>4.2</v>
      </c>
      <c r="G4" s="399">
        <v>0.13</v>
      </c>
      <c r="H4" s="396">
        <v>6331</v>
      </c>
      <c r="I4" s="397">
        <v>6321</v>
      </c>
      <c r="J4" s="396">
        <v>6094</v>
      </c>
      <c r="K4" s="400">
        <v>3.89</v>
      </c>
      <c r="L4" s="400">
        <v>0.16</v>
      </c>
    </row>
    <row r="5" spans="1:12" ht="25.5">
      <c r="A5" s="137" t="s">
        <v>282</v>
      </c>
      <c r="B5" s="138" t="s">
        <v>333</v>
      </c>
      <c r="C5" s="397">
        <v>272</v>
      </c>
      <c r="D5" s="397">
        <v>271</v>
      </c>
      <c r="E5" s="397">
        <v>272</v>
      </c>
      <c r="F5" s="400" t="s">
        <v>815</v>
      </c>
      <c r="G5" s="401">
        <v>0.37</v>
      </c>
      <c r="H5" s="397">
        <v>578</v>
      </c>
      <c r="I5" s="397">
        <v>577</v>
      </c>
      <c r="J5" s="397">
        <v>575</v>
      </c>
      <c r="K5" s="400">
        <v>0.52</v>
      </c>
      <c r="L5" s="400">
        <v>0.17</v>
      </c>
    </row>
    <row r="6" spans="1:12" ht="27.75" customHeight="1">
      <c r="A6" s="137" t="s">
        <v>449</v>
      </c>
      <c r="B6" s="138" t="s">
        <v>333</v>
      </c>
      <c r="C6" s="396">
        <v>4</v>
      </c>
      <c r="D6" s="396">
        <v>4</v>
      </c>
      <c r="E6" s="396">
        <v>5</v>
      </c>
      <c r="F6" s="400">
        <v>-20</v>
      </c>
      <c r="G6" s="402" t="s">
        <v>815</v>
      </c>
      <c r="H6" s="396">
        <v>8</v>
      </c>
      <c r="I6" s="396">
        <v>8</v>
      </c>
      <c r="J6" s="396">
        <v>8</v>
      </c>
      <c r="K6" s="400">
        <v>0</v>
      </c>
      <c r="L6" s="400">
        <v>0</v>
      </c>
    </row>
    <row r="7" spans="1:12" ht="16.5" customHeight="1">
      <c r="A7" s="137" t="s">
        <v>283</v>
      </c>
      <c r="B7" s="138" t="s">
        <v>239</v>
      </c>
      <c r="C7" s="398">
        <v>142.97999999999999</v>
      </c>
      <c r="D7" s="398">
        <v>142.1</v>
      </c>
      <c r="E7" s="398">
        <v>136.34</v>
      </c>
      <c r="F7" s="400">
        <v>4.87</v>
      </c>
      <c r="G7" s="401">
        <v>0.61</v>
      </c>
      <c r="H7" s="398">
        <v>104.19</v>
      </c>
      <c r="I7" s="398">
        <v>102.94</v>
      </c>
      <c r="J7" s="398">
        <v>93.97</v>
      </c>
      <c r="K7" s="400">
        <v>10.88</v>
      </c>
      <c r="L7" s="400">
        <v>1.21</v>
      </c>
    </row>
    <row r="8" spans="1:12" ht="18.75" customHeight="1">
      <c r="A8" s="137" t="s">
        <v>284</v>
      </c>
      <c r="B8" s="138" t="s">
        <v>240</v>
      </c>
      <c r="C8" s="397">
        <v>40852</v>
      </c>
      <c r="D8" s="397">
        <v>40638</v>
      </c>
      <c r="E8" s="397">
        <v>37649</v>
      </c>
      <c r="F8" s="400">
        <v>8.51</v>
      </c>
      <c r="G8" s="401">
        <v>0.53</v>
      </c>
      <c r="H8" s="397">
        <v>12234.86</v>
      </c>
      <c r="I8" s="397">
        <v>12203.25</v>
      </c>
      <c r="J8" s="397">
        <v>11011.83</v>
      </c>
      <c r="K8" s="400">
        <v>11.11</v>
      </c>
      <c r="L8" s="400">
        <v>0.26</v>
      </c>
    </row>
    <row r="9" spans="1:12" ht="20.25" customHeight="1">
      <c r="A9" s="137" t="s">
        <v>285</v>
      </c>
      <c r="B9" s="138" t="s">
        <v>378</v>
      </c>
      <c r="C9" s="403">
        <v>8629130</v>
      </c>
      <c r="D9" s="403">
        <v>8481749</v>
      </c>
      <c r="E9" s="403">
        <v>8335168</v>
      </c>
      <c r="F9" s="400">
        <v>3.53</v>
      </c>
      <c r="G9" s="401">
        <v>1.74</v>
      </c>
      <c r="H9" s="403">
        <v>1241587.47</v>
      </c>
      <c r="I9" s="403">
        <v>1230011.1100000001</v>
      </c>
      <c r="J9" s="403">
        <v>1302045.93</v>
      </c>
      <c r="K9" s="400">
        <v>-4.6399999999999997</v>
      </c>
      <c r="L9" s="400">
        <v>0.94</v>
      </c>
    </row>
    <row r="10" spans="1:12" ht="20.25" customHeight="1">
      <c r="A10" s="137" t="s">
        <v>480</v>
      </c>
      <c r="B10" s="138" t="s">
        <v>240</v>
      </c>
      <c r="C10" s="403">
        <v>44576</v>
      </c>
      <c r="D10" s="403">
        <v>44226</v>
      </c>
      <c r="E10" s="403">
        <v>40584</v>
      </c>
      <c r="F10" s="400">
        <v>9.84</v>
      </c>
      <c r="G10" s="401">
        <v>0.79</v>
      </c>
      <c r="H10" s="403">
        <v>12673.47</v>
      </c>
      <c r="I10" s="403">
        <v>12708.18</v>
      </c>
      <c r="J10" s="403">
        <v>11297.06</v>
      </c>
      <c r="K10" s="400">
        <v>12.18</v>
      </c>
      <c r="L10" s="400">
        <v>-0.27</v>
      </c>
    </row>
    <row r="11" spans="1:12" ht="20.25" customHeight="1">
      <c r="A11" s="137" t="s">
        <v>481</v>
      </c>
      <c r="B11" s="138" t="s">
        <v>378</v>
      </c>
      <c r="C11" s="403">
        <v>10381120</v>
      </c>
      <c r="D11" s="403">
        <v>10234576</v>
      </c>
      <c r="E11" s="403">
        <v>9805414</v>
      </c>
      <c r="F11" s="400">
        <v>5.87</v>
      </c>
      <c r="G11" s="401">
        <v>1.43</v>
      </c>
      <c r="H11" s="403">
        <v>1292527.68</v>
      </c>
      <c r="I11" s="403">
        <v>1280968.96</v>
      </c>
      <c r="J11" s="403">
        <v>1344750.74</v>
      </c>
      <c r="K11" s="400">
        <v>-3.88</v>
      </c>
      <c r="L11" s="400">
        <v>0.9</v>
      </c>
    </row>
    <row r="12" spans="1:12" ht="25.5">
      <c r="A12" s="137" t="s">
        <v>286</v>
      </c>
      <c r="B12" s="138" t="s">
        <v>240</v>
      </c>
      <c r="C12" s="403">
        <v>818.54</v>
      </c>
      <c r="D12" s="403">
        <v>653.23</v>
      </c>
      <c r="E12" s="403">
        <v>828.22</v>
      </c>
      <c r="F12" s="400">
        <v>-1.17</v>
      </c>
      <c r="G12" s="401">
        <v>25.31</v>
      </c>
      <c r="H12" s="403">
        <v>689.89</v>
      </c>
      <c r="I12" s="403">
        <v>448.02</v>
      </c>
      <c r="J12" s="403">
        <v>714.08</v>
      </c>
      <c r="K12" s="400">
        <v>-3.39</v>
      </c>
      <c r="L12" s="400">
        <v>53.98</v>
      </c>
    </row>
    <row r="13" spans="1:12" ht="42" customHeight="1">
      <c r="A13" s="137" t="s">
        <v>287</v>
      </c>
      <c r="B13" s="138" t="s">
        <v>240</v>
      </c>
      <c r="C13" s="404">
        <v>27.28</v>
      </c>
      <c r="D13" s="404">
        <v>21.77</v>
      </c>
      <c r="E13" s="404">
        <v>27.61</v>
      </c>
      <c r="F13" s="400">
        <v>-1.2</v>
      </c>
      <c r="G13" s="401">
        <v>25.31</v>
      </c>
      <c r="H13" s="404">
        <v>23</v>
      </c>
      <c r="I13" s="404">
        <v>14.93</v>
      </c>
      <c r="J13" s="404">
        <v>23.8</v>
      </c>
      <c r="K13" s="400">
        <v>-3.39</v>
      </c>
      <c r="L13" s="400">
        <v>53.98</v>
      </c>
    </row>
    <row r="14" spans="1:12" ht="25.5">
      <c r="A14" s="137" t="s">
        <v>288</v>
      </c>
      <c r="B14" s="138" t="s">
        <v>378</v>
      </c>
      <c r="C14" s="403">
        <v>157130</v>
      </c>
      <c r="D14" s="403">
        <v>138338</v>
      </c>
      <c r="E14" s="403">
        <v>178180</v>
      </c>
      <c r="F14" s="400">
        <v>-11.81</v>
      </c>
      <c r="G14" s="401">
        <v>13.58</v>
      </c>
      <c r="H14" s="403">
        <v>51317.38</v>
      </c>
      <c r="I14" s="403">
        <v>38718.28</v>
      </c>
      <c r="J14" s="403">
        <v>46658.65</v>
      </c>
      <c r="K14" s="400">
        <v>9.98</v>
      </c>
      <c r="L14" s="400">
        <v>32.54</v>
      </c>
    </row>
    <row r="15" spans="1:12" ht="40.5" customHeight="1">
      <c r="A15" s="137" t="s">
        <v>289</v>
      </c>
      <c r="B15" s="138" t="s">
        <v>378</v>
      </c>
      <c r="C15" s="396">
        <v>5238</v>
      </c>
      <c r="D15" s="396">
        <v>4611</v>
      </c>
      <c r="E15" s="396">
        <v>5939</v>
      </c>
      <c r="F15" s="400">
        <v>-11.81</v>
      </c>
      <c r="G15" s="401">
        <v>13.58</v>
      </c>
      <c r="H15" s="396">
        <v>1710.58</v>
      </c>
      <c r="I15" s="396">
        <v>1290.6099999999999</v>
      </c>
      <c r="J15" s="396">
        <v>1555.29</v>
      </c>
      <c r="K15" s="400">
        <v>9.98</v>
      </c>
      <c r="L15" s="400">
        <v>32.54</v>
      </c>
    </row>
    <row r="16" spans="1:12" ht="38.25">
      <c r="A16" s="137" t="s">
        <v>290</v>
      </c>
      <c r="B16" s="138" t="s">
        <v>333</v>
      </c>
      <c r="C16" s="405">
        <v>12</v>
      </c>
      <c r="D16" s="406">
        <v>6</v>
      </c>
      <c r="E16" s="406">
        <v>8</v>
      </c>
      <c r="F16" s="400">
        <v>50</v>
      </c>
      <c r="G16" s="401">
        <v>100</v>
      </c>
      <c r="H16" s="405">
        <v>301</v>
      </c>
      <c r="I16" s="406">
        <v>19</v>
      </c>
      <c r="J16" s="406">
        <v>62</v>
      </c>
      <c r="K16" s="400">
        <v>385.48</v>
      </c>
      <c r="L16" s="400">
        <v>1484.21</v>
      </c>
    </row>
    <row r="17" spans="1:13" ht="38.25" customHeight="1">
      <c r="A17" s="137" t="s">
        <v>291</v>
      </c>
      <c r="B17" s="138" t="s">
        <v>241</v>
      </c>
      <c r="C17" s="400">
        <v>85.38</v>
      </c>
      <c r="D17" s="400">
        <v>85.13</v>
      </c>
      <c r="E17" s="400">
        <v>84.11</v>
      </c>
      <c r="F17" s="400">
        <v>0.76</v>
      </c>
      <c r="G17" s="401">
        <v>-0.94</v>
      </c>
      <c r="H17" s="400">
        <v>12.97</v>
      </c>
      <c r="I17" s="400">
        <v>13.03</v>
      </c>
      <c r="J17" s="400">
        <v>13.83</v>
      </c>
      <c r="K17" s="400">
        <v>-6.22</v>
      </c>
      <c r="L17" s="400">
        <v>-0.46</v>
      </c>
    </row>
    <row r="18" spans="1:13" ht="40.5" customHeight="1">
      <c r="A18" s="1404" t="s">
        <v>543</v>
      </c>
      <c r="B18" s="1404"/>
      <c r="C18" s="1404"/>
      <c r="D18" s="1404"/>
      <c r="E18" s="1404"/>
      <c r="F18" s="1404"/>
      <c r="G18" s="1404"/>
      <c r="H18" s="1404"/>
      <c r="I18" s="1404"/>
      <c r="J18" s="1404"/>
      <c r="K18" s="1404"/>
      <c r="L18" s="1404"/>
      <c r="M18" s="1404"/>
    </row>
    <row r="19" spans="1:13">
      <c r="A19" s="1399" t="s">
        <v>252</v>
      </c>
      <c r="B19" s="1399"/>
      <c r="C19" s="1399"/>
      <c r="D19" s="678"/>
      <c r="E19" s="678"/>
      <c r="F19" s="678"/>
      <c r="G19" s="678"/>
      <c r="H19" s="679"/>
      <c r="I19" s="679"/>
      <c r="J19" s="679"/>
      <c r="K19" s="679"/>
      <c r="L19" s="680"/>
      <c r="M19" s="670"/>
    </row>
    <row r="37" spans="7:11" s="315" customFormat="1">
      <c r="I37" s="92"/>
      <c r="J37" s="93"/>
    </row>
    <row r="38" spans="7:11" s="315" customFormat="1">
      <c r="I38" s="92"/>
      <c r="J38" s="92"/>
    </row>
    <row r="44" spans="7:11" s="315" customFormat="1">
      <c r="H44" s="94"/>
      <c r="I44" s="94"/>
      <c r="J44" s="94"/>
      <c r="K44" s="94"/>
    </row>
    <row r="45" spans="7:11" s="315" customFormat="1">
      <c r="G45" s="94"/>
      <c r="H45" s="94"/>
      <c r="I45" s="94"/>
      <c r="J45" s="94"/>
      <c r="K45" s="94"/>
    </row>
    <row r="46" spans="7:11" s="315" customFormat="1">
      <c r="G46" s="94"/>
      <c r="H46" s="94"/>
      <c r="I46" s="94"/>
      <c r="J46" s="94"/>
      <c r="K46" s="94"/>
    </row>
    <row r="47" spans="7:11" s="315" customFormat="1">
      <c r="G47" s="94"/>
    </row>
  </sheetData>
  <mergeCells count="7">
    <mergeCell ref="A19:C19"/>
    <mergeCell ref="A1:L1"/>
    <mergeCell ref="A2:A3"/>
    <mergeCell ref="B2:B3"/>
    <mergeCell ref="C2:G2"/>
    <mergeCell ref="H2:L2"/>
    <mergeCell ref="A18:M18"/>
  </mergeCells>
  <pageMargins left="0.5" right="0.2" top="0.5" bottom="0.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dimension ref="A1:K23"/>
  <sheetViews>
    <sheetView zoomScaleSheetLayoutView="90" workbookViewId="0">
      <selection activeCell="K6" sqref="K6"/>
    </sheetView>
  </sheetViews>
  <sheetFormatPr defaultColWidth="9.140625" defaultRowHeight="12.75"/>
  <cols>
    <col min="1" max="1" width="8.140625" style="26" customWidth="1"/>
    <col min="2" max="2" width="9.85546875" style="26" bestFit="1" customWidth="1"/>
    <col min="3" max="3" width="6.140625" style="26" customWidth="1"/>
    <col min="4" max="4" width="9.85546875" style="26" bestFit="1" customWidth="1"/>
    <col min="5" max="5" width="11.28515625" style="26" customWidth="1"/>
    <col min="6" max="6" width="11.42578125" style="26" customWidth="1"/>
    <col min="7" max="7" width="9.85546875" style="26" customWidth="1"/>
    <col min="8" max="8" width="6.85546875" style="26" customWidth="1"/>
    <col min="9" max="9" width="8.7109375" style="26" bestFit="1" customWidth="1"/>
    <col min="10" max="10" width="11" style="26" customWidth="1"/>
    <col min="11" max="11" width="11.7109375" style="26" customWidth="1"/>
    <col min="12" max="12" width="9.140625" style="26"/>
    <col min="13" max="17" width="0" style="26" hidden="1" customWidth="1"/>
    <col min="18" max="16384" width="9.140625" style="26"/>
  </cols>
  <sheetData>
    <row r="1" spans="1:11" ht="15">
      <c r="A1" s="1405" t="str">
        <f>[3]Tables!$A$72</f>
        <v>Table 71: Progress of Dematerialisation at NSDL and CDSL (Listed and Unlisted Companies)</v>
      </c>
      <c r="B1" s="1405"/>
      <c r="C1" s="1405"/>
      <c r="D1" s="1405"/>
      <c r="E1" s="1405"/>
      <c r="F1" s="1405"/>
      <c r="G1" s="1405"/>
      <c r="H1" s="1405"/>
      <c r="I1" s="1405"/>
      <c r="J1" s="1405"/>
      <c r="K1" s="1405"/>
    </row>
    <row r="2" spans="1:11" s="33" customFormat="1">
      <c r="A2" s="997" t="s">
        <v>267</v>
      </c>
      <c r="B2" s="1001" t="s">
        <v>189</v>
      </c>
      <c r="C2" s="1002"/>
      <c r="D2" s="1002"/>
      <c r="E2" s="1002"/>
      <c r="F2" s="996"/>
      <c r="G2" s="1001" t="s">
        <v>188</v>
      </c>
      <c r="H2" s="1002"/>
      <c r="I2" s="1002"/>
      <c r="J2" s="1002"/>
      <c r="K2" s="996"/>
    </row>
    <row r="3" spans="1:11" s="33" customFormat="1" ht="53.25" customHeight="1">
      <c r="A3" s="998"/>
      <c r="B3" s="912" t="s">
        <v>186</v>
      </c>
      <c r="C3" s="912" t="s">
        <v>187</v>
      </c>
      <c r="D3" s="912" t="s">
        <v>331</v>
      </c>
      <c r="E3" s="913" t="s">
        <v>403</v>
      </c>
      <c r="F3" s="912" t="s">
        <v>373</v>
      </c>
      <c r="G3" s="912" t="s">
        <v>390</v>
      </c>
      <c r="H3" s="912" t="s">
        <v>185</v>
      </c>
      <c r="I3" s="912" t="s">
        <v>332</v>
      </c>
      <c r="J3" s="913" t="s">
        <v>403</v>
      </c>
      <c r="K3" s="912" t="s">
        <v>373</v>
      </c>
    </row>
    <row r="4" spans="1:11" ht="13.5" customHeight="1">
      <c r="A4" s="316" t="s">
        <v>464</v>
      </c>
      <c r="B4" s="653">
        <v>13992</v>
      </c>
      <c r="C4" s="653">
        <v>273</v>
      </c>
      <c r="D4" s="653">
        <v>15960</v>
      </c>
      <c r="E4" s="653">
        <v>927357</v>
      </c>
      <c r="F4" s="653">
        <v>11748315</v>
      </c>
      <c r="G4" s="653">
        <v>9399</v>
      </c>
      <c r="H4" s="653">
        <v>574</v>
      </c>
      <c r="I4" s="653">
        <v>11877</v>
      </c>
      <c r="J4" s="653">
        <v>206012.3</v>
      </c>
      <c r="K4" s="653">
        <v>1394263.7980134999</v>
      </c>
    </row>
    <row r="5" spans="1:11" ht="13.5" customHeight="1">
      <c r="A5" s="316" t="s">
        <v>557</v>
      </c>
      <c r="B5" s="653">
        <f t="shared" ref="B5:K5" si="0">B14</f>
        <v>15115</v>
      </c>
      <c r="C5" s="653">
        <f t="shared" si="0"/>
        <v>272</v>
      </c>
      <c r="D5" s="653">
        <f t="shared" si="0"/>
        <v>25793</v>
      </c>
      <c r="E5" s="653" t="str">
        <f t="shared" si="0"/>
        <v>10,36,896</v>
      </c>
      <c r="F5" s="653">
        <f t="shared" si="0"/>
        <v>11929978</v>
      </c>
      <c r="G5" s="653">
        <f t="shared" si="0"/>
        <v>9813</v>
      </c>
      <c r="H5" s="653">
        <f t="shared" si="0"/>
        <v>578</v>
      </c>
      <c r="I5" s="653">
        <f t="shared" si="0"/>
        <v>16359</v>
      </c>
      <c r="J5" s="653" t="str">
        <f t="shared" si="0"/>
        <v>2,22,815</v>
      </c>
      <c r="K5" s="653" t="str">
        <f t="shared" si="0"/>
        <v>13,90,410</v>
      </c>
    </row>
    <row r="6" spans="1:11">
      <c r="A6" s="312">
        <v>42108</v>
      </c>
      <c r="B6" s="654">
        <v>14200</v>
      </c>
      <c r="C6" s="654">
        <v>273</v>
      </c>
      <c r="D6" s="654">
        <v>16849</v>
      </c>
      <c r="E6" s="654">
        <v>937777</v>
      </c>
      <c r="F6" s="654">
        <v>11519700</v>
      </c>
      <c r="G6" s="654">
        <v>9452</v>
      </c>
      <c r="H6" s="654">
        <v>574</v>
      </c>
      <c r="I6" s="654">
        <v>11944</v>
      </c>
      <c r="J6" s="654">
        <v>208782.2</v>
      </c>
      <c r="K6" s="654">
        <v>1394833.3399999999</v>
      </c>
    </row>
    <row r="7" spans="1:11">
      <c r="A7" s="312">
        <v>42138</v>
      </c>
      <c r="B7" s="654">
        <v>14319</v>
      </c>
      <c r="C7" s="654">
        <v>273</v>
      </c>
      <c r="D7" s="654">
        <v>16900</v>
      </c>
      <c r="E7" s="654">
        <v>953757.94632982195</v>
      </c>
      <c r="F7" s="654">
        <v>11812484.131142436</v>
      </c>
      <c r="G7" s="655">
        <v>9503</v>
      </c>
      <c r="H7" s="655">
        <v>574</v>
      </c>
      <c r="I7" s="655">
        <v>12050</v>
      </c>
      <c r="J7" s="655">
        <v>209354.8</v>
      </c>
      <c r="K7" s="655">
        <v>1461124.47</v>
      </c>
    </row>
    <row r="8" spans="1:11">
      <c r="A8" s="312">
        <v>42169</v>
      </c>
      <c r="B8" s="654">
        <v>14449</v>
      </c>
      <c r="C8" s="654">
        <v>271</v>
      </c>
      <c r="D8" s="654">
        <v>17137</v>
      </c>
      <c r="E8" s="654">
        <v>963076</v>
      </c>
      <c r="F8" s="654">
        <v>11704161.980470125</v>
      </c>
      <c r="G8" s="655">
        <v>9549</v>
      </c>
      <c r="H8" s="655">
        <v>573</v>
      </c>
      <c r="I8" s="655">
        <v>12183</v>
      </c>
      <c r="J8" s="655">
        <v>211178.2</v>
      </c>
      <c r="K8" s="655">
        <v>1421672.8499999999</v>
      </c>
    </row>
    <row r="9" spans="1:11">
      <c r="A9" s="312">
        <v>42199</v>
      </c>
      <c r="B9" s="654">
        <v>14571</v>
      </c>
      <c r="C9" s="654">
        <v>270</v>
      </c>
      <c r="D9" s="654">
        <v>17265</v>
      </c>
      <c r="E9" s="654">
        <v>974878</v>
      </c>
      <c r="F9" s="654">
        <v>11982063.619729452</v>
      </c>
      <c r="G9" s="655">
        <v>9608</v>
      </c>
      <c r="H9" s="655">
        <v>574</v>
      </c>
      <c r="I9" s="655">
        <v>12278</v>
      </c>
      <c r="J9" s="655">
        <v>212725.4</v>
      </c>
      <c r="K9" s="655">
        <v>1444187.46</v>
      </c>
    </row>
    <row r="10" spans="1:11">
      <c r="A10" s="312">
        <v>42230</v>
      </c>
      <c r="B10" s="654">
        <v>14687</v>
      </c>
      <c r="C10" s="654">
        <v>269</v>
      </c>
      <c r="D10" s="654">
        <v>17640</v>
      </c>
      <c r="E10" s="654">
        <v>986539</v>
      </c>
      <c r="F10" s="654">
        <v>11522198.575384023</v>
      </c>
      <c r="G10" s="655">
        <v>9663</v>
      </c>
      <c r="H10" s="655">
        <v>576</v>
      </c>
      <c r="I10" s="655">
        <v>12456</v>
      </c>
      <c r="J10" s="655">
        <v>214332.9</v>
      </c>
      <c r="K10" s="655">
        <v>1332853.9200000002</v>
      </c>
    </row>
    <row r="11" spans="1:11">
      <c r="A11" s="312">
        <v>42261</v>
      </c>
      <c r="B11" s="654">
        <v>14809</v>
      </c>
      <c r="C11" s="654">
        <v>270</v>
      </c>
      <c r="D11" s="654">
        <v>17711</v>
      </c>
      <c r="E11" s="654">
        <v>995869.7</v>
      </c>
      <c r="F11" s="654">
        <v>11506522</v>
      </c>
      <c r="G11" s="655">
        <v>9714</v>
      </c>
      <c r="H11" s="655">
        <v>578</v>
      </c>
      <c r="I11" s="655">
        <v>12561</v>
      </c>
      <c r="J11" s="655">
        <v>217268.6</v>
      </c>
      <c r="K11" s="655">
        <v>1319167</v>
      </c>
    </row>
    <row r="12" spans="1:11">
      <c r="A12" s="312">
        <v>42291</v>
      </c>
      <c r="B12" s="654">
        <v>14913</v>
      </c>
      <c r="C12" s="654">
        <v>269</v>
      </c>
      <c r="D12" s="654">
        <v>18460</v>
      </c>
      <c r="E12" s="654">
        <v>11017201</v>
      </c>
      <c r="F12" s="654">
        <v>11684461</v>
      </c>
      <c r="G12" s="655">
        <v>9742</v>
      </c>
      <c r="H12" s="655">
        <v>578</v>
      </c>
      <c r="I12" s="655">
        <v>16116</v>
      </c>
      <c r="J12" s="655">
        <v>219294.9</v>
      </c>
      <c r="K12" s="655">
        <v>1369154.9999999998</v>
      </c>
    </row>
    <row r="13" spans="1:11">
      <c r="A13" s="312">
        <v>42322</v>
      </c>
      <c r="B13" s="654">
        <v>15003</v>
      </c>
      <c r="C13" s="654">
        <v>271</v>
      </c>
      <c r="D13" s="654">
        <v>19166</v>
      </c>
      <c r="E13" s="654">
        <v>10232118</v>
      </c>
      <c r="F13" s="654">
        <v>11750473</v>
      </c>
      <c r="G13" s="655">
        <v>9772</v>
      </c>
      <c r="H13" s="655">
        <v>577</v>
      </c>
      <c r="I13" s="655">
        <v>16156</v>
      </c>
      <c r="J13" s="655">
        <v>219989</v>
      </c>
      <c r="K13" s="655">
        <v>1374782.2</v>
      </c>
    </row>
    <row r="14" spans="1:11">
      <c r="A14" s="312">
        <v>42352</v>
      </c>
      <c r="B14" s="654">
        <v>15115</v>
      </c>
      <c r="C14" s="654">
        <v>272</v>
      </c>
      <c r="D14" s="654">
        <v>25793</v>
      </c>
      <c r="E14" s="654" t="s">
        <v>818</v>
      </c>
      <c r="F14" s="323">
        <v>11929978</v>
      </c>
      <c r="G14" s="655">
        <v>9813</v>
      </c>
      <c r="H14" s="655">
        <v>578</v>
      </c>
      <c r="I14" s="655">
        <v>16359</v>
      </c>
      <c r="J14" s="655" t="s">
        <v>817</v>
      </c>
      <c r="K14" s="655" t="s">
        <v>816</v>
      </c>
    </row>
    <row r="15" spans="1:11" s="110" customFormat="1" ht="12.75" customHeight="1">
      <c r="A15" s="1406" t="s">
        <v>459</v>
      </c>
      <c r="B15" s="1406"/>
      <c r="C15" s="1406"/>
      <c r="D15" s="1406"/>
      <c r="E15" s="1406"/>
      <c r="F15" s="1406"/>
      <c r="G15" s="1406"/>
      <c r="H15" s="1406"/>
      <c r="I15" s="1406"/>
      <c r="J15" s="1406"/>
      <c r="K15" s="1406"/>
    </row>
    <row r="16" spans="1:11" s="110" customFormat="1" ht="27.75" customHeight="1">
      <c r="A16" s="1406"/>
      <c r="B16" s="1406"/>
      <c r="C16" s="1406"/>
      <c r="D16" s="1406"/>
      <c r="E16" s="1406"/>
      <c r="F16" s="1406"/>
      <c r="G16" s="1406"/>
      <c r="H16" s="1406"/>
      <c r="I16" s="1406"/>
      <c r="J16" s="1406"/>
      <c r="K16" s="1406"/>
    </row>
    <row r="17" spans="1:11" s="110" customFormat="1" ht="12.75" customHeight="1">
      <c r="A17" s="1058" t="str">
        <f>'[3]15'!$A$14</f>
        <v>$ indicates as on December 31, 2015.</v>
      </c>
      <c r="B17" s="1058"/>
      <c r="C17" s="1058"/>
      <c r="D17" s="1058"/>
      <c r="E17" s="1058"/>
      <c r="F17" s="1058"/>
    </row>
    <row r="18" spans="1:11" s="110" customFormat="1">
      <c r="A18" s="122" t="s">
        <v>252</v>
      </c>
    </row>
    <row r="20" spans="1:11">
      <c r="B20" s="290"/>
      <c r="C20" s="290"/>
      <c r="D20" s="290"/>
      <c r="E20" s="290"/>
      <c r="F20" s="290"/>
      <c r="G20" s="290"/>
      <c r="K20" s="26" t="s">
        <v>317</v>
      </c>
    </row>
    <row r="21" spans="1:11">
      <c r="I21" s="49"/>
      <c r="J21" s="37"/>
    </row>
    <row r="23" spans="1:11" ht="13.5" customHeight="1"/>
  </sheetData>
  <mergeCells count="6">
    <mergeCell ref="A17:F17"/>
    <mergeCell ref="A1:K1"/>
    <mergeCell ref="A2:A3"/>
    <mergeCell ref="B2:F2"/>
    <mergeCell ref="G2:K2"/>
    <mergeCell ref="A15:K16"/>
  </mergeCells>
  <pageMargins left="0.75" right="0.75" top="1" bottom="1" header="0.5" footer="0.5"/>
  <pageSetup orientation="landscape" r:id="rId1"/>
  <headerFooter alignWithMargins="0"/>
</worksheet>
</file>

<file path=xl/worksheets/sheet74.xml><?xml version="1.0" encoding="utf-8"?>
<worksheet xmlns="http://schemas.openxmlformats.org/spreadsheetml/2006/main" xmlns:r="http://schemas.openxmlformats.org/officeDocument/2006/relationships">
  <dimension ref="A1:T19"/>
  <sheetViews>
    <sheetView workbookViewId="0">
      <selection activeCell="A21" sqref="A21"/>
    </sheetView>
  </sheetViews>
  <sheetFormatPr defaultColWidth="9.140625" defaultRowHeight="12.75"/>
  <cols>
    <col min="1" max="1" width="35.85546875" style="139" customWidth="1"/>
    <col min="2" max="2" width="9.7109375" style="139" customWidth="1"/>
    <col min="3" max="8" width="8.5703125" style="139" customWidth="1"/>
    <col min="9" max="9" width="9.7109375" style="139" customWidth="1"/>
    <col min="10" max="10" width="9" style="139" customWidth="1"/>
    <col min="11" max="11" width="9.140625" style="139" customWidth="1"/>
    <col min="12" max="12" width="9.140625" style="139"/>
    <col min="13" max="17" width="0" style="139" hidden="1" customWidth="1"/>
    <col min="18" max="16384" width="9.140625" style="139"/>
  </cols>
  <sheetData>
    <row r="1" spans="1:20" s="278" customFormat="1" ht="18" customHeight="1">
      <c r="A1" s="1407" t="str">
        <f>Tables!A73</f>
        <v>Table 72: Depository Statistics for December 2015</v>
      </c>
      <c r="B1" s="1407"/>
      <c r="C1" s="1407"/>
      <c r="D1" s="361"/>
      <c r="E1" s="361"/>
      <c r="F1" s="361"/>
      <c r="G1" s="361"/>
      <c r="H1" s="361"/>
      <c r="I1" s="361"/>
      <c r="J1" s="361"/>
    </row>
    <row r="2" spans="1:20" s="354" customFormat="1" ht="18.75" customHeight="1">
      <c r="A2" s="1410" t="s">
        <v>304</v>
      </c>
      <c r="B2" s="1412" t="s">
        <v>238</v>
      </c>
      <c r="C2" s="1409" t="s">
        <v>145</v>
      </c>
      <c r="D2" s="1409"/>
      <c r="E2" s="1409" t="s">
        <v>4</v>
      </c>
      <c r="F2" s="1409"/>
      <c r="G2" s="1409" t="s">
        <v>58</v>
      </c>
      <c r="H2" s="1409"/>
      <c r="I2" s="1409" t="s">
        <v>5</v>
      </c>
      <c r="J2" s="1409"/>
    </row>
    <row r="3" spans="1:20" s="354" customFormat="1" ht="15" customHeight="1">
      <c r="A3" s="1411"/>
      <c r="B3" s="1413"/>
      <c r="C3" s="921" t="s">
        <v>482</v>
      </c>
      <c r="D3" s="921" t="s">
        <v>483</v>
      </c>
      <c r="E3" s="921" t="s">
        <v>482</v>
      </c>
      <c r="F3" s="921" t="s">
        <v>483</v>
      </c>
      <c r="G3" s="921" t="s">
        <v>482</v>
      </c>
      <c r="H3" s="921" t="s">
        <v>483</v>
      </c>
      <c r="I3" s="921" t="s">
        <v>482</v>
      </c>
      <c r="J3" s="921" t="s">
        <v>483</v>
      </c>
    </row>
    <row r="4" spans="1:20" s="354" customFormat="1" ht="15">
      <c r="A4" s="418" t="s">
        <v>189</v>
      </c>
      <c r="B4" s="414"/>
      <c r="C4" s="414"/>
      <c r="D4" s="414"/>
      <c r="E4" s="414"/>
      <c r="F4" s="414"/>
      <c r="G4" s="414"/>
      <c r="H4" s="414"/>
      <c r="I4" s="414"/>
      <c r="J4" s="415"/>
    </row>
    <row r="5" spans="1:20" s="357" customFormat="1" ht="27.75" customHeight="1">
      <c r="A5" s="356" t="s">
        <v>560</v>
      </c>
      <c r="B5" s="416" t="s">
        <v>333</v>
      </c>
      <c r="C5" s="355">
        <v>677</v>
      </c>
      <c r="D5" s="355">
        <v>826</v>
      </c>
      <c r="E5" s="355">
        <v>6101</v>
      </c>
      <c r="F5" s="355">
        <v>6960</v>
      </c>
      <c r="G5" s="355">
        <v>56</v>
      </c>
      <c r="H5" s="355">
        <v>2725</v>
      </c>
      <c r="I5" s="355">
        <v>6834</v>
      </c>
      <c r="J5" s="355">
        <v>10511</v>
      </c>
    </row>
    <row r="6" spans="1:20" s="357" customFormat="1" ht="15" customHeight="1">
      <c r="A6" s="358" t="s">
        <v>561</v>
      </c>
      <c r="B6" s="416" t="s">
        <v>333</v>
      </c>
      <c r="C6" s="355">
        <v>10288</v>
      </c>
      <c r="D6" s="355">
        <v>3948</v>
      </c>
      <c r="E6" s="355">
        <v>12209</v>
      </c>
      <c r="F6" s="355">
        <v>7415</v>
      </c>
      <c r="G6" s="355">
        <v>6640</v>
      </c>
      <c r="H6" s="355">
        <v>24495</v>
      </c>
      <c r="I6" s="355">
        <v>29137</v>
      </c>
      <c r="J6" s="355">
        <v>35858</v>
      </c>
    </row>
    <row r="7" spans="1:20" s="357" customFormat="1" ht="15" customHeight="1">
      <c r="A7" s="358" t="s">
        <v>562</v>
      </c>
      <c r="B7" s="417" t="s">
        <v>239</v>
      </c>
      <c r="C7" s="355">
        <v>97949</v>
      </c>
      <c r="D7" s="355">
        <v>176203</v>
      </c>
      <c r="E7" s="355">
        <v>4085222</v>
      </c>
      <c r="F7" s="355">
        <v>4738404</v>
      </c>
      <c r="G7" s="355">
        <v>274453</v>
      </c>
      <c r="H7" s="355">
        <v>996728</v>
      </c>
      <c r="I7" s="355">
        <v>4457623</v>
      </c>
      <c r="J7" s="355">
        <v>5911335</v>
      </c>
      <c r="K7" s="360"/>
      <c r="L7" s="360"/>
    </row>
    <row r="8" spans="1:20" s="357" customFormat="1" ht="15" customHeight="1">
      <c r="A8" s="358" t="s">
        <v>563</v>
      </c>
      <c r="B8" s="417" t="s">
        <v>484</v>
      </c>
      <c r="C8" s="355">
        <v>1716727</v>
      </c>
      <c r="D8" s="355">
        <v>207637</v>
      </c>
      <c r="E8" s="355">
        <v>8629130</v>
      </c>
      <c r="F8" s="355">
        <v>448178</v>
      </c>
      <c r="G8" s="355">
        <v>35263</v>
      </c>
      <c r="H8" s="355">
        <v>893043</v>
      </c>
      <c r="I8" s="355">
        <v>10381120</v>
      </c>
      <c r="J8" s="355">
        <v>1548858</v>
      </c>
      <c r="K8" s="360"/>
      <c r="L8" s="360"/>
      <c r="M8" s="359"/>
      <c r="N8" s="359"/>
      <c r="O8" s="359"/>
      <c r="P8" s="359"/>
      <c r="Q8" s="359"/>
      <c r="R8" s="359"/>
      <c r="S8" s="359"/>
      <c r="T8" s="359"/>
    </row>
    <row r="9" spans="1:20" s="357" customFormat="1" ht="15" customHeight="1">
      <c r="A9" s="356" t="s">
        <v>485</v>
      </c>
      <c r="B9" s="416" t="s">
        <v>239</v>
      </c>
      <c r="C9" s="355">
        <v>1465</v>
      </c>
      <c r="D9" s="355">
        <v>20414</v>
      </c>
      <c r="E9" s="355">
        <v>81854</v>
      </c>
      <c r="F9" s="355">
        <v>2</v>
      </c>
      <c r="G9" s="355">
        <v>11539</v>
      </c>
      <c r="H9" s="355">
        <v>439</v>
      </c>
      <c r="I9" s="355">
        <v>94857</v>
      </c>
      <c r="J9" s="355">
        <v>20855</v>
      </c>
      <c r="K9" s="360"/>
    </row>
    <row r="10" spans="1:20" s="357" customFormat="1" ht="15" customHeight="1">
      <c r="A10" s="356" t="s">
        <v>491</v>
      </c>
      <c r="B10" s="417" t="s">
        <v>484</v>
      </c>
      <c r="C10" s="355">
        <v>181345</v>
      </c>
      <c r="D10" s="355">
        <v>18394</v>
      </c>
      <c r="E10" s="355">
        <v>157130</v>
      </c>
      <c r="F10" s="355">
        <v>1</v>
      </c>
      <c r="G10" s="355">
        <v>1830</v>
      </c>
      <c r="H10" s="355">
        <v>102</v>
      </c>
      <c r="I10" s="355">
        <v>340305</v>
      </c>
      <c r="J10" s="355">
        <v>18497</v>
      </c>
      <c r="K10" s="360"/>
    </row>
    <row r="11" spans="1:20" s="354" customFormat="1" ht="15">
      <c r="A11" s="941" t="s">
        <v>188</v>
      </c>
      <c r="B11" s="414"/>
      <c r="C11" s="414"/>
      <c r="D11" s="414"/>
      <c r="E11" s="414"/>
      <c r="F11" s="414"/>
      <c r="G11" s="414"/>
      <c r="H11" s="414"/>
      <c r="I11" s="414"/>
      <c r="J11" s="415"/>
    </row>
    <row r="12" spans="1:20" s="357" customFormat="1" ht="27.75" customHeight="1">
      <c r="A12" s="356" t="s">
        <v>560</v>
      </c>
      <c r="B12" s="416" t="s">
        <v>333</v>
      </c>
      <c r="C12" s="355">
        <v>503</v>
      </c>
      <c r="D12" s="355">
        <v>225</v>
      </c>
      <c r="E12" s="355">
        <v>6331</v>
      </c>
      <c r="F12" s="355">
        <v>2098</v>
      </c>
      <c r="G12" s="355">
        <v>2697</v>
      </c>
      <c r="H12" s="355">
        <v>355</v>
      </c>
      <c r="I12" s="355">
        <v>9531</v>
      </c>
      <c r="J12" s="355">
        <v>2678</v>
      </c>
    </row>
    <row r="13" spans="1:20" s="357" customFormat="1" ht="15.75" customHeight="1">
      <c r="A13" s="358" t="s">
        <v>561</v>
      </c>
      <c r="B13" s="416" t="s">
        <v>333</v>
      </c>
      <c r="C13" s="355">
        <v>19977</v>
      </c>
      <c r="D13" s="355">
        <v>4314</v>
      </c>
      <c r="E13" s="355">
        <v>8628</v>
      </c>
      <c r="F13" s="355">
        <v>2541</v>
      </c>
      <c r="G13" s="355">
        <v>36448</v>
      </c>
      <c r="H13" s="355">
        <v>5606</v>
      </c>
      <c r="I13" s="355">
        <v>65053</v>
      </c>
      <c r="J13" s="355">
        <v>12461</v>
      </c>
    </row>
    <row r="14" spans="1:20" s="357" customFormat="1" ht="15.75" customHeight="1">
      <c r="A14" s="358" t="s">
        <v>562</v>
      </c>
      <c r="B14" s="417" t="s">
        <v>239</v>
      </c>
      <c r="C14" s="355">
        <v>1810</v>
      </c>
      <c r="D14" s="355">
        <v>15943</v>
      </c>
      <c r="E14" s="355">
        <v>1223486</v>
      </c>
      <c r="F14" s="355">
        <v>811484</v>
      </c>
      <c r="G14" s="355">
        <v>42051</v>
      </c>
      <c r="H14" s="355">
        <v>133372</v>
      </c>
      <c r="I14" s="355">
        <v>1267347</v>
      </c>
      <c r="J14" s="355">
        <v>960799</v>
      </c>
      <c r="M14" s="357" t="s">
        <v>315</v>
      </c>
    </row>
    <row r="15" spans="1:20" s="357" customFormat="1" ht="15.75" customHeight="1">
      <c r="A15" s="358" t="s">
        <v>563</v>
      </c>
      <c r="B15" s="417" t="s">
        <v>484</v>
      </c>
      <c r="C15" s="355">
        <v>38376.53</v>
      </c>
      <c r="D15" s="355">
        <v>18642.18</v>
      </c>
      <c r="E15" s="355">
        <v>1241587.47</v>
      </c>
      <c r="F15" s="355">
        <v>63088.43</v>
      </c>
      <c r="G15" s="355">
        <v>12563.68</v>
      </c>
      <c r="H15" s="355">
        <v>16151.52</v>
      </c>
      <c r="I15" s="355">
        <v>1292527.68</v>
      </c>
      <c r="J15" s="355">
        <v>97882.13</v>
      </c>
      <c r="K15" s="359"/>
      <c r="M15" s="359"/>
      <c r="N15" s="359"/>
      <c r="O15" s="359"/>
      <c r="P15" s="359"/>
      <c r="Q15" s="359"/>
      <c r="R15" s="359"/>
      <c r="S15" s="359"/>
      <c r="T15" s="359"/>
    </row>
    <row r="16" spans="1:20" s="357" customFormat="1" ht="15.75" customHeight="1">
      <c r="A16" s="356" t="s">
        <v>485</v>
      </c>
      <c r="B16" s="416" t="s">
        <v>239</v>
      </c>
      <c r="C16" s="355">
        <v>23.39</v>
      </c>
      <c r="D16" s="355">
        <v>0</v>
      </c>
      <c r="E16" s="355">
        <v>68988.899999999994</v>
      </c>
      <c r="F16" s="355">
        <v>0</v>
      </c>
      <c r="G16" s="355">
        <v>2959.8</v>
      </c>
      <c r="H16" s="355">
        <v>0</v>
      </c>
      <c r="I16" s="355">
        <v>71972.09</v>
      </c>
      <c r="J16" s="355">
        <v>0</v>
      </c>
      <c r="K16" s="360"/>
    </row>
    <row r="17" spans="1:11" s="357" customFormat="1" ht="15.75" customHeight="1">
      <c r="A17" s="356" t="s">
        <v>491</v>
      </c>
      <c r="B17" s="417" t="s">
        <v>484</v>
      </c>
      <c r="C17" s="355">
        <v>588.5</v>
      </c>
      <c r="D17" s="355">
        <v>0</v>
      </c>
      <c r="E17" s="355">
        <v>51317.38</v>
      </c>
      <c r="F17" s="355">
        <v>0</v>
      </c>
      <c r="G17" s="355">
        <v>1411.31</v>
      </c>
      <c r="H17" s="355">
        <v>0</v>
      </c>
      <c r="I17" s="355">
        <v>53317.19</v>
      </c>
      <c r="J17" s="355">
        <v>0</v>
      </c>
      <c r="K17" s="360"/>
    </row>
    <row r="18" spans="1:11" s="357" customFormat="1" ht="27.75" customHeight="1">
      <c r="A18" s="1408" t="s">
        <v>564</v>
      </c>
      <c r="B18" s="1408"/>
      <c r="C18" s="1408"/>
      <c r="D18" s="1408"/>
      <c r="E18" s="1408"/>
      <c r="F18" s="1408"/>
      <c r="G18" s="1408"/>
      <c r="H18" s="1408"/>
      <c r="I18" s="1408"/>
      <c r="J18" s="419"/>
      <c r="K18" s="419"/>
    </row>
    <row r="19" spans="1:11" s="363" customFormat="1" ht="15" customHeight="1">
      <c r="A19" s="362" t="s">
        <v>252</v>
      </c>
      <c r="B19" s="362"/>
      <c r="C19" s="139"/>
      <c r="D19" s="139"/>
      <c r="E19" s="139"/>
      <c r="F19" s="139"/>
      <c r="G19" s="139"/>
      <c r="H19" s="139"/>
      <c r="I19" s="139"/>
      <c r="J19" s="139"/>
    </row>
  </sheetData>
  <mergeCells count="8">
    <mergeCell ref="A1:C1"/>
    <mergeCell ref="A18:I18"/>
    <mergeCell ref="C2:D2"/>
    <mergeCell ref="E2:F2"/>
    <mergeCell ref="G2:H2"/>
    <mergeCell ref="I2:J2"/>
    <mergeCell ref="A2:A3"/>
    <mergeCell ref="B2:B3"/>
  </mergeCells>
  <pageMargins left="0.7" right="0.7" top="0.75" bottom="0.75" header="0.3" footer="0.3"/>
  <pageSetup scale="85" orientation="landscape" r:id="rId1"/>
</worksheet>
</file>

<file path=xl/worksheets/sheet75.xml><?xml version="1.0" encoding="utf-8"?>
<worksheet xmlns="http://schemas.openxmlformats.org/spreadsheetml/2006/main" xmlns:r="http://schemas.openxmlformats.org/officeDocument/2006/relationships">
  <dimension ref="A1:E16"/>
  <sheetViews>
    <sheetView workbookViewId="0">
      <selection activeCell="C19" sqref="C19"/>
    </sheetView>
  </sheetViews>
  <sheetFormatPr defaultRowHeight="15"/>
  <cols>
    <col min="1" max="1" width="50.85546875" style="265" bestFit="1" customWidth="1"/>
    <col min="2" max="2" width="11.7109375" style="265" customWidth="1"/>
    <col min="3" max="3" width="13" style="265" customWidth="1"/>
    <col min="4" max="4" width="8.7109375" style="265" customWidth="1"/>
    <col min="5" max="5" width="8.42578125" style="265" customWidth="1"/>
    <col min="6" max="16384" width="9.140625" style="265"/>
  </cols>
  <sheetData>
    <row r="1" spans="1:5">
      <c r="A1" s="1414" t="s">
        <v>712</v>
      </c>
      <c r="B1" s="1414"/>
      <c r="C1" s="1414"/>
      <c r="D1" s="1414"/>
      <c r="E1" s="1414"/>
    </row>
    <row r="2" spans="1:5" ht="31.5" customHeight="1">
      <c r="A2" s="948" t="s">
        <v>636</v>
      </c>
      <c r="B2" s="946" t="s">
        <v>627</v>
      </c>
      <c r="C2" s="947" t="s">
        <v>628</v>
      </c>
      <c r="D2" s="946" t="s">
        <v>629</v>
      </c>
      <c r="E2" s="945" t="s">
        <v>630</v>
      </c>
    </row>
    <row r="3" spans="1:5">
      <c r="A3" s="822" t="s">
        <v>631</v>
      </c>
      <c r="B3" s="823"/>
      <c r="C3" s="823"/>
      <c r="D3" s="823"/>
      <c r="E3" s="943"/>
    </row>
    <row r="4" spans="1:5">
      <c r="A4" s="827" t="s">
        <v>632</v>
      </c>
      <c r="B4" s="942">
        <v>19</v>
      </c>
      <c r="C4" s="942">
        <v>2</v>
      </c>
      <c r="D4" s="942">
        <v>2</v>
      </c>
      <c r="E4" s="942">
        <v>1</v>
      </c>
    </row>
    <row r="5" spans="1:5">
      <c r="A5" s="825" t="s">
        <v>633</v>
      </c>
      <c r="B5" s="942">
        <v>19</v>
      </c>
      <c r="C5" s="942">
        <v>2</v>
      </c>
      <c r="D5" s="942">
        <v>2</v>
      </c>
      <c r="E5" s="942">
        <v>1</v>
      </c>
    </row>
    <row r="6" spans="1:5">
      <c r="A6" s="826" t="s">
        <v>637</v>
      </c>
      <c r="B6" s="824">
        <f>SUM(B7:B15)</f>
        <v>41</v>
      </c>
      <c r="C6" s="824"/>
      <c r="D6" s="824"/>
      <c r="E6" s="943"/>
    </row>
    <row r="7" spans="1:5">
      <c r="A7" s="827" t="s">
        <v>632</v>
      </c>
      <c r="B7" s="942">
        <v>6</v>
      </c>
      <c r="C7" s="942">
        <v>5</v>
      </c>
      <c r="D7" s="942">
        <v>2</v>
      </c>
      <c r="E7" s="944">
        <v>2</v>
      </c>
    </row>
    <row r="8" spans="1:5">
      <c r="A8" s="825" t="s">
        <v>633</v>
      </c>
      <c r="B8" s="942">
        <v>5</v>
      </c>
      <c r="C8" s="942">
        <v>5</v>
      </c>
      <c r="D8" s="942">
        <v>2</v>
      </c>
      <c r="E8" s="944">
        <v>2</v>
      </c>
    </row>
    <row r="9" spans="1:5">
      <c r="A9" s="826" t="s">
        <v>634</v>
      </c>
      <c r="B9" s="824"/>
      <c r="C9" s="824"/>
      <c r="D9" s="824"/>
      <c r="E9" s="906"/>
    </row>
    <row r="10" spans="1:5">
      <c r="A10" s="827" t="s">
        <v>632</v>
      </c>
      <c r="B10" s="942">
        <v>13</v>
      </c>
      <c r="C10" s="942">
        <v>0</v>
      </c>
      <c r="D10" s="942">
        <v>0</v>
      </c>
      <c r="E10" s="942">
        <v>0</v>
      </c>
    </row>
    <row r="11" spans="1:5">
      <c r="A11" s="825" t="s">
        <v>633</v>
      </c>
      <c r="B11" s="942">
        <v>13</v>
      </c>
      <c r="C11" s="942">
        <v>0</v>
      </c>
      <c r="D11" s="942">
        <v>0</v>
      </c>
      <c r="E11" s="942">
        <v>0</v>
      </c>
    </row>
    <row r="12" spans="1:5">
      <c r="A12" s="828" t="s">
        <v>635</v>
      </c>
      <c r="B12" s="824"/>
      <c r="C12" s="824"/>
      <c r="D12" s="824"/>
      <c r="E12" s="943"/>
    </row>
    <row r="13" spans="1:5">
      <c r="A13" s="827" t="s">
        <v>632</v>
      </c>
      <c r="B13" s="942">
        <v>2</v>
      </c>
      <c r="C13" s="942">
        <v>0</v>
      </c>
      <c r="D13" s="942">
        <v>0</v>
      </c>
      <c r="E13" s="942">
        <v>0</v>
      </c>
    </row>
    <row r="14" spans="1:5">
      <c r="A14" s="825" t="s">
        <v>633</v>
      </c>
      <c r="B14" s="942">
        <v>2</v>
      </c>
      <c r="C14" s="942">
        <v>0</v>
      </c>
      <c r="D14" s="942">
        <v>0</v>
      </c>
      <c r="E14" s="942">
        <v>0</v>
      </c>
    </row>
    <row r="15" spans="1:5" ht="25.5" customHeight="1">
      <c r="A15" s="1415" t="s">
        <v>724</v>
      </c>
      <c r="B15" s="1416"/>
      <c r="C15" s="1416"/>
      <c r="D15" s="1416"/>
      <c r="E15" s="1416"/>
    </row>
    <row r="16" spans="1:5" s="830" customFormat="1" ht="12">
      <c r="A16" s="831" t="s">
        <v>822</v>
      </c>
    </row>
  </sheetData>
  <mergeCells count="2">
    <mergeCell ref="A1:E1"/>
    <mergeCell ref="A15:E15"/>
  </mergeCells>
  <pageMargins left="0.7" right="0.7" top="0.75" bottom="0.75" header="0.3" footer="0.3"/>
  <pageSetup scale="85" orientation="portrait" r:id="rId1"/>
</worksheet>
</file>

<file path=xl/worksheets/sheet76.xml><?xml version="1.0" encoding="utf-8"?>
<worksheet xmlns="http://schemas.openxmlformats.org/spreadsheetml/2006/main" xmlns:r="http://schemas.openxmlformats.org/officeDocument/2006/relationships">
  <dimension ref="A1:H18"/>
  <sheetViews>
    <sheetView workbookViewId="0">
      <selection activeCell="K24" sqref="K24"/>
    </sheetView>
  </sheetViews>
  <sheetFormatPr defaultRowHeight="12.75"/>
  <cols>
    <col min="1" max="2" width="9" style="354" customWidth="1"/>
    <col min="3" max="5" width="10" style="354" customWidth="1"/>
    <col min="6" max="16384" width="9.140625" style="354"/>
  </cols>
  <sheetData>
    <row r="1" spans="1:8" s="265" customFormat="1" ht="15">
      <c r="A1" s="1417" t="str">
        <f>[4]Tables!A4</f>
        <v>Table 74: Trends in MCXCOMDEX of MCX</v>
      </c>
      <c r="B1" s="1417"/>
      <c r="C1" s="1417"/>
      <c r="D1" s="1417"/>
      <c r="E1" s="1417"/>
      <c r="F1" s="1417"/>
      <c r="G1" s="1417"/>
      <c r="H1" s="1417"/>
    </row>
    <row r="2" spans="1:8">
      <c r="A2" s="915"/>
      <c r="B2" s="863"/>
      <c r="C2" s="863"/>
      <c r="D2" s="863"/>
      <c r="E2" s="864"/>
      <c r="F2" s="224"/>
      <c r="G2" s="863"/>
      <c r="H2" s="863"/>
    </row>
    <row r="3" spans="1:8" ht="16.5" customHeight="1">
      <c r="A3" s="1418" t="s">
        <v>486</v>
      </c>
      <c r="B3" s="1420" t="s">
        <v>662</v>
      </c>
      <c r="C3" s="1421"/>
      <c r="D3" s="1421"/>
      <c r="E3" s="1422"/>
    </row>
    <row r="4" spans="1:8" ht="15.75" customHeight="1">
      <c r="A4" s="1419"/>
      <c r="B4" s="922" t="s">
        <v>400</v>
      </c>
      <c r="C4" s="949" t="s">
        <v>75</v>
      </c>
      <c r="D4" s="949" t="s">
        <v>74</v>
      </c>
      <c r="E4" s="949" t="s">
        <v>73</v>
      </c>
    </row>
    <row r="5" spans="1:8" s="267" customFormat="1">
      <c r="A5" s="851" t="s">
        <v>464</v>
      </c>
      <c r="B5" s="520">
        <v>3925.02</v>
      </c>
      <c r="C5" s="520">
        <v>4046.12</v>
      </c>
      <c r="D5" s="520">
        <v>2775.34</v>
      </c>
      <c r="E5" s="520">
        <v>2914.81</v>
      </c>
    </row>
    <row r="6" spans="1:8" s="267" customFormat="1">
      <c r="A6" s="851" t="s">
        <v>557</v>
      </c>
      <c r="B6" s="520">
        <f>SUM(B7:B15)</f>
        <v>26283.83</v>
      </c>
      <c r="C6" s="520">
        <v>3289.94</v>
      </c>
      <c r="D6" s="520">
        <v>2483.17</v>
      </c>
      <c r="E6" s="520">
        <f>E15</f>
        <v>2591.19</v>
      </c>
      <c r="G6" s="839"/>
    </row>
    <row r="7" spans="1:8">
      <c r="A7" s="573">
        <v>42095</v>
      </c>
      <c r="B7" s="536">
        <v>2914.81</v>
      </c>
      <c r="C7" s="536">
        <v>3208.08</v>
      </c>
      <c r="D7" s="536">
        <v>2897.52</v>
      </c>
      <c r="E7" s="536">
        <v>3189.82</v>
      </c>
      <c r="G7" s="836"/>
    </row>
    <row r="8" spans="1:8">
      <c r="A8" s="573">
        <v>42125</v>
      </c>
      <c r="B8" s="536">
        <v>3189.82</v>
      </c>
      <c r="C8" s="536">
        <v>3289.94</v>
      </c>
      <c r="D8" s="536">
        <v>3123.89</v>
      </c>
      <c r="E8" s="536">
        <v>3182.14</v>
      </c>
      <c r="G8" s="836"/>
    </row>
    <row r="9" spans="1:8">
      <c r="A9" s="573">
        <v>42170</v>
      </c>
      <c r="B9" s="536">
        <v>3182.14</v>
      </c>
      <c r="C9" s="536">
        <v>3208.93</v>
      </c>
      <c r="D9" s="536">
        <v>3076.75</v>
      </c>
      <c r="E9" s="536">
        <v>3095.36</v>
      </c>
      <c r="G9" s="836"/>
    </row>
    <row r="10" spans="1:8">
      <c r="A10" s="573">
        <v>42170</v>
      </c>
      <c r="B10" s="536">
        <v>3095.36</v>
      </c>
      <c r="C10" s="536">
        <v>3095.36</v>
      </c>
      <c r="D10" s="536">
        <v>2771.33</v>
      </c>
      <c r="E10" s="536">
        <v>2778.16</v>
      </c>
      <c r="G10" s="836"/>
    </row>
    <row r="11" spans="1:8">
      <c r="A11" s="573">
        <v>42231</v>
      </c>
      <c r="B11" s="536">
        <v>2778.16</v>
      </c>
      <c r="C11" s="536">
        <v>2880.57</v>
      </c>
      <c r="D11" s="536">
        <v>2640.57</v>
      </c>
      <c r="E11" s="536">
        <v>2871.58</v>
      </c>
      <c r="G11" s="836"/>
    </row>
    <row r="12" spans="1:8">
      <c r="A12" s="573">
        <v>42262</v>
      </c>
      <c r="B12" s="536">
        <v>2871.58</v>
      </c>
      <c r="C12" s="536">
        <v>2880.08</v>
      </c>
      <c r="D12" s="536">
        <v>2771.88</v>
      </c>
      <c r="E12" s="536">
        <v>2792.14</v>
      </c>
      <c r="G12" s="836"/>
    </row>
    <row r="13" spans="1:8">
      <c r="A13" s="573">
        <v>42292</v>
      </c>
      <c r="B13" s="536">
        <v>2792.14</v>
      </c>
      <c r="C13" s="536">
        <v>2917.79</v>
      </c>
      <c r="D13" s="536">
        <v>2767.78</v>
      </c>
      <c r="E13" s="536">
        <v>2808.39</v>
      </c>
      <c r="G13" s="836"/>
    </row>
    <row r="14" spans="1:8">
      <c r="A14" s="573">
        <v>42323</v>
      </c>
      <c r="B14" s="536">
        <v>2808.39</v>
      </c>
      <c r="C14" s="536">
        <v>2821.46</v>
      </c>
      <c r="D14" s="536">
        <v>2570.4899999999998</v>
      </c>
      <c r="E14" s="536">
        <v>2651.43</v>
      </c>
      <c r="G14" s="836"/>
    </row>
    <row r="15" spans="1:8" s="267" customFormat="1">
      <c r="A15" s="573">
        <v>42339</v>
      </c>
      <c r="B15" s="536">
        <v>2651.43</v>
      </c>
      <c r="C15" s="536">
        <v>2670.84</v>
      </c>
      <c r="D15" s="536">
        <v>2483.17</v>
      </c>
      <c r="E15" s="536">
        <v>2591.19</v>
      </c>
    </row>
    <row r="16" spans="1:8" s="267" customFormat="1">
      <c r="A16" s="267" t="s">
        <v>823</v>
      </c>
    </row>
    <row r="17" spans="1:1">
      <c r="A17" s="267" t="s">
        <v>648</v>
      </c>
    </row>
    <row r="18" spans="1:1">
      <c r="A18" s="267"/>
    </row>
  </sheetData>
  <mergeCells count="3">
    <mergeCell ref="A1:H1"/>
    <mergeCell ref="A3:A4"/>
    <mergeCell ref="B3:E3"/>
  </mergeCells>
  <pageMargins left="0.7" right="0.7" top="0.75" bottom="0.75" header="0.3" footer="0.3"/>
  <pageSetup orientation="portrait" r:id="rId1"/>
</worksheet>
</file>

<file path=xl/worksheets/sheet77.xml><?xml version="1.0" encoding="utf-8"?>
<worksheet xmlns="http://schemas.openxmlformats.org/spreadsheetml/2006/main" xmlns:r="http://schemas.openxmlformats.org/officeDocument/2006/relationships">
  <dimension ref="A1:H23"/>
  <sheetViews>
    <sheetView workbookViewId="0">
      <selection activeCell="C12" sqref="C12"/>
    </sheetView>
  </sheetViews>
  <sheetFormatPr defaultRowHeight="12.75"/>
  <cols>
    <col min="1" max="2" width="9" style="354" customWidth="1"/>
    <col min="3" max="5" width="10" style="354" customWidth="1"/>
    <col min="6" max="16384" width="9.140625" style="354"/>
  </cols>
  <sheetData>
    <row r="1" spans="1:8" s="265" customFormat="1" ht="15">
      <c r="A1" s="1417" t="str">
        <f>[4]Tables!A5</f>
        <v>Table 75: Trends in Dhaanya of NCDEX</v>
      </c>
      <c r="B1" s="1417"/>
      <c r="C1" s="1417"/>
      <c r="D1" s="1417"/>
      <c r="E1" s="1417"/>
      <c r="F1" s="1417"/>
      <c r="G1" s="1417"/>
      <c r="H1" s="1417"/>
    </row>
    <row r="2" spans="1:8">
      <c r="A2" s="915"/>
      <c r="B2" s="863"/>
      <c r="C2" s="863"/>
      <c r="D2" s="863"/>
      <c r="E2" s="864"/>
      <c r="F2" s="224"/>
      <c r="G2" s="863"/>
      <c r="H2" s="863"/>
    </row>
    <row r="3" spans="1:8" ht="16.5" customHeight="1">
      <c r="A3" s="1418" t="s">
        <v>486</v>
      </c>
      <c r="B3" s="1420" t="s">
        <v>663</v>
      </c>
      <c r="C3" s="1421"/>
      <c r="D3" s="1421"/>
      <c r="E3" s="1422"/>
    </row>
    <row r="4" spans="1:8" ht="15.75" customHeight="1">
      <c r="A4" s="1419"/>
      <c r="B4" s="922" t="s">
        <v>400</v>
      </c>
      <c r="C4" s="949" t="s">
        <v>75</v>
      </c>
      <c r="D4" s="949" t="s">
        <v>74</v>
      </c>
      <c r="E4" s="949" t="s">
        <v>73</v>
      </c>
    </row>
    <row r="5" spans="1:8" s="267" customFormat="1">
      <c r="A5" s="851" t="s">
        <v>464</v>
      </c>
      <c r="B5" s="520">
        <v>2604.2656000000002</v>
      </c>
      <c r="C5" s="520">
        <v>2784.8238999999999</v>
      </c>
      <c r="D5" s="520">
        <v>2378.672</v>
      </c>
      <c r="E5" s="520">
        <v>2478.9522000000002</v>
      </c>
    </row>
    <row r="6" spans="1:8" s="267" customFormat="1">
      <c r="A6" s="851" t="s">
        <v>557</v>
      </c>
      <c r="B6" s="520">
        <f>SUM(B7:B15)</f>
        <v>24784.687400000003</v>
      </c>
      <c r="C6" s="520">
        <v>3042.61</v>
      </c>
      <c r="D6" s="520">
        <v>2479.2485999999999</v>
      </c>
      <c r="E6" s="520">
        <f>E15</f>
        <v>2912.9349000000002</v>
      </c>
      <c r="G6" s="839"/>
    </row>
    <row r="7" spans="1:8">
      <c r="A7" s="573">
        <v>42095</v>
      </c>
      <c r="B7" s="536">
        <v>2480.5394000000001</v>
      </c>
      <c r="C7" s="536">
        <v>2810.6860000000001</v>
      </c>
      <c r="D7" s="536">
        <v>2479.2485999999999</v>
      </c>
      <c r="E7" s="536">
        <v>2740.1538999999998</v>
      </c>
      <c r="G7" s="836"/>
    </row>
    <row r="8" spans="1:8">
      <c r="A8" s="573">
        <v>42125</v>
      </c>
      <c r="B8" s="536">
        <v>2740.6579999999999</v>
      </c>
      <c r="C8" s="536">
        <v>2903.5630999999998</v>
      </c>
      <c r="D8" s="536">
        <v>2739.3836000000001</v>
      </c>
      <c r="E8" s="536">
        <v>2871.056</v>
      </c>
      <c r="G8" s="836"/>
    </row>
    <row r="9" spans="1:8">
      <c r="A9" s="573">
        <v>42170</v>
      </c>
      <c r="B9" s="536">
        <v>2871.2966999999999</v>
      </c>
      <c r="C9" s="536">
        <v>2916.0713000000001</v>
      </c>
      <c r="D9" s="536">
        <v>2596.8647000000001</v>
      </c>
      <c r="E9" s="536">
        <v>2671.4796999999999</v>
      </c>
      <c r="G9" s="836"/>
    </row>
    <row r="10" spans="1:8">
      <c r="A10" s="573">
        <v>42170</v>
      </c>
      <c r="B10" s="536">
        <v>2673.8685999999998</v>
      </c>
      <c r="C10" s="536">
        <v>2769.8849</v>
      </c>
      <c r="D10" s="536">
        <v>2664.2592</v>
      </c>
      <c r="E10" s="536">
        <v>2693.1992</v>
      </c>
      <c r="G10" s="836"/>
    </row>
    <row r="11" spans="1:8">
      <c r="A11" s="573">
        <v>42231</v>
      </c>
      <c r="B11" s="536">
        <v>2692.1480999999999</v>
      </c>
      <c r="C11" s="536">
        <v>2790.1430999999998</v>
      </c>
      <c r="D11" s="536">
        <v>2606.4519</v>
      </c>
      <c r="E11" s="536">
        <v>2783.8878</v>
      </c>
      <c r="G11" s="836"/>
    </row>
    <row r="12" spans="1:8">
      <c r="A12" s="573">
        <v>42262</v>
      </c>
      <c r="B12" s="536">
        <v>2783.8878</v>
      </c>
      <c r="C12" s="536">
        <v>2852.8296</v>
      </c>
      <c r="D12" s="536">
        <v>2677.3348999999998</v>
      </c>
      <c r="E12" s="536">
        <v>2764.5763999999999</v>
      </c>
      <c r="G12" s="836"/>
    </row>
    <row r="13" spans="1:8">
      <c r="A13" s="573">
        <v>42292</v>
      </c>
      <c r="B13" s="536">
        <v>2762.5708</v>
      </c>
      <c r="C13" s="536">
        <v>3042.6118000000001</v>
      </c>
      <c r="D13" s="536">
        <v>2762.5708</v>
      </c>
      <c r="E13" s="536">
        <v>2906.5232000000001</v>
      </c>
      <c r="G13" s="836"/>
    </row>
    <row r="14" spans="1:8">
      <c r="A14" s="573">
        <v>42323</v>
      </c>
      <c r="B14" s="536">
        <v>2907.0255999999999</v>
      </c>
      <c r="C14" s="536">
        <v>2958.8868000000002</v>
      </c>
      <c r="D14" s="536">
        <v>2826.5131000000001</v>
      </c>
      <c r="E14" s="536">
        <v>2869.3121999999998</v>
      </c>
      <c r="G14" s="836"/>
    </row>
    <row r="15" spans="1:8" s="267" customFormat="1">
      <c r="A15" s="573">
        <v>42339</v>
      </c>
      <c r="B15" s="536">
        <v>2872.6923999999999</v>
      </c>
      <c r="C15" s="536">
        <v>2966.6943000000001</v>
      </c>
      <c r="D15" s="536">
        <v>2870.1246999999998</v>
      </c>
      <c r="E15" s="536">
        <v>2912.9349000000002</v>
      </c>
    </row>
    <row r="16" spans="1:8" s="267" customFormat="1">
      <c r="A16" s="267" t="s">
        <v>823</v>
      </c>
    </row>
    <row r="17" spans="1:4">
      <c r="A17" s="267" t="s">
        <v>651</v>
      </c>
    </row>
    <row r="23" spans="1:4">
      <c r="D23" s="536"/>
    </row>
  </sheetData>
  <mergeCells count="3">
    <mergeCell ref="A1:H1"/>
    <mergeCell ref="A3:A4"/>
    <mergeCell ref="B3:E3"/>
  </mergeCells>
  <pageMargins left="0.7" right="0.7" top="0.75" bottom="0.75" header="0.3" footer="0.3"/>
  <pageSetup orientation="portrait" r:id="rId1"/>
</worksheet>
</file>

<file path=xl/worksheets/sheet78.xml><?xml version="1.0" encoding="utf-8"?>
<worksheet xmlns="http://schemas.openxmlformats.org/spreadsheetml/2006/main" xmlns:r="http://schemas.openxmlformats.org/officeDocument/2006/relationships">
  <dimension ref="A1:G26"/>
  <sheetViews>
    <sheetView workbookViewId="0">
      <selection activeCell="I19" sqref="I19"/>
    </sheetView>
  </sheetViews>
  <sheetFormatPr defaultRowHeight="12.75"/>
  <cols>
    <col min="1" max="1" width="11" style="354" customWidth="1"/>
    <col min="2" max="2" width="9" style="354" bestFit="1" customWidth="1"/>
    <col min="3" max="4" width="9.140625" style="354"/>
    <col min="5" max="5" width="9.42578125" style="354" customWidth="1"/>
    <col min="6" max="16384" width="9.140625" style="354"/>
  </cols>
  <sheetData>
    <row r="1" spans="1:7" s="265" customFormat="1" ht="15">
      <c r="A1" s="829" t="str">
        <f>[4]Tables!A6</f>
        <v>Table 76: Daily trends in MCXCOMDEX during December  2015</v>
      </c>
    </row>
    <row r="2" spans="1:7" ht="15.75" customHeight="1">
      <c r="A2" s="1423" t="s">
        <v>80</v>
      </c>
      <c r="B2" s="1424" t="s">
        <v>662</v>
      </c>
      <c r="C2" s="1424"/>
      <c r="D2" s="1424"/>
      <c r="E2" s="1424"/>
    </row>
    <row r="3" spans="1:7">
      <c r="A3" s="1423"/>
      <c r="B3" s="922" t="s">
        <v>400</v>
      </c>
      <c r="C3" s="949" t="s">
        <v>75</v>
      </c>
      <c r="D3" s="949" t="s">
        <v>74</v>
      </c>
      <c r="E3" s="949" t="s">
        <v>73</v>
      </c>
    </row>
    <row r="4" spans="1:7">
      <c r="A4" s="879">
        <v>42339</v>
      </c>
      <c r="B4" s="969">
        <v>2651.43</v>
      </c>
      <c r="C4" s="969">
        <v>2664.05</v>
      </c>
      <c r="D4" s="969">
        <v>2643.31</v>
      </c>
      <c r="E4" s="969">
        <v>2648.9</v>
      </c>
      <c r="G4" s="865"/>
    </row>
    <row r="5" spans="1:7">
      <c r="A5" s="879">
        <v>42340</v>
      </c>
      <c r="B5" s="969">
        <v>2648.9</v>
      </c>
      <c r="C5" s="969">
        <v>2657.75</v>
      </c>
      <c r="D5" s="969">
        <v>2619.19</v>
      </c>
      <c r="E5" s="969">
        <v>2621.21</v>
      </c>
      <c r="G5" s="865"/>
    </row>
    <row r="6" spans="1:7">
      <c r="A6" s="879">
        <v>42341</v>
      </c>
      <c r="B6" s="969">
        <f>SUM(B7:B15)</f>
        <v>23355.01</v>
      </c>
      <c r="C6" s="969">
        <v>2654.52</v>
      </c>
      <c r="D6" s="969">
        <v>2608.89</v>
      </c>
      <c r="E6" s="969">
        <v>2651.6</v>
      </c>
      <c r="G6" s="865"/>
    </row>
    <row r="7" spans="1:7">
      <c r="A7" s="879">
        <v>42342</v>
      </c>
      <c r="B7" s="969">
        <v>2651.6</v>
      </c>
      <c r="C7" s="969">
        <v>2670.84</v>
      </c>
      <c r="D7" s="969">
        <v>2632.85</v>
      </c>
      <c r="E7" s="969">
        <v>2654.49</v>
      </c>
      <c r="G7" s="865"/>
    </row>
    <row r="8" spans="1:7">
      <c r="A8" s="879">
        <v>42345</v>
      </c>
      <c r="B8" s="969">
        <v>2654.49</v>
      </c>
      <c r="C8" s="969">
        <v>2654.49</v>
      </c>
      <c r="D8" s="969">
        <v>2592.81</v>
      </c>
      <c r="E8" s="969">
        <v>2596.4899999999998</v>
      </c>
      <c r="G8" s="865"/>
    </row>
    <row r="9" spans="1:7">
      <c r="A9" s="879">
        <v>42346</v>
      </c>
      <c r="B9" s="969">
        <v>2596.4899999999998</v>
      </c>
      <c r="C9" s="969">
        <v>2608.52</v>
      </c>
      <c r="D9" s="969">
        <v>2567.56</v>
      </c>
      <c r="E9" s="969">
        <v>2592.1999999999998</v>
      </c>
      <c r="G9" s="865"/>
    </row>
    <row r="10" spans="1:7">
      <c r="A10" s="879">
        <v>42347</v>
      </c>
      <c r="B10" s="969">
        <v>2592.1999999999998</v>
      </c>
      <c r="C10" s="969">
        <v>2622.85</v>
      </c>
      <c r="D10" s="969">
        <v>2582.7399999999998</v>
      </c>
      <c r="E10" s="969">
        <v>2591.5700000000002</v>
      </c>
      <c r="G10" s="865"/>
    </row>
    <row r="11" spans="1:7">
      <c r="A11" s="879">
        <v>42348</v>
      </c>
      <c r="B11" s="969">
        <v>2591.5700000000002</v>
      </c>
      <c r="C11" s="969">
        <v>2595.0100000000002</v>
      </c>
      <c r="D11" s="969">
        <v>2569.5700000000002</v>
      </c>
      <c r="E11" s="969">
        <v>2573.86</v>
      </c>
      <c r="G11" s="865"/>
    </row>
    <row r="12" spans="1:7">
      <c r="A12" s="879">
        <v>42349</v>
      </c>
      <c r="B12" s="969">
        <v>2573.86</v>
      </c>
      <c r="C12" s="969">
        <v>2586.9</v>
      </c>
      <c r="D12" s="969">
        <v>2566.6799999999998</v>
      </c>
      <c r="E12" s="969">
        <v>2578.4299999999998</v>
      </c>
      <c r="G12" s="865"/>
    </row>
    <row r="13" spans="1:7">
      <c r="A13" s="879">
        <v>42352</v>
      </c>
      <c r="B13" s="969">
        <v>2574.7399999999998</v>
      </c>
      <c r="C13" s="969">
        <v>2575.5700000000002</v>
      </c>
      <c r="D13" s="969">
        <v>2541.5300000000002</v>
      </c>
      <c r="E13" s="969">
        <v>2570.44</v>
      </c>
      <c r="G13" s="865"/>
    </row>
    <row r="14" spans="1:7">
      <c r="A14" s="879">
        <v>42353</v>
      </c>
      <c r="B14" s="969">
        <v>2571.4</v>
      </c>
      <c r="C14" s="969">
        <v>2571.4</v>
      </c>
      <c r="D14" s="969">
        <v>2538.86</v>
      </c>
      <c r="E14" s="969">
        <v>2553.31</v>
      </c>
      <c r="G14" s="865"/>
    </row>
    <row r="15" spans="1:7">
      <c r="A15" s="879">
        <v>42354</v>
      </c>
      <c r="B15" s="969">
        <v>2548.66</v>
      </c>
      <c r="C15" s="969">
        <v>2560.1</v>
      </c>
      <c r="D15" s="969">
        <v>2530.7199999999998</v>
      </c>
      <c r="E15" s="969">
        <v>2537.62</v>
      </c>
      <c r="G15" s="865"/>
    </row>
    <row r="16" spans="1:7">
      <c r="A16" s="879">
        <v>42355</v>
      </c>
      <c r="B16" s="969">
        <v>2536.0100000000002</v>
      </c>
      <c r="C16" s="969">
        <v>2536.0100000000002</v>
      </c>
      <c r="D16" s="969">
        <v>2483.17</v>
      </c>
      <c r="E16" s="969">
        <v>2488.0300000000002</v>
      </c>
      <c r="G16" s="865"/>
    </row>
    <row r="17" spans="1:7">
      <c r="A17" s="879">
        <v>42356</v>
      </c>
      <c r="B17" s="969">
        <v>2485.73</v>
      </c>
      <c r="C17" s="969">
        <v>2522.46</v>
      </c>
      <c r="D17" s="969">
        <v>2485.41</v>
      </c>
      <c r="E17" s="969">
        <v>2505.1799999999998</v>
      </c>
      <c r="G17" s="865"/>
    </row>
    <row r="18" spans="1:7">
      <c r="A18" s="879">
        <v>42359</v>
      </c>
      <c r="B18" s="969">
        <v>2507.92</v>
      </c>
      <c r="C18" s="969">
        <v>2533.79</v>
      </c>
      <c r="D18" s="969">
        <v>2504.77</v>
      </c>
      <c r="E18" s="969">
        <v>2529.29</v>
      </c>
      <c r="G18" s="865"/>
    </row>
    <row r="19" spans="1:7">
      <c r="A19" s="879">
        <v>42360</v>
      </c>
      <c r="B19" s="969">
        <v>2536.1799999999998</v>
      </c>
      <c r="C19" s="969">
        <v>2541.8000000000002</v>
      </c>
      <c r="D19" s="969">
        <v>2524.06</v>
      </c>
      <c r="E19" s="969">
        <v>2526.6</v>
      </c>
      <c r="G19" s="865"/>
    </row>
    <row r="20" spans="1:7">
      <c r="A20" s="879">
        <v>42361</v>
      </c>
      <c r="B20" s="969">
        <v>2534.34</v>
      </c>
      <c r="C20" s="969">
        <v>2555.46</v>
      </c>
      <c r="D20" s="969">
        <v>2533.5700000000002</v>
      </c>
      <c r="E20" s="969">
        <v>2550.4899999999998</v>
      </c>
      <c r="G20" s="865"/>
    </row>
    <row r="21" spans="1:7">
      <c r="A21" s="879">
        <v>42362</v>
      </c>
      <c r="B21" s="969">
        <v>2555.9699999999998</v>
      </c>
      <c r="C21" s="969">
        <v>2575.39</v>
      </c>
      <c r="D21" s="969">
        <v>2555.9299999999998</v>
      </c>
      <c r="E21" s="969">
        <v>2573.1</v>
      </c>
      <c r="G21" s="865"/>
    </row>
    <row r="22" spans="1:7">
      <c r="A22" s="879">
        <v>42366</v>
      </c>
      <c r="B22" s="969">
        <v>2580.96</v>
      </c>
      <c r="C22" s="969">
        <v>2581.69</v>
      </c>
      <c r="D22" s="969">
        <v>2554.69</v>
      </c>
      <c r="E22" s="969">
        <v>2558.65</v>
      </c>
      <c r="G22" s="865"/>
    </row>
    <row r="23" spans="1:7">
      <c r="A23" s="879">
        <v>42367</v>
      </c>
      <c r="B23" s="969">
        <v>2566.96</v>
      </c>
      <c r="C23" s="969">
        <v>2612.94</v>
      </c>
      <c r="D23" s="969">
        <v>2566.96</v>
      </c>
      <c r="E23" s="969">
        <v>2604.1799999999998</v>
      </c>
      <c r="G23" s="865"/>
    </row>
    <row r="24" spans="1:7">
      <c r="A24" s="879">
        <v>42368</v>
      </c>
      <c r="B24" s="969">
        <v>2603.85</v>
      </c>
      <c r="C24" s="969">
        <v>2605.81</v>
      </c>
      <c r="D24" s="969">
        <v>2574.9699999999998</v>
      </c>
      <c r="E24" s="969">
        <v>2582.42</v>
      </c>
      <c r="G24" s="865"/>
    </row>
    <row r="25" spans="1:7" s="267" customFormat="1">
      <c r="A25" s="879">
        <v>42369</v>
      </c>
      <c r="B25" s="969">
        <v>2583.1999999999998</v>
      </c>
      <c r="C25" s="969">
        <v>2600.06</v>
      </c>
      <c r="D25" s="969">
        <v>2570.02</v>
      </c>
      <c r="E25" s="969">
        <v>2591.19</v>
      </c>
    </row>
    <row r="26" spans="1:7">
      <c r="A26" s="267" t="s">
        <v>648</v>
      </c>
    </row>
  </sheetData>
  <mergeCells count="2">
    <mergeCell ref="A2:A3"/>
    <mergeCell ref="B2:E2"/>
  </mergeCells>
  <pageMargins left="0.7" right="0.7" top="0.75" bottom="0.75" header="0.3" footer="0.3"/>
  <pageSetup orientation="portrait" r:id="rId1"/>
  <ignoredErrors>
    <ignoredError sqref="B6" formulaRange="1"/>
  </ignoredErrors>
</worksheet>
</file>

<file path=xl/worksheets/sheet79.xml><?xml version="1.0" encoding="utf-8"?>
<worksheet xmlns="http://schemas.openxmlformats.org/spreadsheetml/2006/main" xmlns:r="http://schemas.openxmlformats.org/officeDocument/2006/relationships">
  <dimension ref="A1:H26"/>
  <sheetViews>
    <sheetView workbookViewId="0">
      <selection activeCell="I19" sqref="I19"/>
    </sheetView>
  </sheetViews>
  <sheetFormatPr defaultRowHeight="12.75"/>
  <cols>
    <col min="1" max="1" width="12.28515625" style="354" customWidth="1"/>
    <col min="2" max="5" width="8" style="354" customWidth="1"/>
    <col min="6" max="16384" width="9.140625" style="354"/>
  </cols>
  <sheetData>
    <row r="1" spans="1:8" s="265" customFormat="1" ht="15">
      <c r="A1" s="267" t="str">
        <f>[4]Tables!A7</f>
        <v>Table 77: Daily trends in Dhaanya during December 2015</v>
      </c>
      <c r="B1" s="354"/>
      <c r="C1" s="354"/>
      <c r="D1" s="354"/>
      <c r="E1" s="354"/>
      <c r="F1" s="824"/>
      <c r="G1" s="824"/>
      <c r="H1" s="824"/>
    </row>
    <row r="2" spans="1:8" ht="15.75" customHeight="1">
      <c r="A2" s="1423" t="s">
        <v>80</v>
      </c>
      <c r="B2" s="1424" t="s">
        <v>663</v>
      </c>
      <c r="C2" s="1424"/>
      <c r="D2" s="1424"/>
      <c r="E2" s="1424"/>
      <c r="F2" s="953"/>
      <c r="G2" s="953"/>
      <c r="H2" s="953"/>
    </row>
    <row r="3" spans="1:8">
      <c r="A3" s="1423"/>
      <c r="B3" s="922" t="s">
        <v>400</v>
      </c>
      <c r="C3" s="949" t="s">
        <v>75</v>
      </c>
      <c r="D3" s="949" t="s">
        <v>74</v>
      </c>
      <c r="E3" s="949" t="s">
        <v>73</v>
      </c>
      <c r="F3" s="953"/>
      <c r="G3" s="953"/>
      <c r="H3" s="953"/>
    </row>
    <row r="4" spans="1:8">
      <c r="A4" s="952">
        <v>42339</v>
      </c>
      <c r="B4" s="951">
        <v>2872.6923999999999</v>
      </c>
      <c r="C4" s="951">
        <v>2896.7379000000001</v>
      </c>
      <c r="D4" s="951">
        <v>2870.1246999999998</v>
      </c>
      <c r="E4" s="951">
        <v>2893.4976999999999</v>
      </c>
      <c r="F4" s="953"/>
      <c r="G4" s="954"/>
      <c r="H4" s="953"/>
    </row>
    <row r="5" spans="1:8">
      <c r="A5" s="952">
        <v>42340</v>
      </c>
      <c r="B5" s="951">
        <v>2894.1640000000002</v>
      </c>
      <c r="C5" s="951">
        <v>2919.4477999999999</v>
      </c>
      <c r="D5" s="951">
        <v>2894.1640000000002</v>
      </c>
      <c r="E5" s="951">
        <v>2899.8334</v>
      </c>
      <c r="F5" s="953"/>
      <c r="G5" s="954"/>
      <c r="H5" s="953"/>
    </row>
    <row r="6" spans="1:8">
      <c r="A6" s="952">
        <v>42341</v>
      </c>
      <c r="B6" s="951">
        <f>SUM(B7:B15)</f>
        <v>26215.202199999996</v>
      </c>
      <c r="C6" s="951">
        <v>2908.8290000000002</v>
      </c>
      <c r="D6" s="951">
        <v>2885.5695999999998</v>
      </c>
      <c r="E6" s="951">
        <v>2894.2489999999998</v>
      </c>
      <c r="F6" s="953"/>
      <c r="G6" s="954"/>
      <c r="H6" s="953"/>
    </row>
    <row r="7" spans="1:8">
      <c r="A7" s="952">
        <v>42342</v>
      </c>
      <c r="B7" s="951">
        <v>2897.1680000000001</v>
      </c>
      <c r="C7" s="951">
        <v>2910.2240000000002</v>
      </c>
      <c r="D7" s="951">
        <v>2887.7203</v>
      </c>
      <c r="E7" s="951">
        <v>2895.2647999999999</v>
      </c>
      <c r="F7" s="953"/>
      <c r="G7" s="954"/>
      <c r="H7" s="953"/>
    </row>
    <row r="8" spans="1:8">
      <c r="A8" s="952">
        <v>42345</v>
      </c>
      <c r="B8" s="951">
        <v>2899.1206000000002</v>
      </c>
      <c r="C8" s="951">
        <v>2903.9694</v>
      </c>
      <c r="D8" s="951">
        <v>2882.4985999999999</v>
      </c>
      <c r="E8" s="951">
        <v>2890.6961000000001</v>
      </c>
      <c r="F8" s="953"/>
      <c r="G8" s="954"/>
      <c r="H8" s="953"/>
    </row>
    <row r="9" spans="1:8">
      <c r="A9" s="952">
        <v>42346</v>
      </c>
      <c r="B9" s="951">
        <v>2911.2608</v>
      </c>
      <c r="C9" s="951">
        <v>2913.3901999999998</v>
      </c>
      <c r="D9" s="951">
        <v>2891.8861999999999</v>
      </c>
      <c r="E9" s="951">
        <v>2909.8910000000001</v>
      </c>
      <c r="F9" s="953"/>
      <c r="G9" s="954"/>
      <c r="H9" s="953"/>
    </row>
    <row r="10" spans="1:8">
      <c r="A10" s="952">
        <v>42347</v>
      </c>
      <c r="B10" s="951">
        <v>2921.1113</v>
      </c>
      <c r="C10" s="951">
        <v>2933.5263</v>
      </c>
      <c r="D10" s="951">
        <v>2888.8314</v>
      </c>
      <c r="E10" s="951">
        <v>2904.4101000000001</v>
      </c>
      <c r="F10" s="953"/>
      <c r="G10" s="954"/>
      <c r="H10" s="953"/>
    </row>
    <row r="11" spans="1:8">
      <c r="A11" s="952">
        <v>42348</v>
      </c>
      <c r="B11" s="951">
        <v>2913.835</v>
      </c>
      <c r="C11" s="951">
        <v>2913.835</v>
      </c>
      <c r="D11" s="951">
        <v>2889.8445000000002</v>
      </c>
      <c r="E11" s="951">
        <v>2896.4713999999999</v>
      </c>
      <c r="F11" s="953"/>
      <c r="G11" s="954"/>
      <c r="H11" s="953"/>
    </row>
    <row r="12" spans="1:8">
      <c r="A12" s="952">
        <v>42349</v>
      </c>
      <c r="B12" s="951">
        <v>2904.5412999999999</v>
      </c>
      <c r="C12" s="951">
        <v>2911.6226000000001</v>
      </c>
      <c r="D12" s="951">
        <v>2888.2528000000002</v>
      </c>
      <c r="E12" s="951">
        <v>2909.2743999999998</v>
      </c>
      <c r="F12" s="953"/>
      <c r="G12" s="954"/>
      <c r="H12" s="953"/>
    </row>
    <row r="13" spans="1:8">
      <c r="A13" s="952">
        <v>42352</v>
      </c>
      <c r="B13" s="951">
        <v>2920.1857</v>
      </c>
      <c r="C13" s="951">
        <v>2938.9068000000002</v>
      </c>
      <c r="D13" s="951">
        <v>2917.259</v>
      </c>
      <c r="E13" s="951">
        <v>2927.7595000000001</v>
      </c>
      <c r="F13" s="953"/>
      <c r="G13" s="954"/>
      <c r="H13" s="953"/>
    </row>
    <row r="14" spans="1:8">
      <c r="A14" s="952">
        <v>42353</v>
      </c>
      <c r="B14" s="951">
        <v>2930.0747999999999</v>
      </c>
      <c r="C14" s="951">
        <v>2937.0328</v>
      </c>
      <c r="D14" s="951">
        <v>2911.1152999999999</v>
      </c>
      <c r="E14" s="951">
        <v>2916.9618999999998</v>
      </c>
      <c r="F14" s="953"/>
      <c r="G14" s="954"/>
      <c r="H14" s="953"/>
    </row>
    <row r="15" spans="1:8">
      <c r="A15" s="952">
        <v>42354</v>
      </c>
      <c r="B15" s="951">
        <v>2917.9047</v>
      </c>
      <c r="C15" s="951">
        <v>2925.6662000000001</v>
      </c>
      <c r="D15" s="951">
        <v>2897.6705999999999</v>
      </c>
      <c r="E15" s="951">
        <v>2903.2492000000002</v>
      </c>
      <c r="F15" s="953"/>
      <c r="G15" s="954"/>
      <c r="H15" s="953"/>
    </row>
    <row r="16" spans="1:8">
      <c r="A16" s="952">
        <v>42355</v>
      </c>
      <c r="B16" s="951">
        <v>2901.1271000000002</v>
      </c>
      <c r="C16" s="951">
        <v>2915.1453999999999</v>
      </c>
      <c r="D16" s="951">
        <v>2876.9956999999999</v>
      </c>
      <c r="E16" s="951">
        <v>2907.1691999999998</v>
      </c>
      <c r="F16" s="953"/>
      <c r="G16" s="954"/>
      <c r="H16" s="953"/>
    </row>
    <row r="17" spans="1:8">
      <c r="A17" s="952">
        <v>42356</v>
      </c>
      <c r="B17" s="951">
        <v>2907.1691999999998</v>
      </c>
      <c r="C17" s="951">
        <v>2948.8807999999999</v>
      </c>
      <c r="D17" s="951">
        <v>2907.1691999999998</v>
      </c>
      <c r="E17" s="951">
        <v>2931.6727000000001</v>
      </c>
      <c r="F17" s="953"/>
      <c r="G17" s="954"/>
      <c r="H17" s="953"/>
    </row>
    <row r="18" spans="1:8">
      <c r="A18" s="952">
        <v>42359</v>
      </c>
      <c r="B18" s="951">
        <v>2933.6545000000001</v>
      </c>
      <c r="C18" s="951">
        <v>2966.6943000000001</v>
      </c>
      <c r="D18" s="951">
        <v>2930.4787000000001</v>
      </c>
      <c r="E18" s="951">
        <v>2944.5729999999999</v>
      </c>
      <c r="F18" s="953"/>
      <c r="G18" s="954"/>
      <c r="H18" s="953"/>
    </row>
    <row r="19" spans="1:8">
      <c r="A19" s="952">
        <v>42360</v>
      </c>
      <c r="B19" s="951">
        <v>2944.5729999999999</v>
      </c>
      <c r="C19" s="951">
        <v>2949.8492000000001</v>
      </c>
      <c r="D19" s="951">
        <v>2925.6219000000001</v>
      </c>
      <c r="E19" s="951">
        <v>2946.7168000000001</v>
      </c>
      <c r="F19" s="953"/>
      <c r="G19" s="954"/>
      <c r="H19" s="953"/>
    </row>
    <row r="20" spans="1:8">
      <c r="A20" s="952">
        <v>42361</v>
      </c>
      <c r="B20" s="951">
        <v>2945.9153999999999</v>
      </c>
      <c r="C20" s="951">
        <v>2950.4513000000002</v>
      </c>
      <c r="D20" s="951">
        <v>2938.7339999999999</v>
      </c>
      <c r="E20" s="951">
        <v>2946.0816</v>
      </c>
      <c r="F20" s="953"/>
      <c r="G20" s="954"/>
      <c r="H20" s="953"/>
    </row>
    <row r="21" spans="1:8">
      <c r="A21" s="952">
        <v>42362</v>
      </c>
      <c r="B21" s="951">
        <v>2947.6197000000002</v>
      </c>
      <c r="C21" s="951">
        <v>2951.6572999999999</v>
      </c>
      <c r="D21" s="951">
        <v>2943.9666000000002</v>
      </c>
      <c r="E21" s="951">
        <v>2944.9279000000001</v>
      </c>
      <c r="F21" s="953"/>
      <c r="G21" s="954"/>
      <c r="H21" s="953"/>
    </row>
    <row r="22" spans="1:8">
      <c r="A22" s="952">
        <v>42366</v>
      </c>
      <c r="B22" s="951">
        <v>2951.2031000000002</v>
      </c>
      <c r="C22" s="951">
        <v>2963.5985999999998</v>
      </c>
      <c r="D22" s="951">
        <v>2924.1012999999998</v>
      </c>
      <c r="E22" s="951">
        <v>2929.4848000000002</v>
      </c>
      <c r="F22" s="953"/>
      <c r="G22" s="954"/>
      <c r="H22" s="953"/>
    </row>
    <row r="23" spans="1:8">
      <c r="A23" s="952">
        <v>42367</v>
      </c>
      <c r="B23" s="951">
        <v>2931.3982999999998</v>
      </c>
      <c r="C23" s="951">
        <v>2935.3908000000001</v>
      </c>
      <c r="D23" s="951">
        <v>2889.1127999999999</v>
      </c>
      <c r="E23" s="951">
        <v>2898.8865000000001</v>
      </c>
      <c r="F23" s="953"/>
      <c r="G23" s="954"/>
      <c r="H23" s="953"/>
    </row>
    <row r="24" spans="1:8">
      <c r="A24" s="952">
        <v>42368</v>
      </c>
      <c r="B24" s="951">
        <v>2897.2130999999999</v>
      </c>
      <c r="C24" s="951">
        <v>2917.0553</v>
      </c>
      <c r="D24" s="951">
        <v>2889.4218999999998</v>
      </c>
      <c r="E24" s="951">
        <v>2894.8888000000002</v>
      </c>
      <c r="F24" s="953"/>
      <c r="G24" s="954"/>
      <c r="H24" s="953"/>
    </row>
    <row r="25" spans="1:8" s="267" customFormat="1">
      <c r="A25" s="952">
        <v>42369</v>
      </c>
      <c r="B25" s="951">
        <v>2892.6297</v>
      </c>
      <c r="C25" s="951">
        <v>2915.4344000000001</v>
      </c>
      <c r="D25" s="951">
        <v>2875.0574999999999</v>
      </c>
      <c r="E25" s="951">
        <v>2912.9349000000002</v>
      </c>
      <c r="F25" s="950"/>
      <c r="G25" s="950"/>
      <c r="H25" s="950"/>
    </row>
    <row r="26" spans="1:8">
      <c r="A26" s="267" t="s">
        <v>651</v>
      </c>
    </row>
  </sheetData>
  <mergeCells count="2">
    <mergeCell ref="A2:A3"/>
    <mergeCell ref="B2:E2"/>
  </mergeCells>
  <pageMargins left="0.7" right="0.7" top="0.75" bottom="0.75" header="0.3" footer="0.3"/>
  <pageSetup orientation="portrait" r:id="rId1"/>
  <ignoredErrors>
    <ignoredError sqref="B6" formulaRange="1"/>
  </ignoredErrors>
</worksheet>
</file>

<file path=xl/worksheets/sheet8.xml><?xml version="1.0" encoding="utf-8"?>
<worksheet xmlns="http://schemas.openxmlformats.org/spreadsheetml/2006/main" xmlns:r="http://schemas.openxmlformats.org/officeDocument/2006/relationships">
  <sheetPr codeName="Sheet6"/>
  <dimension ref="A1:J23"/>
  <sheetViews>
    <sheetView zoomScaleSheetLayoutView="90" workbookViewId="0">
      <selection activeCell="C7" sqref="C7"/>
    </sheetView>
  </sheetViews>
  <sheetFormatPr defaultColWidth="9.140625" defaultRowHeight="15"/>
  <cols>
    <col min="1" max="1" width="10.28515625" style="8" customWidth="1"/>
    <col min="2" max="2" width="8.42578125" style="9" customWidth="1"/>
    <col min="3" max="3" width="10.85546875" style="9" customWidth="1"/>
    <col min="4" max="4" width="10.7109375" style="9" bestFit="1" customWidth="1"/>
    <col min="5" max="5" width="9.140625" style="9"/>
    <col min="6" max="6" width="10.5703125" style="9" bestFit="1" customWidth="1"/>
    <col min="7" max="16384" width="9.140625" style="9"/>
  </cols>
  <sheetData>
    <row r="1" spans="1:10" s="262" customFormat="1" ht="18">
      <c r="A1" s="275" t="str">
        <f>Tables!$A$7</f>
        <v>Table 6: Issues Listed on SME Platform</v>
      </c>
      <c r="B1" s="275"/>
      <c r="C1" s="275"/>
    </row>
    <row r="2" spans="1:10" s="6" customFormat="1" ht="14.25" customHeight="1">
      <c r="A2" s="1003" t="s">
        <v>267</v>
      </c>
      <c r="B2" s="1004" t="s">
        <v>5</v>
      </c>
      <c r="C2" s="1004"/>
    </row>
    <row r="3" spans="1:10" s="7" customFormat="1" ht="12" customHeight="1">
      <c r="A3" s="1003"/>
      <c r="B3" s="1004"/>
      <c r="C3" s="1004"/>
    </row>
    <row r="4" spans="1:10" s="21" customFormat="1" ht="27" customHeight="1">
      <c r="A4" s="1003"/>
      <c r="B4" s="215" t="s">
        <v>273</v>
      </c>
      <c r="C4" s="690" t="s">
        <v>565</v>
      </c>
    </row>
    <row r="5" spans="1:10" s="131" customFormat="1" ht="14.25" customHeight="1">
      <c r="A5" s="316" t="s">
        <v>464</v>
      </c>
      <c r="B5" s="204">
        <v>39</v>
      </c>
      <c r="C5" s="311">
        <v>277.81</v>
      </c>
      <c r="D5" s="80"/>
      <c r="E5" s="80"/>
    </row>
    <row r="6" spans="1:10" s="131" customFormat="1" ht="14.25" customHeight="1">
      <c r="A6" s="316" t="s">
        <v>557</v>
      </c>
      <c r="B6" s="743">
        <f>SUM(B7:B15)</f>
        <v>32</v>
      </c>
      <c r="C6" s="743">
        <f>SUM(C7:C15)</f>
        <v>278.14</v>
      </c>
      <c r="D6" s="309"/>
      <c r="E6" s="309"/>
    </row>
    <row r="7" spans="1:10" s="308" customFormat="1">
      <c r="A7" s="312">
        <v>42108</v>
      </c>
      <c r="B7" s="332">
        <v>0</v>
      </c>
      <c r="C7" s="333">
        <v>0</v>
      </c>
      <c r="D7" s="309"/>
      <c r="E7" s="309"/>
      <c r="F7" s="309"/>
    </row>
    <row r="8" spans="1:10" s="313" customFormat="1">
      <c r="A8" s="312">
        <v>42125</v>
      </c>
      <c r="B8" s="332">
        <v>1</v>
      </c>
      <c r="C8" s="333">
        <v>4.59</v>
      </c>
      <c r="D8" s="309"/>
      <c r="E8" s="309"/>
      <c r="F8" s="309"/>
    </row>
    <row r="9" spans="1:10" s="313" customFormat="1">
      <c r="A9" s="312">
        <v>42173</v>
      </c>
      <c r="B9" s="332">
        <v>8</v>
      </c>
      <c r="C9" s="333">
        <v>39.200000000000003</v>
      </c>
      <c r="D9" s="309"/>
      <c r="E9" s="309"/>
      <c r="F9" s="309"/>
    </row>
    <row r="10" spans="1:10" s="313" customFormat="1">
      <c r="A10" s="312">
        <v>42203</v>
      </c>
      <c r="B10" s="332">
        <v>5</v>
      </c>
      <c r="C10" s="333">
        <v>69.27</v>
      </c>
      <c r="D10" s="309"/>
      <c r="E10" s="309"/>
      <c r="F10" s="309"/>
    </row>
    <row r="11" spans="1:10" s="313" customFormat="1">
      <c r="A11" s="312">
        <v>42234</v>
      </c>
      <c r="B11" s="332">
        <v>3</v>
      </c>
      <c r="C11" s="333">
        <v>21.43</v>
      </c>
      <c r="D11" s="309"/>
      <c r="E11" s="309"/>
      <c r="F11" s="309"/>
    </row>
    <row r="12" spans="1:10" s="313" customFormat="1">
      <c r="A12" s="312">
        <v>42265</v>
      </c>
      <c r="B12" s="332">
        <v>10</v>
      </c>
      <c r="C12" s="333">
        <v>47.62</v>
      </c>
      <c r="D12" s="309"/>
      <c r="E12" s="309"/>
      <c r="F12" s="309"/>
    </row>
    <row r="13" spans="1:10" s="313" customFormat="1">
      <c r="A13" s="312">
        <v>42295</v>
      </c>
      <c r="B13" s="332">
        <v>1</v>
      </c>
      <c r="C13" s="333">
        <v>57.68</v>
      </c>
      <c r="D13" s="309"/>
      <c r="E13" s="309"/>
      <c r="F13" s="309"/>
    </row>
    <row r="14" spans="1:10" s="313" customFormat="1">
      <c r="A14" s="312">
        <v>42326</v>
      </c>
      <c r="B14" s="332">
        <v>1</v>
      </c>
      <c r="C14" s="333">
        <v>1.19</v>
      </c>
      <c r="D14" s="309"/>
      <c r="E14" s="309"/>
      <c r="F14" s="309"/>
    </row>
    <row r="15" spans="1:10" s="313" customFormat="1">
      <c r="A15" s="312">
        <v>42356</v>
      </c>
      <c r="B15" s="332">
        <v>3</v>
      </c>
      <c r="C15" s="333">
        <v>37.159999999999997</v>
      </c>
      <c r="D15" s="309"/>
      <c r="E15" s="309"/>
      <c r="F15" s="309"/>
    </row>
    <row r="16" spans="1:10" ht="12" customHeight="1">
      <c r="A16" s="517" t="str">
        <f>'1'!A43:A43</f>
        <v>$ indicates as on December 31, 2015.</v>
      </c>
      <c r="B16" s="517"/>
      <c r="C16" s="517"/>
      <c r="D16" s="390"/>
      <c r="E16" s="390"/>
      <c r="F16" s="390"/>
      <c r="G16" s="13"/>
      <c r="H16" s="13"/>
      <c r="I16" s="13"/>
      <c r="J16" s="13"/>
    </row>
    <row r="17" spans="1:6" ht="12" customHeight="1">
      <c r="A17" s="1012" t="s">
        <v>316</v>
      </c>
      <c r="B17" s="1012"/>
      <c r="C17" s="1012"/>
      <c r="D17" s="80"/>
      <c r="E17" s="80"/>
      <c r="F17" s="80"/>
    </row>
    <row r="18" spans="1:6" ht="12" customHeight="1">
      <c r="A18" s="1005"/>
      <c r="B18" s="1005"/>
      <c r="C18" s="1005"/>
      <c r="D18" s="1005"/>
    </row>
    <row r="20" spans="1:6">
      <c r="C20" s="313"/>
    </row>
    <row r="21" spans="1:6">
      <c r="C21" s="313"/>
    </row>
    <row r="22" spans="1:6">
      <c r="C22" s="313"/>
    </row>
    <row r="23" spans="1:6">
      <c r="C23" s="313"/>
    </row>
  </sheetData>
  <mergeCells count="4">
    <mergeCell ref="A2:A4"/>
    <mergeCell ref="B2:C3"/>
    <mergeCell ref="A17:C17"/>
    <mergeCell ref="A18:D18"/>
  </mergeCells>
  <pageMargins left="0.7" right="0.7" top="0.75" bottom="0.75" header="0.3" footer="0.3"/>
  <pageSetup orientation="portrait" r:id="rId1"/>
  <ignoredErrors>
    <ignoredError sqref="D5" formulaRange="1"/>
  </ignoredErrors>
</worksheet>
</file>

<file path=xl/worksheets/sheet80.xml><?xml version="1.0" encoding="utf-8"?>
<worksheet xmlns="http://schemas.openxmlformats.org/spreadsheetml/2006/main" xmlns:r="http://schemas.openxmlformats.org/officeDocument/2006/relationships">
  <dimension ref="A1:V21"/>
  <sheetViews>
    <sheetView workbookViewId="0">
      <selection activeCell="I19" sqref="I19"/>
    </sheetView>
  </sheetViews>
  <sheetFormatPr defaultRowHeight="12.75"/>
  <cols>
    <col min="1" max="1" width="9.140625" style="354" customWidth="1"/>
    <col min="2" max="2" width="7.140625" style="354" customWidth="1"/>
    <col min="3" max="3" width="7.28515625" style="354" customWidth="1"/>
    <col min="4" max="4" width="11.28515625" style="354" bestFit="1" customWidth="1"/>
    <col min="5" max="5" width="10.42578125" style="354" bestFit="1" customWidth="1"/>
    <col min="6" max="6" width="11.140625" style="354" bestFit="1" customWidth="1"/>
    <col min="7" max="7" width="9.5703125" style="354" customWidth="1"/>
    <col min="8" max="8" width="8.42578125" style="354" customWidth="1"/>
    <col min="9" max="9" width="7" style="354" customWidth="1"/>
    <col min="10" max="10" width="9.5703125" style="354" customWidth="1"/>
    <col min="11" max="11" width="8.42578125" style="354" customWidth="1"/>
    <col min="12" max="12" width="7.5703125" style="354" customWidth="1"/>
    <col min="13" max="13" width="9.7109375" style="354" customWidth="1"/>
    <col min="14" max="15" width="8.42578125" style="354" customWidth="1"/>
    <col min="16" max="16" width="10.42578125" style="354" customWidth="1"/>
    <col min="17" max="17" width="8.42578125" style="836" customWidth="1"/>
    <col min="18" max="20" width="8.42578125" style="354" customWidth="1"/>
    <col min="21" max="16384" width="9.140625" style="354"/>
  </cols>
  <sheetData>
    <row r="1" spans="1:20" s="265" customFormat="1" ht="15">
      <c r="A1" s="1426" t="s">
        <v>722</v>
      </c>
      <c r="B1" s="1426"/>
      <c r="C1" s="1426"/>
      <c r="D1" s="1426"/>
      <c r="E1" s="1426"/>
      <c r="F1" s="1426"/>
      <c r="G1" s="1426"/>
      <c r="H1" s="1426"/>
      <c r="I1" s="1426"/>
      <c r="J1" s="1426"/>
      <c r="K1" s="1426"/>
      <c r="L1" s="1426"/>
      <c r="M1" s="1426"/>
      <c r="N1" s="1426"/>
      <c r="O1" s="1426"/>
      <c r="P1" s="1426"/>
      <c r="Q1" s="1426"/>
      <c r="R1" s="1426"/>
      <c r="S1" s="1426"/>
      <c r="T1" s="1426"/>
    </row>
    <row r="2" spans="1:20" s="838" customFormat="1" ht="27.75" customHeight="1">
      <c r="A2" s="1427" t="s">
        <v>486</v>
      </c>
      <c r="B2" s="1427" t="s">
        <v>638</v>
      </c>
      <c r="C2" s="1427" t="s">
        <v>627</v>
      </c>
      <c r="D2" s="1427"/>
      <c r="E2" s="1427"/>
      <c r="F2" s="1427" t="s">
        <v>639</v>
      </c>
      <c r="G2" s="1427"/>
      <c r="H2" s="1427"/>
      <c r="I2" s="1427" t="s">
        <v>629</v>
      </c>
      <c r="J2" s="1427"/>
      <c r="K2" s="1427"/>
      <c r="L2" s="1427" t="s">
        <v>640</v>
      </c>
      <c r="M2" s="1427"/>
      <c r="N2" s="1427"/>
      <c r="O2" s="1427" t="s">
        <v>5</v>
      </c>
      <c r="P2" s="1427"/>
      <c r="Q2" s="1427"/>
      <c r="R2" s="1427" t="s">
        <v>641</v>
      </c>
      <c r="S2" s="1427"/>
      <c r="T2" s="1427"/>
    </row>
    <row r="3" spans="1:20" s="838" customFormat="1" ht="31.5" customHeight="1">
      <c r="A3" s="1427"/>
      <c r="B3" s="1427"/>
      <c r="C3" s="1427" t="s">
        <v>642</v>
      </c>
      <c r="D3" s="1428" t="s">
        <v>643</v>
      </c>
      <c r="E3" s="1427" t="s">
        <v>649</v>
      </c>
      <c r="F3" s="1427" t="s">
        <v>642</v>
      </c>
      <c r="G3" s="1428" t="s">
        <v>643</v>
      </c>
      <c r="H3" s="1427" t="s">
        <v>649</v>
      </c>
      <c r="I3" s="1427" t="s">
        <v>642</v>
      </c>
      <c r="J3" s="1428" t="s">
        <v>643</v>
      </c>
      <c r="K3" s="1427" t="s">
        <v>649</v>
      </c>
      <c r="L3" s="1427" t="s">
        <v>644</v>
      </c>
      <c r="M3" s="1428" t="s">
        <v>643</v>
      </c>
      <c r="N3" s="1427" t="s">
        <v>649</v>
      </c>
      <c r="O3" s="1427" t="s">
        <v>642</v>
      </c>
      <c r="P3" s="1428" t="s">
        <v>643</v>
      </c>
      <c r="Q3" s="1427" t="s">
        <v>649</v>
      </c>
      <c r="R3" s="1428" t="s">
        <v>645</v>
      </c>
      <c r="S3" s="1428" t="s">
        <v>646</v>
      </c>
      <c r="T3" s="1427" t="s">
        <v>650</v>
      </c>
    </row>
    <row r="4" spans="1:20" s="838" customFormat="1" ht="18.75" customHeight="1">
      <c r="A4" s="1427"/>
      <c r="B4" s="1427"/>
      <c r="C4" s="1427"/>
      <c r="D4" s="1429"/>
      <c r="E4" s="1427"/>
      <c r="F4" s="1427"/>
      <c r="G4" s="1429"/>
      <c r="H4" s="1427"/>
      <c r="I4" s="1427"/>
      <c r="J4" s="1429"/>
      <c r="K4" s="1427"/>
      <c r="L4" s="1427"/>
      <c r="M4" s="1429"/>
      <c r="N4" s="1427"/>
      <c r="O4" s="1427"/>
      <c r="P4" s="1429"/>
      <c r="Q4" s="1427"/>
      <c r="R4" s="1430"/>
      <c r="S4" s="1429"/>
      <c r="T4" s="1427" t="s">
        <v>647</v>
      </c>
    </row>
    <row r="5" spans="1:20" s="267" customFormat="1">
      <c r="A5" s="832" t="s">
        <v>464</v>
      </c>
      <c r="B5" s="614">
        <v>255</v>
      </c>
      <c r="C5" s="614">
        <v>13503.882829999999</v>
      </c>
      <c r="D5" s="614">
        <v>3371516</v>
      </c>
      <c r="E5" s="614">
        <v>110267.67023240005</v>
      </c>
      <c r="F5" s="614">
        <v>62083.360999999997</v>
      </c>
      <c r="G5" s="614">
        <v>47352037</v>
      </c>
      <c r="H5" s="614">
        <v>1274213.0104272501</v>
      </c>
      <c r="I5" s="614">
        <v>240.05624649399999</v>
      </c>
      <c r="J5" s="614">
        <v>46294585</v>
      </c>
      <c r="K5" s="614">
        <v>2153427.4192326004</v>
      </c>
      <c r="L5" s="614">
        <v>404555.55429716047</v>
      </c>
      <c r="M5" s="614">
        <v>51557804</v>
      </c>
      <c r="N5" s="614">
        <v>1645799.3639995004</v>
      </c>
      <c r="O5" s="614">
        <f>C5+F5+I5+L5</f>
        <v>480382.85437365447</v>
      </c>
      <c r="P5" s="614">
        <f>D5+G5+J5+M5</f>
        <v>148575942</v>
      </c>
      <c r="Q5" s="614">
        <f>E5+H5+K5+N5</f>
        <v>5183707.4638917502</v>
      </c>
      <c r="R5" s="614">
        <v>560.91747572450004</v>
      </c>
      <c r="S5" s="614">
        <v>311143</v>
      </c>
      <c r="T5" s="614">
        <v>8715.3722675999998</v>
      </c>
    </row>
    <row r="6" spans="1:20" s="267" customFormat="1">
      <c r="A6" s="832" t="s">
        <v>557</v>
      </c>
      <c r="B6" s="614">
        <f t="shared" ref="B6:Q6" si="0">SUM(B7:B15)</f>
        <v>194</v>
      </c>
      <c r="C6" s="614">
        <f t="shared" si="0"/>
        <v>9672.696469999999</v>
      </c>
      <c r="D6" s="614">
        <f t="shared" si="0"/>
        <v>2554597</v>
      </c>
      <c r="E6" s="614">
        <f t="shared" si="0"/>
        <v>89468.458459800007</v>
      </c>
      <c r="F6" s="614">
        <f t="shared" si="0"/>
        <v>66513.237899999993</v>
      </c>
      <c r="G6" s="614">
        <f t="shared" si="0"/>
        <v>48482608</v>
      </c>
      <c r="H6" s="614">
        <f t="shared" si="0"/>
        <v>1151210.0560032502</v>
      </c>
      <c r="I6" s="614">
        <f t="shared" si="0"/>
        <v>179.432645154</v>
      </c>
      <c r="J6" s="614">
        <f t="shared" si="0"/>
        <v>31434330</v>
      </c>
      <c r="K6" s="614">
        <f t="shared" si="0"/>
        <v>1472768.5144102999</v>
      </c>
      <c r="L6" s="614">
        <f t="shared" si="0"/>
        <v>537955.40479898907</v>
      </c>
      <c r="M6" s="614">
        <f t="shared" si="0"/>
        <v>82029575</v>
      </c>
      <c r="N6" s="614">
        <f t="shared" si="0"/>
        <v>1430877.3523909999</v>
      </c>
      <c r="O6" s="614">
        <f t="shared" si="0"/>
        <v>614320.77181414305</v>
      </c>
      <c r="P6" s="614">
        <f t="shared" si="0"/>
        <v>164501110</v>
      </c>
      <c r="Q6" s="614">
        <f t="shared" si="0"/>
        <v>4144324.3812643504</v>
      </c>
      <c r="R6" s="614">
        <f>R15</f>
        <v>863.37252994400001</v>
      </c>
      <c r="S6" s="614">
        <f>S15</f>
        <v>408784</v>
      </c>
      <c r="T6" s="614">
        <f>T15</f>
        <v>9575.1933444999995</v>
      </c>
    </row>
    <row r="7" spans="1:20">
      <c r="A7" s="833">
        <v>42095</v>
      </c>
      <c r="B7" s="834">
        <v>21</v>
      </c>
      <c r="C7" s="834">
        <v>1027.1651000000002</v>
      </c>
      <c r="D7" s="834">
        <v>345568</v>
      </c>
      <c r="E7" s="834">
        <v>12184.998738800001</v>
      </c>
      <c r="F7" s="834">
        <v>5631.9251000000004</v>
      </c>
      <c r="G7" s="834">
        <v>4533552</v>
      </c>
      <c r="H7" s="834">
        <v>115100.23492249998</v>
      </c>
      <c r="I7" s="834">
        <v>20.807045561999999</v>
      </c>
      <c r="J7" s="834">
        <v>3557038</v>
      </c>
      <c r="K7" s="834">
        <v>158291.12430240004</v>
      </c>
      <c r="L7" s="834">
        <v>56247.096313536502</v>
      </c>
      <c r="M7" s="834">
        <v>8032678</v>
      </c>
      <c r="N7" s="834">
        <v>159481.87163800001</v>
      </c>
      <c r="O7" s="834">
        <f t="shared" ref="O7:Q12" si="1">C7+F7+I7+L7</f>
        <v>62926.993559098504</v>
      </c>
      <c r="P7" s="834">
        <f t="shared" si="1"/>
        <v>16468836</v>
      </c>
      <c r="Q7" s="834">
        <f t="shared" si="1"/>
        <v>445058.22960170003</v>
      </c>
      <c r="R7" s="834">
        <v>583.9629890130002</v>
      </c>
      <c r="S7" s="834">
        <v>317263</v>
      </c>
      <c r="T7" s="834">
        <v>9845.3743345000003</v>
      </c>
    </row>
    <row r="8" spans="1:20">
      <c r="A8" s="833">
        <v>42125</v>
      </c>
      <c r="B8" s="834">
        <v>21</v>
      </c>
      <c r="C8" s="834">
        <v>1041.0872899999999</v>
      </c>
      <c r="D8" s="834">
        <v>291848</v>
      </c>
      <c r="E8" s="834">
        <v>10340.373060599999</v>
      </c>
      <c r="F8" s="834">
        <v>6057.2884000000004</v>
      </c>
      <c r="G8" s="834">
        <v>4453300</v>
      </c>
      <c r="H8" s="834">
        <v>119948.11839050001</v>
      </c>
      <c r="I8" s="834">
        <v>20.187127440999998</v>
      </c>
      <c r="J8" s="834">
        <v>3451247</v>
      </c>
      <c r="K8" s="834">
        <v>164589.04379940004</v>
      </c>
      <c r="L8" s="834">
        <v>50379.902504042009</v>
      </c>
      <c r="M8" s="834">
        <v>7137785</v>
      </c>
      <c r="N8" s="834">
        <v>162674.31639850003</v>
      </c>
      <c r="O8" s="834">
        <f t="shared" si="1"/>
        <v>57498.46532148301</v>
      </c>
      <c r="P8" s="834">
        <f t="shared" si="1"/>
        <v>15334180</v>
      </c>
      <c r="Q8" s="834">
        <f t="shared" si="1"/>
        <v>457551.85164900008</v>
      </c>
      <c r="R8" s="834">
        <v>506.99847756000008</v>
      </c>
      <c r="S8" s="834">
        <v>305865</v>
      </c>
      <c r="T8" s="834">
        <v>9428.7741268000009</v>
      </c>
    </row>
    <row r="9" spans="1:20">
      <c r="A9" s="833">
        <v>42156</v>
      </c>
      <c r="B9" s="834">
        <v>22</v>
      </c>
      <c r="C9" s="834">
        <v>986.02756000000011</v>
      </c>
      <c r="D9" s="834">
        <v>371247</v>
      </c>
      <c r="E9" s="834">
        <v>13713.064143000003</v>
      </c>
      <c r="F9" s="834">
        <v>6775.4631500000005</v>
      </c>
      <c r="G9" s="834">
        <v>5068372</v>
      </c>
      <c r="H9" s="834">
        <v>126373.29416249999</v>
      </c>
      <c r="I9" s="834">
        <v>20.826205397000003</v>
      </c>
      <c r="J9" s="834">
        <v>3333552</v>
      </c>
      <c r="K9" s="834">
        <v>155802.6587616</v>
      </c>
      <c r="L9" s="834">
        <v>47629.858807959004</v>
      </c>
      <c r="M9" s="834">
        <v>7615773</v>
      </c>
      <c r="N9" s="834">
        <v>159378.12985999999</v>
      </c>
      <c r="O9" s="834">
        <f t="shared" si="1"/>
        <v>55412.175723356006</v>
      </c>
      <c r="P9" s="834">
        <f t="shared" si="1"/>
        <v>16388944</v>
      </c>
      <c r="Q9" s="834">
        <f t="shared" si="1"/>
        <v>455267.14692710002</v>
      </c>
      <c r="R9" s="834">
        <v>523.91734610000003</v>
      </c>
      <c r="S9" s="834">
        <v>391455</v>
      </c>
      <c r="T9" s="834">
        <v>10893.4021127</v>
      </c>
    </row>
    <row r="10" spans="1:20">
      <c r="A10" s="833">
        <v>42186</v>
      </c>
      <c r="B10" s="834">
        <v>23</v>
      </c>
      <c r="C10" s="834">
        <v>830.61757</v>
      </c>
      <c r="D10" s="834">
        <v>268379</v>
      </c>
      <c r="E10" s="834">
        <v>9412.1590011999997</v>
      </c>
      <c r="F10" s="834">
        <v>8179.3408499999996</v>
      </c>
      <c r="G10" s="834">
        <v>6275928</v>
      </c>
      <c r="H10" s="834">
        <v>148936.55351700002</v>
      </c>
      <c r="I10" s="834">
        <v>21.337760722999999</v>
      </c>
      <c r="J10" s="834">
        <v>3697529</v>
      </c>
      <c r="K10" s="834">
        <v>178923.6781591</v>
      </c>
      <c r="L10" s="834">
        <v>58667.771655594006</v>
      </c>
      <c r="M10" s="834">
        <v>8927950</v>
      </c>
      <c r="N10" s="834">
        <v>164472.01919000002</v>
      </c>
      <c r="O10" s="834">
        <f t="shared" si="1"/>
        <v>67699.067836317001</v>
      </c>
      <c r="P10" s="834">
        <f t="shared" si="1"/>
        <v>19169786</v>
      </c>
      <c r="Q10" s="834">
        <f t="shared" si="1"/>
        <v>501744.40986730007</v>
      </c>
      <c r="R10" s="834">
        <v>665.44016000500017</v>
      </c>
      <c r="S10" s="834">
        <v>401258</v>
      </c>
      <c r="T10" s="834">
        <v>10327.91598365</v>
      </c>
    </row>
    <row r="11" spans="1:20">
      <c r="A11" s="833">
        <v>42217</v>
      </c>
      <c r="B11" s="834">
        <v>21</v>
      </c>
      <c r="C11" s="834">
        <v>1160.0856099999999</v>
      </c>
      <c r="D11" s="834">
        <v>275023</v>
      </c>
      <c r="E11" s="834">
        <v>9239.6603436000005</v>
      </c>
      <c r="F11" s="834">
        <v>8171.2177499999998</v>
      </c>
      <c r="G11" s="834">
        <v>5920453</v>
      </c>
      <c r="H11" s="834">
        <v>138685.74612924998</v>
      </c>
      <c r="I11" s="834">
        <v>23.564464851</v>
      </c>
      <c r="J11" s="834">
        <v>4112385</v>
      </c>
      <c r="K11" s="834">
        <v>192300.70809450001</v>
      </c>
      <c r="L11" s="834">
        <v>67696.265647353008</v>
      </c>
      <c r="M11" s="834">
        <v>9909995</v>
      </c>
      <c r="N11" s="834">
        <v>158006.64830600002</v>
      </c>
      <c r="O11" s="834">
        <f t="shared" si="1"/>
        <v>77051.133472204005</v>
      </c>
      <c r="P11" s="834">
        <f t="shared" si="1"/>
        <v>20217856</v>
      </c>
      <c r="Q11" s="834">
        <f t="shared" si="1"/>
        <v>498232.76287335006</v>
      </c>
      <c r="R11" s="834">
        <v>577.90197151249981</v>
      </c>
      <c r="S11" s="834">
        <v>304923</v>
      </c>
      <c r="T11" s="834">
        <v>8495.8232697999993</v>
      </c>
    </row>
    <row r="12" spans="1:20">
      <c r="A12" s="833">
        <v>42248</v>
      </c>
      <c r="B12" s="834">
        <v>22</v>
      </c>
      <c r="C12" s="834">
        <v>1201.35068</v>
      </c>
      <c r="D12" s="834">
        <v>251441</v>
      </c>
      <c r="E12" s="834">
        <v>8551.2386448000016</v>
      </c>
      <c r="F12" s="834">
        <v>8031.8203000000003</v>
      </c>
      <c r="G12" s="834">
        <v>5808508</v>
      </c>
      <c r="H12" s="834">
        <v>135429.20796450003</v>
      </c>
      <c r="I12" s="834">
        <v>19.610083463000002</v>
      </c>
      <c r="J12" s="834">
        <v>3657202</v>
      </c>
      <c r="K12" s="834">
        <v>171118.23238369997</v>
      </c>
      <c r="L12" s="834">
        <v>67644.223354647504</v>
      </c>
      <c r="M12" s="834">
        <v>10372551</v>
      </c>
      <c r="N12" s="834">
        <v>167416.54224149999</v>
      </c>
      <c r="O12" s="834">
        <f t="shared" si="1"/>
        <v>76897.004418110504</v>
      </c>
      <c r="P12" s="834">
        <f t="shared" si="1"/>
        <v>20089702</v>
      </c>
      <c r="Q12" s="834">
        <f t="shared" si="1"/>
        <v>482515.2212345</v>
      </c>
      <c r="R12" s="834">
        <v>575.94949715350003</v>
      </c>
      <c r="S12" s="834">
        <v>378822</v>
      </c>
      <c r="T12" s="834">
        <v>9385.4273871000005</v>
      </c>
    </row>
    <row r="13" spans="1:20">
      <c r="A13" s="833">
        <v>42278</v>
      </c>
      <c r="B13" s="834">
        <v>21</v>
      </c>
      <c r="C13" s="834">
        <v>1219.0435600000003</v>
      </c>
      <c r="D13" s="834">
        <v>261209</v>
      </c>
      <c r="E13" s="834">
        <v>9190.7357152000004</v>
      </c>
      <c r="F13" s="834">
        <v>8025.4787499999993</v>
      </c>
      <c r="G13" s="834">
        <v>5521156</v>
      </c>
      <c r="H13" s="834">
        <v>128314.72442824996</v>
      </c>
      <c r="I13" s="834">
        <v>20.658461847000002</v>
      </c>
      <c r="J13" s="834">
        <v>3748426</v>
      </c>
      <c r="K13" s="834">
        <v>170688.11657850005</v>
      </c>
      <c r="L13" s="834">
        <v>61054.082740673002</v>
      </c>
      <c r="M13" s="834">
        <v>10002914</v>
      </c>
      <c r="N13" s="834">
        <v>160469.12444449999</v>
      </c>
      <c r="O13" s="834">
        <v>70319.263512520003</v>
      </c>
      <c r="P13" s="834">
        <v>19533705</v>
      </c>
      <c r="Q13" s="834">
        <v>468662.70116645005</v>
      </c>
      <c r="R13" s="834">
        <v>708.43289892850009</v>
      </c>
      <c r="S13" s="834">
        <v>373615</v>
      </c>
      <c r="T13" s="834">
        <v>9595.92630775</v>
      </c>
    </row>
    <row r="14" spans="1:20">
      <c r="A14" s="833">
        <v>42309</v>
      </c>
      <c r="B14" s="834">
        <v>21</v>
      </c>
      <c r="C14" s="834">
        <v>828.33835999999962</v>
      </c>
      <c r="D14" s="834">
        <v>200936</v>
      </c>
      <c r="E14" s="834">
        <v>6799.6492783999993</v>
      </c>
      <c r="F14" s="834">
        <v>7524.3992999999982</v>
      </c>
      <c r="G14" s="834">
        <v>5388108</v>
      </c>
      <c r="H14" s="834">
        <v>117315.08686499992</v>
      </c>
      <c r="I14" s="834">
        <v>15.632562603</v>
      </c>
      <c r="J14" s="834">
        <v>2880794</v>
      </c>
      <c r="K14" s="834">
        <v>136700.1412024</v>
      </c>
      <c r="L14" s="834">
        <v>56400.579262555984</v>
      </c>
      <c r="M14" s="834">
        <v>8932201</v>
      </c>
      <c r="N14" s="834">
        <v>140858.79212150001</v>
      </c>
      <c r="O14" s="834">
        <v>64768.949485158984</v>
      </c>
      <c r="P14" s="834">
        <v>17402039</v>
      </c>
      <c r="Q14" s="834">
        <v>401673.66946729989</v>
      </c>
      <c r="R14" s="834">
        <v>778.85102060050008</v>
      </c>
      <c r="S14" s="834">
        <v>409857</v>
      </c>
      <c r="T14" s="834">
        <v>9513.5563010999995</v>
      </c>
    </row>
    <row r="15" spans="1:20">
      <c r="A15" s="833">
        <v>42339</v>
      </c>
      <c r="B15" s="834">
        <v>22</v>
      </c>
      <c r="C15" s="834">
        <v>1378.9807399999995</v>
      </c>
      <c r="D15" s="834">
        <v>288946</v>
      </c>
      <c r="E15" s="834">
        <v>10036.5795342</v>
      </c>
      <c r="F15" s="834">
        <v>8116.3043000000025</v>
      </c>
      <c r="G15" s="834">
        <v>5513231</v>
      </c>
      <c r="H15" s="834">
        <v>121107.08962375003</v>
      </c>
      <c r="I15" s="834">
        <v>16.808933267</v>
      </c>
      <c r="J15" s="834">
        <v>2996157</v>
      </c>
      <c r="K15" s="834">
        <v>144354.81112870001</v>
      </c>
      <c r="L15" s="834">
        <v>72235.624512628026</v>
      </c>
      <c r="M15" s="834">
        <v>11097728</v>
      </c>
      <c r="N15" s="834">
        <v>158119.90819099994</v>
      </c>
      <c r="O15" s="834">
        <v>81747.718485895035</v>
      </c>
      <c r="P15" s="834">
        <v>19896062</v>
      </c>
      <c r="Q15" s="834">
        <v>433618.38847764995</v>
      </c>
      <c r="R15" s="834">
        <v>863.37252994400001</v>
      </c>
      <c r="S15" s="834">
        <v>408784</v>
      </c>
      <c r="T15" s="834">
        <v>9575.1933444999995</v>
      </c>
    </row>
    <row r="16" spans="1:20" s="363" customFormat="1" ht="50.25" customHeight="1">
      <c r="A16" s="1394" t="s">
        <v>652</v>
      </c>
      <c r="B16" s="1394"/>
      <c r="C16" s="1394"/>
      <c r="D16" s="1394"/>
      <c r="E16" s="1394"/>
      <c r="F16" s="1394"/>
      <c r="G16" s="1394"/>
      <c r="H16" s="1394"/>
      <c r="I16" s="1394"/>
      <c r="J16" s="1394"/>
      <c r="K16" s="1394"/>
      <c r="L16" s="1394"/>
    </row>
    <row r="17" spans="1:22" s="363" customFormat="1" ht="12" customHeight="1">
      <c r="A17" s="267" t="str">
        <f>'74'!A16</f>
        <v>$ indicates for the period April 2015 to December 2015</v>
      </c>
      <c r="B17" s="267"/>
      <c r="C17" s="267"/>
      <c r="D17" s="267"/>
      <c r="E17" s="923"/>
      <c r="F17" s="923"/>
      <c r="G17" s="923"/>
      <c r="H17" s="923"/>
      <c r="I17" s="923"/>
      <c r="J17" s="923"/>
      <c r="K17" s="923"/>
    </row>
    <row r="18" spans="1:22" s="830" customFormat="1" ht="12">
      <c r="A18" s="1425" t="s">
        <v>648</v>
      </c>
      <c r="B18" s="1425"/>
      <c r="C18" s="1425"/>
      <c r="D18" s="1425"/>
      <c r="E18" s="923"/>
      <c r="F18" s="923"/>
      <c r="G18" s="923"/>
      <c r="H18" s="923"/>
      <c r="I18" s="923"/>
      <c r="J18" s="923"/>
      <c r="K18" s="923"/>
      <c r="L18" s="363"/>
      <c r="M18" s="363"/>
      <c r="N18" s="363"/>
      <c r="O18" s="363"/>
      <c r="P18" s="363"/>
      <c r="Q18" s="363"/>
      <c r="R18" s="363"/>
      <c r="S18" s="363"/>
      <c r="T18" s="363"/>
      <c r="U18" s="363"/>
      <c r="V18" s="363"/>
    </row>
    <row r="19" spans="1:22">
      <c r="A19" s="840"/>
      <c r="B19" s="830"/>
      <c r="C19" s="830"/>
      <c r="D19" s="830"/>
      <c r="E19" s="830"/>
      <c r="F19" s="830"/>
      <c r="G19" s="830"/>
      <c r="H19" s="830"/>
      <c r="I19" s="830"/>
      <c r="J19" s="830"/>
      <c r="K19" s="830"/>
      <c r="L19" s="830"/>
      <c r="M19" s="830"/>
      <c r="N19" s="830"/>
      <c r="O19" s="830"/>
      <c r="P19" s="830"/>
      <c r="Q19" s="841"/>
      <c r="R19" s="830"/>
      <c r="S19" s="830"/>
      <c r="T19" s="830"/>
      <c r="U19" s="830"/>
      <c r="V19" s="830"/>
    </row>
    <row r="20" spans="1:22">
      <c r="C20" s="834"/>
    </row>
    <row r="21" spans="1:22">
      <c r="E21" s="837"/>
    </row>
  </sheetData>
  <mergeCells count="29">
    <mergeCell ref="I2:K2"/>
    <mergeCell ref="L2:N2"/>
    <mergeCell ref="O2:Q2"/>
    <mergeCell ref="R2:T2"/>
    <mergeCell ref="T3:T4"/>
    <mergeCell ref="Q3:Q4"/>
    <mergeCell ref="O3:O4"/>
    <mergeCell ref="P3:P4"/>
    <mergeCell ref="R3:R4"/>
    <mergeCell ref="I3:I4"/>
    <mergeCell ref="J3:J4"/>
    <mergeCell ref="K3:K4"/>
    <mergeCell ref="N3:N4"/>
    <mergeCell ref="A18:D18"/>
    <mergeCell ref="A16:L16"/>
    <mergeCell ref="A1:T1"/>
    <mergeCell ref="A2:A4"/>
    <mergeCell ref="B2:B4"/>
    <mergeCell ref="C2:E2"/>
    <mergeCell ref="F2:H2"/>
    <mergeCell ref="S3:S4"/>
    <mergeCell ref="C3:C4"/>
    <mergeCell ref="D3:D4"/>
    <mergeCell ref="E3:E4"/>
    <mergeCell ref="F3:F4"/>
    <mergeCell ref="G3:G4"/>
    <mergeCell ref="H3:H4"/>
    <mergeCell ref="L3:L4"/>
    <mergeCell ref="M3:M4"/>
  </mergeCells>
  <pageMargins left="0.7" right="0.7" top="0.75" bottom="0.75" header="0.3" footer="0.3"/>
  <pageSetup scale="70" orientation="landscape" r:id="rId1"/>
</worksheet>
</file>

<file path=xl/worksheets/sheet81.xml><?xml version="1.0" encoding="utf-8"?>
<worksheet xmlns="http://schemas.openxmlformats.org/spreadsheetml/2006/main" xmlns:r="http://schemas.openxmlformats.org/officeDocument/2006/relationships">
  <dimension ref="A1:V21"/>
  <sheetViews>
    <sheetView workbookViewId="0">
      <selection activeCell="I19" sqref="I19"/>
    </sheetView>
  </sheetViews>
  <sheetFormatPr defaultRowHeight="12.75"/>
  <cols>
    <col min="1" max="1" width="9.140625" style="354" customWidth="1"/>
    <col min="2" max="2" width="7.140625" style="354" customWidth="1"/>
    <col min="3" max="3" width="11.42578125" style="354" customWidth="1"/>
    <col min="4" max="4" width="9.42578125" style="354" customWidth="1"/>
    <col min="5" max="5" width="8.42578125" style="354" customWidth="1"/>
    <col min="6" max="6" width="7.7109375" style="354" customWidth="1"/>
    <col min="7" max="7" width="7.85546875" style="354" customWidth="1"/>
    <col min="8" max="8" width="8.42578125" style="354" customWidth="1"/>
    <col min="9" max="9" width="7" style="354" customWidth="1"/>
    <col min="10" max="10" width="8.28515625" style="354" customWidth="1"/>
    <col min="11" max="11" width="8.42578125" style="354" customWidth="1"/>
    <col min="12" max="12" width="7.5703125" style="354" customWidth="1"/>
    <col min="13" max="13" width="8" style="354" customWidth="1"/>
    <col min="14" max="14" width="8.7109375" style="354" customWidth="1"/>
    <col min="15" max="15" width="10.85546875" style="354" customWidth="1"/>
    <col min="16" max="16" width="9.7109375" style="354" customWidth="1"/>
    <col min="17" max="17" width="8.42578125" style="836" customWidth="1"/>
    <col min="18" max="18" width="8.42578125" style="354" customWidth="1"/>
    <col min="19" max="19" width="9" style="354" customWidth="1"/>
    <col min="20" max="16384" width="9.140625" style="354"/>
  </cols>
  <sheetData>
    <row r="1" spans="1:22" s="265" customFormat="1" ht="15">
      <c r="A1" s="1426" t="s">
        <v>721</v>
      </c>
      <c r="B1" s="1426"/>
      <c r="C1" s="1426"/>
      <c r="D1" s="1426"/>
      <c r="E1" s="1426"/>
      <c r="F1" s="1426"/>
      <c r="G1" s="1426"/>
      <c r="H1" s="1426"/>
      <c r="I1" s="1426"/>
      <c r="J1" s="1426"/>
      <c r="K1" s="1426"/>
      <c r="L1" s="1426"/>
      <c r="M1" s="1426"/>
      <c r="N1" s="1426"/>
      <c r="O1" s="1426"/>
      <c r="P1" s="1426"/>
      <c r="Q1" s="1426"/>
      <c r="R1" s="1426"/>
      <c r="S1" s="1426"/>
    </row>
    <row r="2" spans="1:22" s="838" customFormat="1" ht="27.75" customHeight="1">
      <c r="A2" s="1427" t="s">
        <v>486</v>
      </c>
      <c r="B2" s="1427" t="s">
        <v>638</v>
      </c>
      <c r="C2" s="1427" t="s">
        <v>627</v>
      </c>
      <c r="D2" s="1427"/>
      <c r="E2" s="1427"/>
      <c r="F2" s="1427" t="s">
        <v>639</v>
      </c>
      <c r="G2" s="1427"/>
      <c r="H2" s="1427"/>
      <c r="I2" s="1427" t="s">
        <v>629</v>
      </c>
      <c r="J2" s="1427"/>
      <c r="K2" s="1427"/>
      <c r="L2" s="1427" t="s">
        <v>640</v>
      </c>
      <c r="M2" s="1427"/>
      <c r="N2" s="1427"/>
      <c r="O2" s="1427" t="s">
        <v>5</v>
      </c>
      <c r="P2" s="1427"/>
      <c r="Q2" s="1427"/>
      <c r="R2" s="1427" t="s">
        <v>641</v>
      </c>
      <c r="S2" s="1427"/>
    </row>
    <row r="3" spans="1:22" s="838" customFormat="1" ht="31.5" customHeight="1">
      <c r="A3" s="1427"/>
      <c r="B3" s="1427"/>
      <c r="C3" s="1427" t="s">
        <v>642</v>
      </c>
      <c r="D3" s="1428" t="s">
        <v>725</v>
      </c>
      <c r="E3" s="1427" t="s">
        <v>649</v>
      </c>
      <c r="F3" s="1427" t="s">
        <v>642</v>
      </c>
      <c r="G3" s="1428" t="s">
        <v>725</v>
      </c>
      <c r="H3" s="1427" t="s">
        <v>649</v>
      </c>
      <c r="I3" s="1427" t="s">
        <v>642</v>
      </c>
      <c r="J3" s="1428" t="s">
        <v>725</v>
      </c>
      <c r="K3" s="1427" t="s">
        <v>649</v>
      </c>
      <c r="L3" s="1427" t="s">
        <v>642</v>
      </c>
      <c r="M3" s="1428" t="s">
        <v>725</v>
      </c>
      <c r="N3" s="1427" t="s">
        <v>649</v>
      </c>
      <c r="O3" s="1427" t="s">
        <v>642</v>
      </c>
      <c r="P3" s="1428" t="s">
        <v>725</v>
      </c>
      <c r="Q3" s="1427" t="s">
        <v>649</v>
      </c>
      <c r="R3" s="1427" t="s">
        <v>642</v>
      </c>
      <c r="S3" s="1428" t="s">
        <v>726</v>
      </c>
    </row>
    <row r="4" spans="1:22" s="838" customFormat="1" ht="18.75" customHeight="1">
      <c r="A4" s="1427"/>
      <c r="B4" s="1427"/>
      <c r="C4" s="1427"/>
      <c r="D4" s="1429"/>
      <c r="E4" s="1427"/>
      <c r="F4" s="1427"/>
      <c r="G4" s="1429"/>
      <c r="H4" s="1427"/>
      <c r="I4" s="1427"/>
      <c r="J4" s="1429"/>
      <c r="K4" s="1427"/>
      <c r="L4" s="1427"/>
      <c r="M4" s="1429"/>
      <c r="N4" s="1427"/>
      <c r="O4" s="1427"/>
      <c r="P4" s="1429"/>
      <c r="Q4" s="1427"/>
      <c r="R4" s="1427"/>
      <c r="S4" s="1429" t="s">
        <v>647</v>
      </c>
    </row>
    <row r="5" spans="1:22" s="267" customFormat="1">
      <c r="A5" s="832" t="s">
        <v>464</v>
      </c>
      <c r="B5" s="614">
        <v>255</v>
      </c>
      <c r="C5" s="614">
        <v>194255.38449999999</v>
      </c>
      <c r="D5" s="614">
        <v>27099591</v>
      </c>
      <c r="E5" s="614">
        <v>870862.94665649999</v>
      </c>
      <c r="F5" s="614">
        <v>1622</v>
      </c>
      <c r="G5" s="614">
        <v>200</v>
      </c>
      <c r="H5" s="614">
        <v>6.9661749999999998</v>
      </c>
      <c r="I5" s="868">
        <v>1.3743506999999999</v>
      </c>
      <c r="J5" s="614">
        <v>196738</v>
      </c>
      <c r="K5" s="614">
        <v>32708.003027999999</v>
      </c>
      <c r="L5" s="614">
        <v>107.3399768</v>
      </c>
      <c r="M5" s="614">
        <v>7868</v>
      </c>
      <c r="N5" s="614">
        <v>484.73343999999997</v>
      </c>
      <c r="O5" s="614">
        <v>194365.72082749999</v>
      </c>
      <c r="P5" s="614">
        <v>27304397</v>
      </c>
      <c r="Q5" s="614">
        <v>904062.64929950004</v>
      </c>
      <c r="R5" s="614">
        <v>1433.0808100000002</v>
      </c>
      <c r="S5" s="614">
        <v>6087.1</v>
      </c>
      <c r="V5" s="956"/>
    </row>
    <row r="6" spans="1:22" s="267" customFormat="1">
      <c r="A6" s="832" t="s">
        <v>557</v>
      </c>
      <c r="B6" s="614">
        <f>SUM(B7:B15)</f>
        <v>194</v>
      </c>
      <c r="C6" s="614">
        <f>SUM(C7:C15)</f>
        <v>176260.7365</v>
      </c>
      <c r="D6" s="614">
        <f>SUM(D7:D15)</f>
        <v>23772230</v>
      </c>
      <c r="E6" s="614">
        <f>SUM(E7:E15)</f>
        <v>825872.34186649986</v>
      </c>
      <c r="F6" s="614">
        <f>SUM(F7:F14)</f>
        <v>0</v>
      </c>
      <c r="G6" s="614">
        <f>SUM(G7:G14)</f>
        <v>0</v>
      </c>
      <c r="H6" s="614">
        <f>SUM(H7:H14)</f>
        <v>0</v>
      </c>
      <c r="I6" s="868">
        <v>0.62937700000000019</v>
      </c>
      <c r="J6" s="614">
        <f>SUM(J7:J15)</f>
        <v>78939</v>
      </c>
      <c r="K6" s="614">
        <f>SUM(K7:K15)</f>
        <v>16651.575892000001</v>
      </c>
      <c r="L6" s="614">
        <f>SUM(L7:L14)</f>
        <v>0</v>
      </c>
      <c r="M6" s="614">
        <f>SUM(M7:M14)</f>
        <v>0</v>
      </c>
      <c r="N6" s="614">
        <f>SUM(N7:N14)</f>
        <v>0</v>
      </c>
      <c r="O6" s="614">
        <f>SUM(O7:O15)</f>
        <v>176261.36928100002</v>
      </c>
      <c r="P6" s="614">
        <f>SUM(P7:P15)</f>
        <v>23851169</v>
      </c>
      <c r="Q6" s="614">
        <f>SUM(Q7:Q15)</f>
        <v>842523.91775849997</v>
      </c>
      <c r="R6" s="614">
        <f>R15</f>
        <v>1592.7124560000002</v>
      </c>
      <c r="S6" s="614">
        <f>S15</f>
        <v>6910.45</v>
      </c>
      <c r="V6" s="956"/>
    </row>
    <row r="7" spans="1:22">
      <c r="A7" s="833">
        <v>42095</v>
      </c>
      <c r="B7" s="834">
        <v>21</v>
      </c>
      <c r="C7" s="624">
        <v>19480.3285</v>
      </c>
      <c r="D7" s="624">
        <v>2654507</v>
      </c>
      <c r="E7" s="624">
        <v>92597.731615500001</v>
      </c>
      <c r="F7" s="842">
        <v>0</v>
      </c>
      <c r="G7" s="842">
        <v>0</v>
      </c>
      <c r="H7" s="842">
        <v>0</v>
      </c>
      <c r="I7" s="880">
        <v>0.14310700000000001</v>
      </c>
      <c r="J7" s="834">
        <v>9852</v>
      </c>
      <c r="K7" s="834">
        <v>1731.086462</v>
      </c>
      <c r="L7" s="842">
        <v>0</v>
      </c>
      <c r="M7" s="842">
        <v>0</v>
      </c>
      <c r="N7" s="842">
        <v>0</v>
      </c>
      <c r="O7" s="624">
        <v>19480.471606999999</v>
      </c>
      <c r="P7" s="624">
        <v>2664359</v>
      </c>
      <c r="Q7" s="624">
        <v>94328.818077499993</v>
      </c>
      <c r="R7" s="624">
        <v>1490.07176</v>
      </c>
      <c r="S7" s="624">
        <v>7192.27</v>
      </c>
      <c r="V7" s="956"/>
    </row>
    <row r="8" spans="1:22">
      <c r="A8" s="833">
        <v>42125</v>
      </c>
      <c r="B8" s="834">
        <v>21</v>
      </c>
      <c r="C8" s="624">
        <v>20828.419249999999</v>
      </c>
      <c r="D8" s="624">
        <v>2717470</v>
      </c>
      <c r="E8" s="624">
        <v>104670.151776</v>
      </c>
      <c r="F8" s="842">
        <v>0</v>
      </c>
      <c r="G8" s="842">
        <v>0</v>
      </c>
      <c r="H8" s="842">
        <v>0</v>
      </c>
      <c r="I8" s="880">
        <v>0.133656</v>
      </c>
      <c r="J8" s="834">
        <v>10638</v>
      </c>
      <c r="K8" s="834">
        <v>2039.021645</v>
      </c>
      <c r="L8" s="842">
        <v>0</v>
      </c>
      <c r="M8" s="842">
        <v>0</v>
      </c>
      <c r="N8" s="842">
        <v>0</v>
      </c>
      <c r="O8" s="624">
        <v>20828.552906000001</v>
      </c>
      <c r="P8" s="624">
        <v>2728108</v>
      </c>
      <c r="Q8" s="624">
        <v>106709.173421</v>
      </c>
      <c r="R8" s="624">
        <v>1606.8910800000001</v>
      </c>
      <c r="S8" s="624">
        <v>8179.01</v>
      </c>
      <c r="V8" s="956"/>
    </row>
    <row r="9" spans="1:22">
      <c r="A9" s="833">
        <v>42156</v>
      </c>
      <c r="B9" s="834">
        <v>22</v>
      </c>
      <c r="C9" s="624">
        <v>22895.37875</v>
      </c>
      <c r="D9" s="624">
        <v>3020259</v>
      </c>
      <c r="E9" s="624">
        <v>112328.054718</v>
      </c>
      <c r="F9" s="842">
        <v>0</v>
      </c>
      <c r="G9" s="842">
        <v>0</v>
      </c>
      <c r="H9" s="842">
        <v>0</v>
      </c>
      <c r="I9" s="880">
        <v>0.14566500000000002</v>
      </c>
      <c r="J9" s="834">
        <v>13541</v>
      </c>
      <c r="K9" s="834">
        <v>2733.1523090000001</v>
      </c>
      <c r="L9" s="842">
        <v>0</v>
      </c>
      <c r="M9" s="842">
        <v>0</v>
      </c>
      <c r="N9" s="842">
        <v>0</v>
      </c>
      <c r="O9" s="624">
        <v>22895.524415</v>
      </c>
      <c r="P9" s="624">
        <v>3033800</v>
      </c>
      <c r="Q9" s="624">
        <v>115061.207027</v>
      </c>
      <c r="R9" s="624">
        <v>1698.0740499999999</v>
      </c>
      <c r="S9" s="624">
        <v>8086.64</v>
      </c>
      <c r="V9" s="956"/>
    </row>
    <row r="10" spans="1:22">
      <c r="A10" s="833">
        <v>42186</v>
      </c>
      <c r="B10" s="834">
        <v>23</v>
      </c>
      <c r="C10" s="624">
        <v>19804.270499999999</v>
      </c>
      <c r="D10" s="624">
        <v>2654457</v>
      </c>
      <c r="E10" s="624">
        <v>91244.968621000007</v>
      </c>
      <c r="F10" s="842">
        <v>0</v>
      </c>
      <c r="G10" s="842">
        <v>0</v>
      </c>
      <c r="H10" s="842">
        <v>0</v>
      </c>
      <c r="I10" s="880">
        <v>0.107229</v>
      </c>
      <c r="J10" s="834">
        <v>12863</v>
      </c>
      <c r="K10" s="834">
        <v>2605.4301169999999</v>
      </c>
      <c r="L10" s="842">
        <v>0</v>
      </c>
      <c r="M10" s="842">
        <v>0</v>
      </c>
      <c r="N10" s="842">
        <v>0</v>
      </c>
      <c r="O10" s="624">
        <v>19804.377729</v>
      </c>
      <c r="P10" s="624">
        <v>2667320</v>
      </c>
      <c r="Q10" s="624">
        <v>93850.398738000004</v>
      </c>
      <c r="R10" s="624">
        <v>1606.0312799999999</v>
      </c>
      <c r="S10" s="624">
        <v>7459.89</v>
      </c>
      <c r="V10" s="956"/>
    </row>
    <row r="11" spans="1:22">
      <c r="A11" s="833">
        <v>42217</v>
      </c>
      <c r="B11" s="834">
        <v>21</v>
      </c>
      <c r="C11" s="624">
        <v>18585.586749999999</v>
      </c>
      <c r="D11" s="624">
        <v>2501685</v>
      </c>
      <c r="E11" s="624">
        <v>85181.297675499998</v>
      </c>
      <c r="F11" s="842">
        <v>0</v>
      </c>
      <c r="G11" s="842">
        <v>0</v>
      </c>
      <c r="H11" s="842">
        <v>0</v>
      </c>
      <c r="I11" s="880">
        <v>7.8857999999999998E-2</v>
      </c>
      <c r="J11" s="834">
        <v>9461</v>
      </c>
      <c r="K11" s="834">
        <v>1969.085855</v>
      </c>
      <c r="L11" s="842">
        <v>0</v>
      </c>
      <c r="M11" s="842">
        <v>0</v>
      </c>
      <c r="N11" s="842">
        <v>0</v>
      </c>
      <c r="O11" s="624">
        <v>18585.665607999999</v>
      </c>
      <c r="P11" s="624">
        <v>2511146</v>
      </c>
      <c r="Q11" s="624">
        <v>87150.383530499996</v>
      </c>
      <c r="R11" s="624">
        <v>1605.5810750000001</v>
      </c>
      <c r="S11" s="624">
        <v>7635.9</v>
      </c>
      <c r="V11" s="956"/>
    </row>
    <row r="12" spans="1:22">
      <c r="A12" s="833">
        <v>42248</v>
      </c>
      <c r="B12" s="834">
        <v>22</v>
      </c>
      <c r="C12" s="624">
        <v>19070.724999999999</v>
      </c>
      <c r="D12" s="624">
        <v>2592666</v>
      </c>
      <c r="E12" s="624">
        <v>88818.605608500002</v>
      </c>
      <c r="F12" s="842">
        <v>0</v>
      </c>
      <c r="G12" s="842">
        <v>0</v>
      </c>
      <c r="H12" s="842">
        <v>0</v>
      </c>
      <c r="I12" s="880">
        <v>6.2050000000000004E-3</v>
      </c>
      <c r="J12" s="834">
        <v>4900</v>
      </c>
      <c r="K12" s="834">
        <v>1229.6938419999999</v>
      </c>
      <c r="L12" s="842">
        <v>0</v>
      </c>
      <c r="M12" s="842">
        <v>0</v>
      </c>
      <c r="N12" s="842">
        <v>0</v>
      </c>
      <c r="O12" s="624">
        <v>19070.731204999996</v>
      </c>
      <c r="P12" s="624">
        <v>2597566</v>
      </c>
      <c r="Q12" s="624">
        <v>90048.299450499995</v>
      </c>
      <c r="R12" s="624">
        <v>1502.8094709999998</v>
      </c>
      <c r="S12" s="624">
        <v>7098.32</v>
      </c>
      <c r="V12" s="956"/>
    </row>
    <row r="13" spans="1:22">
      <c r="A13" s="833">
        <v>42278</v>
      </c>
      <c r="B13" s="834">
        <v>21</v>
      </c>
      <c r="C13" s="624">
        <v>22543.572749999999</v>
      </c>
      <c r="D13" s="624">
        <v>3100082</v>
      </c>
      <c r="E13" s="624">
        <v>107272.31910950002</v>
      </c>
      <c r="F13" s="842">
        <v>0</v>
      </c>
      <c r="G13" s="842">
        <v>0</v>
      </c>
      <c r="H13" s="842">
        <v>0</v>
      </c>
      <c r="I13" s="880">
        <v>4.864000000000002E-3</v>
      </c>
      <c r="J13" s="834">
        <v>4661</v>
      </c>
      <c r="K13" s="834">
        <v>1204.5978689999999</v>
      </c>
      <c r="L13" s="842">
        <v>0</v>
      </c>
      <c r="M13" s="842">
        <v>0</v>
      </c>
      <c r="N13" s="842">
        <v>0</v>
      </c>
      <c r="O13" s="624">
        <v>22543.577614000002</v>
      </c>
      <c r="P13" s="624">
        <v>3104743</v>
      </c>
      <c r="Q13" s="624">
        <v>108476.91697850003</v>
      </c>
      <c r="R13" s="624">
        <v>1645.6503319999999</v>
      </c>
      <c r="S13" s="624">
        <v>7609.71</v>
      </c>
      <c r="V13" s="956"/>
    </row>
    <row r="14" spans="1:22">
      <c r="A14" s="833">
        <v>42323</v>
      </c>
      <c r="B14" s="834">
        <v>21</v>
      </c>
      <c r="C14" s="624">
        <v>16067.0735</v>
      </c>
      <c r="D14" s="624">
        <v>2187051</v>
      </c>
      <c r="E14" s="624">
        <v>73237.70803499996</v>
      </c>
      <c r="F14" s="842">
        <v>0</v>
      </c>
      <c r="G14" s="842">
        <v>0</v>
      </c>
      <c r="H14" s="842">
        <v>0</v>
      </c>
      <c r="I14" s="880">
        <v>9.7929999999999996E-3</v>
      </c>
      <c r="J14" s="834">
        <v>9619</v>
      </c>
      <c r="K14" s="834">
        <v>2324.5195629999998</v>
      </c>
      <c r="L14" s="842">
        <v>0</v>
      </c>
      <c r="M14" s="842">
        <v>0</v>
      </c>
      <c r="N14" s="842">
        <v>0</v>
      </c>
      <c r="O14" s="624">
        <v>16067.083293</v>
      </c>
      <c r="P14" s="624">
        <v>2196670</v>
      </c>
      <c r="Q14" s="624">
        <v>75562.227597999954</v>
      </c>
      <c r="R14" s="624">
        <v>1561.2086260000001</v>
      </c>
      <c r="S14" s="624">
        <v>6947.34</v>
      </c>
      <c r="V14" s="956"/>
    </row>
    <row r="15" spans="1:22">
      <c r="A15" s="833">
        <v>42353</v>
      </c>
      <c r="B15" s="624">
        <v>22</v>
      </c>
      <c r="C15" s="624">
        <v>16985.381500000007</v>
      </c>
      <c r="D15" s="624">
        <v>2344053</v>
      </c>
      <c r="E15" s="624">
        <v>70521.504707500018</v>
      </c>
      <c r="F15" s="624">
        <v>0</v>
      </c>
      <c r="G15" s="624">
        <v>0</v>
      </c>
      <c r="H15" s="624">
        <v>0</v>
      </c>
      <c r="I15" s="624">
        <v>3.4039999999999999E-3</v>
      </c>
      <c r="J15" s="624">
        <v>3404</v>
      </c>
      <c r="K15" s="624">
        <v>814.98822999999993</v>
      </c>
      <c r="L15" s="624">
        <v>0</v>
      </c>
      <c r="M15" s="624">
        <v>0</v>
      </c>
      <c r="N15" s="624">
        <v>0</v>
      </c>
      <c r="O15" s="624">
        <v>16985.384904000006</v>
      </c>
      <c r="P15" s="624">
        <v>2347457</v>
      </c>
      <c r="Q15" s="624">
        <v>71336.492937500021</v>
      </c>
      <c r="R15" s="624">
        <v>1592.7124560000002</v>
      </c>
      <c r="S15" s="624">
        <v>6910.45</v>
      </c>
      <c r="V15" s="956"/>
    </row>
    <row r="16" spans="1:22" s="871" customFormat="1" ht="62.25" customHeight="1">
      <c r="A16" s="1431" t="s">
        <v>729</v>
      </c>
      <c r="B16" s="1431"/>
      <c r="C16" s="1431"/>
      <c r="D16" s="1431"/>
      <c r="E16" s="1431"/>
      <c r="F16" s="1431"/>
      <c r="G16" s="1431"/>
      <c r="H16" s="1431"/>
      <c r="I16" s="1431"/>
      <c r="J16" s="1431"/>
      <c r="K16" s="1431"/>
      <c r="L16" s="1431"/>
      <c r="M16" s="1431"/>
      <c r="N16" s="1431"/>
    </row>
    <row r="17" spans="1:19" s="843" customFormat="1" ht="12">
      <c r="A17" s="844" t="str">
        <f>'78'!A17</f>
        <v>$ indicates for the period April 2015 to December 2015</v>
      </c>
      <c r="B17" s="844"/>
      <c r="C17" s="844"/>
      <c r="D17" s="844"/>
      <c r="E17" s="844"/>
      <c r="F17" s="844"/>
      <c r="G17" s="844"/>
      <c r="H17" s="844"/>
      <c r="I17" s="844"/>
      <c r="J17" s="844"/>
      <c r="K17" s="844"/>
      <c r="L17" s="844"/>
      <c r="M17" s="844"/>
      <c r="N17" s="844"/>
      <c r="O17" s="844"/>
      <c r="P17" s="844"/>
      <c r="Q17" s="845"/>
      <c r="R17" s="844"/>
      <c r="S17" s="844"/>
    </row>
    <row r="18" spans="1:19" s="843" customFormat="1" ht="12">
      <c r="A18" s="844" t="s">
        <v>651</v>
      </c>
      <c r="Q18" s="846"/>
    </row>
    <row r="20" spans="1:19">
      <c r="E20" s="837"/>
    </row>
    <row r="21" spans="1:19">
      <c r="R21" s="955"/>
    </row>
  </sheetData>
  <mergeCells count="27">
    <mergeCell ref="A1:S1"/>
    <mergeCell ref="A2:A4"/>
    <mergeCell ref="B2:B4"/>
    <mergeCell ref="C2:E2"/>
    <mergeCell ref="F2:H2"/>
    <mergeCell ref="I2:K2"/>
    <mergeCell ref="L2:N2"/>
    <mergeCell ref="O2:Q2"/>
    <mergeCell ref="R2:S2"/>
    <mergeCell ref="P3:P4"/>
    <mergeCell ref="Q3:Q4"/>
    <mergeCell ref="R3:R4"/>
    <mergeCell ref="S3:S4"/>
    <mergeCell ref="I3:I4"/>
    <mergeCell ref="C3:C4"/>
    <mergeCell ref="O3:O4"/>
    <mergeCell ref="A16:N16"/>
    <mergeCell ref="J3:J4"/>
    <mergeCell ref="K3:K4"/>
    <mergeCell ref="L3:L4"/>
    <mergeCell ref="M3:M4"/>
    <mergeCell ref="D3:D4"/>
    <mergeCell ref="E3:E4"/>
    <mergeCell ref="F3:F4"/>
    <mergeCell ref="G3:G4"/>
    <mergeCell ref="H3:H4"/>
    <mergeCell ref="N3:N4"/>
  </mergeCells>
  <pageMargins left="0.7" right="0.7" top="0.75" bottom="0.75" header="0.3" footer="0.3"/>
  <pageSetup scale="70" orientation="landscape" r:id="rId1"/>
</worksheet>
</file>

<file path=xl/worksheets/sheet82.xml><?xml version="1.0" encoding="utf-8"?>
<worksheet xmlns="http://schemas.openxmlformats.org/spreadsheetml/2006/main" xmlns:r="http://schemas.openxmlformats.org/officeDocument/2006/relationships">
  <dimension ref="A1:L23"/>
  <sheetViews>
    <sheetView workbookViewId="0">
      <selection activeCell="I19" sqref="I19"/>
    </sheetView>
  </sheetViews>
  <sheetFormatPr defaultRowHeight="12.75"/>
  <cols>
    <col min="1" max="1" width="9.140625" style="354" customWidth="1"/>
    <col min="2" max="2" width="7.140625" style="354" customWidth="1"/>
    <col min="3" max="3" width="9.42578125" style="354" customWidth="1"/>
    <col min="4" max="5" width="8.42578125" style="354" customWidth="1"/>
    <col min="6" max="6" width="8.140625" style="354" customWidth="1"/>
    <col min="7" max="16384" width="9.140625" style="354"/>
  </cols>
  <sheetData>
    <row r="1" spans="1:12" ht="15">
      <c r="A1" s="1426" t="s">
        <v>720</v>
      </c>
      <c r="B1" s="1426"/>
      <c r="C1" s="1426"/>
      <c r="D1" s="1426"/>
      <c r="E1" s="1426"/>
      <c r="F1" s="1426"/>
    </row>
    <row r="2" spans="1:12" s="838" customFormat="1" ht="27.75" customHeight="1">
      <c r="A2" s="1427" t="s">
        <v>486</v>
      </c>
      <c r="B2" s="1427" t="s">
        <v>638</v>
      </c>
      <c r="C2" s="1432" t="s">
        <v>627</v>
      </c>
      <c r="D2" s="1433"/>
      <c r="E2" s="1432" t="s">
        <v>641</v>
      </c>
      <c r="F2" s="1433"/>
    </row>
    <row r="3" spans="1:12" s="838" customFormat="1" ht="31.5" customHeight="1">
      <c r="A3" s="1427"/>
      <c r="B3" s="1427"/>
      <c r="C3" s="1428" t="s">
        <v>643</v>
      </c>
      <c r="D3" s="1427" t="s">
        <v>649</v>
      </c>
      <c r="E3" s="1428" t="s">
        <v>646</v>
      </c>
      <c r="F3" s="1427" t="s">
        <v>650</v>
      </c>
      <c r="G3" s="354"/>
      <c r="H3" s="354"/>
      <c r="I3" s="354"/>
      <c r="J3" s="354"/>
      <c r="K3" s="354"/>
      <c r="L3" s="354"/>
    </row>
    <row r="4" spans="1:12" s="838" customFormat="1" ht="9.75" customHeight="1">
      <c r="A4" s="1427"/>
      <c r="B4" s="1427"/>
      <c r="C4" s="1429"/>
      <c r="D4" s="1427"/>
      <c r="E4" s="1429"/>
      <c r="F4" s="1427" t="s">
        <v>647</v>
      </c>
      <c r="G4" s="354"/>
      <c r="H4" s="354"/>
      <c r="I4" s="354"/>
      <c r="J4" s="354"/>
      <c r="K4" s="354"/>
      <c r="L4" s="354"/>
    </row>
    <row r="5" spans="1:12" s="267" customFormat="1">
      <c r="A5" s="832" t="s">
        <v>464</v>
      </c>
      <c r="B5" s="614">
        <v>246</v>
      </c>
      <c r="C5" s="614">
        <v>1576654</v>
      </c>
      <c r="D5" s="614">
        <v>36039.934267249904</v>
      </c>
      <c r="E5" s="614">
        <v>3072</v>
      </c>
      <c r="F5" s="614">
        <v>46.175635</v>
      </c>
      <c r="G5" s="354"/>
      <c r="H5" s="354"/>
      <c r="I5" s="354"/>
      <c r="J5" s="354"/>
      <c r="K5" s="354"/>
      <c r="L5" s="354"/>
    </row>
    <row r="6" spans="1:12" s="267" customFormat="1">
      <c r="A6" s="832" t="s">
        <v>557</v>
      </c>
      <c r="B6" s="614">
        <f>SUM(B7:B15)</f>
        <v>184</v>
      </c>
      <c r="C6" s="614">
        <f>SUM(C7:C15)</f>
        <v>630058</v>
      </c>
      <c r="D6" s="614">
        <f>SUM(D7:D15)</f>
        <v>23059.1994571</v>
      </c>
      <c r="E6" s="614">
        <f>E15</f>
        <v>1809</v>
      </c>
      <c r="F6" s="614">
        <f>F15</f>
        <v>26.69969</v>
      </c>
      <c r="G6" s="354"/>
      <c r="H6" s="354"/>
      <c r="I6" s="354"/>
      <c r="J6" s="354"/>
      <c r="K6" s="354"/>
      <c r="L6" s="354"/>
    </row>
    <row r="7" spans="1:12">
      <c r="A7" s="833">
        <v>42095</v>
      </c>
      <c r="B7" s="909">
        <v>19</v>
      </c>
      <c r="C7" s="909">
        <v>106579</v>
      </c>
      <c r="D7" s="909">
        <v>2584.4478008999999</v>
      </c>
      <c r="E7" s="909">
        <v>2869</v>
      </c>
      <c r="F7" s="909">
        <v>44.5079669</v>
      </c>
    </row>
    <row r="8" spans="1:12">
      <c r="A8" s="833">
        <v>42125</v>
      </c>
      <c r="B8" s="909">
        <v>19</v>
      </c>
      <c r="C8" s="909">
        <v>73580</v>
      </c>
      <c r="D8" s="909">
        <v>2593.7503321999998</v>
      </c>
      <c r="E8" s="909">
        <v>2992</v>
      </c>
      <c r="F8" s="909">
        <v>49.106062000000001</v>
      </c>
    </row>
    <row r="9" spans="1:12">
      <c r="A9" s="833">
        <v>42156</v>
      </c>
      <c r="B9" s="909">
        <v>22</v>
      </c>
      <c r="C9" s="909">
        <v>95555</v>
      </c>
      <c r="D9" s="909">
        <v>3727.887005</v>
      </c>
      <c r="E9" s="909">
        <v>2697</v>
      </c>
      <c r="F9" s="909">
        <v>47.595458999999998</v>
      </c>
    </row>
    <row r="10" spans="1:12">
      <c r="A10" s="833">
        <v>42186</v>
      </c>
      <c r="B10" s="909">
        <v>23</v>
      </c>
      <c r="C10" s="909">
        <v>88368</v>
      </c>
      <c r="D10" s="909">
        <v>3606.8425350000002</v>
      </c>
      <c r="E10" s="909">
        <v>1801</v>
      </c>
      <c r="F10" s="909">
        <v>30.895432</v>
      </c>
    </row>
    <row r="11" spans="1:12">
      <c r="A11" s="833">
        <v>42217</v>
      </c>
      <c r="B11" s="909">
        <v>21</v>
      </c>
      <c r="C11" s="909">
        <v>64576</v>
      </c>
      <c r="D11" s="909">
        <v>2658.1141069999999</v>
      </c>
      <c r="E11" s="909">
        <v>1920</v>
      </c>
      <c r="F11" s="909">
        <v>31.195516000000001</v>
      </c>
    </row>
    <row r="12" spans="1:12">
      <c r="A12" s="833">
        <v>42248</v>
      </c>
      <c r="B12" s="909">
        <v>20</v>
      </c>
      <c r="C12" s="909">
        <v>58599</v>
      </c>
      <c r="D12" s="909">
        <v>2420.3961690000001</v>
      </c>
      <c r="E12" s="909">
        <v>2068</v>
      </c>
      <c r="F12" s="909">
        <v>30.789144</v>
      </c>
    </row>
    <row r="13" spans="1:12">
      <c r="A13" s="833">
        <v>42278</v>
      </c>
      <c r="B13" s="909">
        <v>20</v>
      </c>
      <c r="C13" s="909">
        <v>47154</v>
      </c>
      <c r="D13" s="909">
        <v>1817.4543189999999</v>
      </c>
      <c r="E13" s="909">
        <v>1962</v>
      </c>
      <c r="F13" s="909">
        <v>28.536322999999999</v>
      </c>
    </row>
    <row r="14" spans="1:12">
      <c r="A14" s="833">
        <v>42309</v>
      </c>
      <c r="B14" s="909">
        <v>19</v>
      </c>
      <c r="C14" s="909">
        <v>38468</v>
      </c>
      <c r="D14" s="909">
        <v>1605.1915180000001</v>
      </c>
      <c r="E14" s="909">
        <v>1806</v>
      </c>
      <c r="F14" s="909">
        <v>26.475218000000002</v>
      </c>
    </row>
    <row r="15" spans="1:12">
      <c r="A15" s="833">
        <v>42339</v>
      </c>
      <c r="B15" s="958">
        <v>21</v>
      </c>
      <c r="C15" s="909">
        <v>57179</v>
      </c>
      <c r="D15" s="909">
        <v>2045.115671</v>
      </c>
      <c r="E15" s="909">
        <v>1809</v>
      </c>
      <c r="F15" s="957">
        <v>26.69969</v>
      </c>
    </row>
    <row r="16" spans="1:12" s="843" customFormat="1" ht="12">
      <c r="A16" s="844" t="str">
        <f>'78'!A17</f>
        <v>$ indicates for the period April 2015 to December 2015</v>
      </c>
      <c r="B16" s="844"/>
      <c r="C16" s="844"/>
      <c r="D16" s="844"/>
      <c r="E16" s="844"/>
      <c r="F16" s="844"/>
    </row>
    <row r="17" spans="1:4" s="843" customFormat="1" ht="12">
      <c r="A17" s="844" t="s">
        <v>653</v>
      </c>
    </row>
    <row r="19" spans="1:4">
      <c r="D19" s="837"/>
    </row>
    <row r="23" spans="1:4">
      <c r="D23" s="836"/>
    </row>
  </sheetData>
  <mergeCells count="9">
    <mergeCell ref="F3:F4"/>
    <mergeCell ref="C3:C4"/>
    <mergeCell ref="D3:D4"/>
    <mergeCell ref="A1:F1"/>
    <mergeCell ref="A2:A4"/>
    <mergeCell ref="B2:B4"/>
    <mergeCell ref="C2:D2"/>
    <mergeCell ref="E2:F2"/>
    <mergeCell ref="E3:E4"/>
  </mergeCells>
  <pageMargins left="0.7" right="0.7" top="0.75" bottom="0.75" header="0.3" footer="0.3"/>
  <pageSetup scale="85" orientation="landscape" r:id="rId1"/>
</worksheet>
</file>

<file path=xl/worksheets/sheet83.xml><?xml version="1.0" encoding="utf-8"?>
<worksheet xmlns="http://schemas.openxmlformats.org/spreadsheetml/2006/main" xmlns:r="http://schemas.openxmlformats.org/officeDocument/2006/relationships">
  <dimension ref="A1:S30"/>
  <sheetViews>
    <sheetView topLeftCell="F1" workbookViewId="0">
      <selection sqref="A1:XFD1048576"/>
    </sheetView>
  </sheetViews>
  <sheetFormatPr defaultColWidth="9.42578125" defaultRowHeight="12.75"/>
  <cols>
    <col min="1" max="1" width="10.5703125" style="354" customWidth="1"/>
    <col min="2" max="2" width="7.5703125" style="354" customWidth="1"/>
    <col min="3" max="3" width="12.5703125" style="354" bestFit="1" customWidth="1"/>
    <col min="4" max="4" width="8.140625" style="354" customWidth="1"/>
    <col min="5" max="5" width="7.85546875" style="354" customWidth="1"/>
    <col min="6" max="6" width="12.5703125" style="354" bestFit="1" customWidth="1"/>
    <col min="7" max="7" width="9.5703125" style="354" bestFit="1" customWidth="1"/>
    <col min="8" max="8" width="7" style="354" customWidth="1"/>
    <col min="9" max="9" width="12.5703125" style="354" bestFit="1" customWidth="1"/>
    <col min="10" max="10" width="8.85546875" style="354" customWidth="1"/>
    <col min="11" max="11" width="8.140625" style="354" customWidth="1"/>
    <col min="12" max="12" width="9.5703125" style="354" bestFit="1" customWidth="1"/>
    <col min="13" max="13" width="8.28515625" style="354" customWidth="1"/>
    <col min="14" max="14" width="7.140625" style="354" customWidth="1"/>
    <col min="15" max="15" width="12.5703125" style="354" bestFit="1" customWidth="1"/>
    <col min="16" max="16" width="8.140625" style="354" customWidth="1"/>
    <col min="17" max="17" width="7.140625" style="354" customWidth="1"/>
    <col min="18" max="18" width="12.5703125" style="354" bestFit="1" customWidth="1"/>
    <col min="19" max="19" width="8.5703125" style="354" customWidth="1"/>
    <col min="20" max="16384" width="9.42578125" style="354"/>
  </cols>
  <sheetData>
    <row r="1" spans="1:19" s="849" customFormat="1">
      <c r="A1" s="1434" t="str">
        <f>[4]Tables!A11</f>
        <v xml:space="preserve">Table 81: Daily trends of Commodity Futures Trading at MCX during December 2015 </v>
      </c>
      <c r="B1" s="1434"/>
      <c r="C1" s="1434"/>
      <c r="D1" s="1434"/>
      <c r="E1" s="1434"/>
      <c r="F1" s="1434"/>
      <c r="G1" s="1434"/>
      <c r="H1" s="1434"/>
      <c r="I1" s="1434"/>
      <c r="J1" s="1434"/>
      <c r="K1" s="1434"/>
      <c r="L1" s="1434"/>
      <c r="M1" s="1434"/>
      <c r="N1" s="1434"/>
      <c r="O1" s="1434"/>
      <c r="P1" s="1434"/>
      <c r="Q1" s="1434"/>
      <c r="R1" s="1434"/>
      <c r="S1" s="1434"/>
    </row>
    <row r="3" spans="1:19" ht="27" customHeight="1">
      <c r="A3" s="1428" t="s">
        <v>80</v>
      </c>
      <c r="B3" s="1427" t="s">
        <v>627</v>
      </c>
      <c r="C3" s="1427"/>
      <c r="D3" s="1427"/>
      <c r="E3" s="1427" t="s">
        <v>639</v>
      </c>
      <c r="F3" s="1427"/>
      <c r="G3" s="1427"/>
      <c r="H3" s="1427" t="s">
        <v>629</v>
      </c>
      <c r="I3" s="1427"/>
      <c r="J3" s="1427"/>
      <c r="K3" s="1427" t="s">
        <v>630</v>
      </c>
      <c r="L3" s="1427"/>
      <c r="M3" s="1427"/>
      <c r="N3" s="1427" t="s">
        <v>5</v>
      </c>
      <c r="O3" s="1427"/>
      <c r="P3" s="1427"/>
      <c r="Q3" s="1427" t="s">
        <v>641</v>
      </c>
      <c r="R3" s="1427"/>
      <c r="S3" s="1427"/>
    </row>
    <row r="4" spans="1:19" ht="15" customHeight="1">
      <c r="A4" s="1435"/>
      <c r="B4" s="1427" t="s">
        <v>642</v>
      </c>
      <c r="C4" s="1428" t="s">
        <v>643</v>
      </c>
      <c r="D4" s="1427" t="s">
        <v>649</v>
      </c>
      <c r="E4" s="1427" t="s">
        <v>642</v>
      </c>
      <c r="F4" s="1428" t="s">
        <v>643</v>
      </c>
      <c r="G4" s="1427" t="s">
        <v>649</v>
      </c>
      <c r="H4" s="1427" t="s">
        <v>642</v>
      </c>
      <c r="I4" s="1428" t="s">
        <v>643</v>
      </c>
      <c r="J4" s="1427" t="s">
        <v>649</v>
      </c>
      <c r="K4" s="1427" t="s">
        <v>642</v>
      </c>
      <c r="L4" s="1428" t="s">
        <v>643</v>
      </c>
      <c r="M4" s="1428" t="s">
        <v>649</v>
      </c>
      <c r="N4" s="1427" t="s">
        <v>642</v>
      </c>
      <c r="O4" s="1428" t="s">
        <v>643</v>
      </c>
      <c r="P4" s="1427" t="s">
        <v>649</v>
      </c>
      <c r="Q4" s="1428" t="s">
        <v>642</v>
      </c>
      <c r="R4" s="1428" t="s">
        <v>643</v>
      </c>
      <c r="S4" s="1427" t="s">
        <v>824</v>
      </c>
    </row>
    <row r="5" spans="1:19" ht="24.75" customHeight="1">
      <c r="A5" s="1429"/>
      <c r="B5" s="1427"/>
      <c r="C5" s="1429"/>
      <c r="D5" s="1427"/>
      <c r="E5" s="1427"/>
      <c r="F5" s="1429"/>
      <c r="G5" s="1427"/>
      <c r="H5" s="1427"/>
      <c r="I5" s="1429"/>
      <c r="J5" s="1427"/>
      <c r="K5" s="1427"/>
      <c r="L5" s="1429"/>
      <c r="M5" s="1429"/>
      <c r="N5" s="1427"/>
      <c r="O5" s="1429"/>
      <c r="P5" s="1427"/>
      <c r="Q5" s="1436"/>
      <c r="R5" s="1429"/>
      <c r="S5" s="1427"/>
    </row>
    <row r="6" spans="1:19">
      <c r="A6" s="961">
        <v>42339</v>
      </c>
      <c r="B6" s="959">
        <f>SUM(B7:B15)</f>
        <v>501.45579999999995</v>
      </c>
      <c r="C6" s="959">
        <v>9732</v>
      </c>
      <c r="D6" s="959">
        <v>315.91487860000001</v>
      </c>
      <c r="E6" s="959">
        <v>359.57630000000006</v>
      </c>
      <c r="F6" s="959">
        <v>254734</v>
      </c>
      <c r="G6" s="959">
        <v>5545.8416057499999</v>
      </c>
      <c r="H6" s="960">
        <v>0.75768154700000012</v>
      </c>
      <c r="I6" s="959">
        <v>127937</v>
      </c>
      <c r="J6" s="959">
        <v>7398.3498242999995</v>
      </c>
      <c r="K6" s="959">
        <v>3366.2674430810002</v>
      </c>
      <c r="L6" s="959">
        <v>511133</v>
      </c>
      <c r="M6" s="959">
        <v>7998.7894679999999</v>
      </c>
      <c r="N6" s="959">
        <v>3773.5913646280005</v>
      </c>
      <c r="O6" s="959">
        <v>903536</v>
      </c>
      <c r="P6" s="959">
        <v>21258.895776649999</v>
      </c>
      <c r="Q6" s="959">
        <v>794.49087029100008</v>
      </c>
      <c r="R6" s="959">
        <v>360087</v>
      </c>
      <c r="S6" s="959">
        <v>8708.6670185500006</v>
      </c>
    </row>
    <row r="7" spans="1:19">
      <c r="A7" s="961">
        <v>42340</v>
      </c>
      <c r="B7" s="959">
        <v>41.379890000000003</v>
      </c>
      <c r="C7" s="959">
        <v>8493</v>
      </c>
      <c r="D7" s="959">
        <v>289.81033719999999</v>
      </c>
      <c r="E7" s="959">
        <v>401.57930000000005</v>
      </c>
      <c r="F7" s="959">
        <v>268158</v>
      </c>
      <c r="G7" s="959">
        <v>5995.8196137499999</v>
      </c>
      <c r="H7" s="960">
        <v>0.59600360600000013</v>
      </c>
      <c r="I7" s="959">
        <v>112063</v>
      </c>
      <c r="J7" s="959">
        <v>6079.5155289000004</v>
      </c>
      <c r="K7" s="959">
        <v>3531.5034618480004</v>
      </c>
      <c r="L7" s="959">
        <v>493088</v>
      </c>
      <c r="M7" s="959">
        <v>7847.0896659999999</v>
      </c>
      <c r="N7" s="959">
        <v>3975.0586554540005</v>
      </c>
      <c r="O7" s="959">
        <v>881802</v>
      </c>
      <c r="P7" s="959">
        <v>20212.235145849998</v>
      </c>
      <c r="Q7" s="959">
        <v>914.83426447850013</v>
      </c>
      <c r="R7" s="959">
        <v>392359</v>
      </c>
      <c r="S7" s="959">
        <v>9247.1383549000002</v>
      </c>
    </row>
    <row r="8" spans="1:19">
      <c r="A8" s="961">
        <v>42341</v>
      </c>
      <c r="B8" s="959">
        <v>41.190550000000002</v>
      </c>
      <c r="C8" s="959">
        <v>8445</v>
      </c>
      <c r="D8" s="959">
        <v>280.72231539999996</v>
      </c>
      <c r="E8" s="959">
        <v>405.09650000000005</v>
      </c>
      <c r="F8" s="959">
        <v>276692</v>
      </c>
      <c r="G8" s="959">
        <v>6025.4605769999998</v>
      </c>
      <c r="H8" s="960">
        <v>0.81083132599999996</v>
      </c>
      <c r="I8" s="959">
        <v>159128</v>
      </c>
      <c r="J8" s="959">
        <v>7822.9295348000005</v>
      </c>
      <c r="K8" s="959">
        <v>3590.054622315</v>
      </c>
      <c r="L8" s="959">
        <v>538507</v>
      </c>
      <c r="M8" s="959">
        <v>8247.4083455</v>
      </c>
      <c r="N8" s="959">
        <v>4037.1525036409998</v>
      </c>
      <c r="O8" s="959">
        <v>982772</v>
      </c>
      <c r="P8" s="959">
        <v>22376.520772700002</v>
      </c>
      <c r="Q8" s="959">
        <v>766.11356745400008</v>
      </c>
      <c r="R8" s="959">
        <v>363202</v>
      </c>
      <c r="S8" s="959">
        <v>8582.2561941999993</v>
      </c>
    </row>
    <row r="9" spans="1:19">
      <c r="A9" s="961">
        <v>42342</v>
      </c>
      <c r="B9" s="959">
        <v>65.96275</v>
      </c>
      <c r="C9" s="959">
        <v>12751</v>
      </c>
      <c r="D9" s="959">
        <v>454.83254699999998</v>
      </c>
      <c r="E9" s="959">
        <v>442.80934999999999</v>
      </c>
      <c r="F9" s="959">
        <v>301480</v>
      </c>
      <c r="G9" s="959">
        <v>6635.2001875000005</v>
      </c>
      <c r="H9" s="960">
        <v>1.181682382</v>
      </c>
      <c r="I9" s="959">
        <v>222586</v>
      </c>
      <c r="J9" s="959">
        <v>10977.106163100001</v>
      </c>
      <c r="K9" s="959">
        <v>4143.6999236580004</v>
      </c>
      <c r="L9" s="959">
        <v>591745</v>
      </c>
      <c r="M9" s="959">
        <v>8936.4305324999987</v>
      </c>
      <c r="N9" s="959">
        <v>4653.6537060400005</v>
      </c>
      <c r="O9" s="959">
        <v>1128562</v>
      </c>
      <c r="P9" s="959">
        <v>27003.5694301</v>
      </c>
      <c r="Q9" s="959">
        <v>929.5144308575002</v>
      </c>
      <c r="R9" s="959">
        <v>366852</v>
      </c>
      <c r="S9" s="959">
        <v>8436.3107593999994</v>
      </c>
    </row>
    <row r="10" spans="1:19">
      <c r="A10" s="961">
        <v>42345</v>
      </c>
      <c r="B10" s="959">
        <v>65.221130000000002</v>
      </c>
      <c r="C10" s="959">
        <v>11161</v>
      </c>
      <c r="D10" s="959">
        <v>399.30612739999998</v>
      </c>
      <c r="E10" s="959">
        <v>330.61489999999998</v>
      </c>
      <c r="F10" s="959">
        <v>225797</v>
      </c>
      <c r="G10" s="959">
        <v>4907.1051884999997</v>
      </c>
      <c r="H10" s="960">
        <v>0.665210572</v>
      </c>
      <c r="I10" s="959">
        <v>117037</v>
      </c>
      <c r="J10" s="959">
        <v>4982.0722260000002</v>
      </c>
      <c r="K10" s="959">
        <v>3215.5621202955003</v>
      </c>
      <c r="L10" s="959">
        <v>470561</v>
      </c>
      <c r="M10" s="959">
        <v>6835.9886319999996</v>
      </c>
      <c r="N10" s="959">
        <v>3612.0633608675003</v>
      </c>
      <c r="O10" s="959">
        <v>824556</v>
      </c>
      <c r="P10" s="959">
        <v>17124.472173900002</v>
      </c>
      <c r="Q10" s="959">
        <v>1093.9237806990002</v>
      </c>
      <c r="R10" s="959">
        <v>396839</v>
      </c>
      <c r="S10" s="959">
        <v>8541.0649512</v>
      </c>
    </row>
    <row r="11" spans="1:19">
      <c r="A11" s="961">
        <v>42346</v>
      </c>
      <c r="B11" s="959">
        <v>49.659949999999995</v>
      </c>
      <c r="C11" s="959">
        <v>9225</v>
      </c>
      <c r="D11" s="959">
        <v>316.1432542</v>
      </c>
      <c r="E11" s="959">
        <v>343.71200000000005</v>
      </c>
      <c r="F11" s="959">
        <v>242983</v>
      </c>
      <c r="G11" s="959">
        <v>5216.1447942499999</v>
      </c>
      <c r="H11" s="960">
        <v>0.75295790200000001</v>
      </c>
      <c r="I11" s="959">
        <v>126103</v>
      </c>
      <c r="J11" s="959">
        <v>6686.7392022000004</v>
      </c>
      <c r="K11" s="959">
        <v>4336.4680028515004</v>
      </c>
      <c r="L11" s="959">
        <v>624523</v>
      </c>
      <c r="M11" s="959">
        <v>8894.2999735000012</v>
      </c>
      <c r="N11" s="959">
        <v>4730.5929107535003</v>
      </c>
      <c r="O11" s="959">
        <v>1002834</v>
      </c>
      <c r="P11" s="959">
        <v>21113.327224150002</v>
      </c>
      <c r="Q11" s="959">
        <v>1017.745924212</v>
      </c>
      <c r="R11" s="959">
        <v>387332</v>
      </c>
      <c r="S11" s="959">
        <v>8465.4930403500002</v>
      </c>
    </row>
    <row r="12" spans="1:19">
      <c r="A12" s="961">
        <v>42347</v>
      </c>
      <c r="B12" s="959">
        <v>45.931249999999999</v>
      </c>
      <c r="C12" s="959">
        <v>8825</v>
      </c>
      <c r="D12" s="959">
        <v>322.60498760000002</v>
      </c>
      <c r="E12" s="959">
        <v>388.83760000000007</v>
      </c>
      <c r="F12" s="959">
        <v>267725</v>
      </c>
      <c r="G12" s="959">
        <v>5929.3439557499996</v>
      </c>
      <c r="H12" s="960">
        <v>0.75424844400000002</v>
      </c>
      <c r="I12" s="959">
        <v>135943</v>
      </c>
      <c r="J12" s="959">
        <v>7105.6393859</v>
      </c>
      <c r="K12" s="959">
        <v>4483.7599558740003</v>
      </c>
      <c r="L12" s="959">
        <v>632304</v>
      </c>
      <c r="M12" s="959">
        <v>9128.9185730000008</v>
      </c>
      <c r="N12" s="959">
        <v>4919.2830543180007</v>
      </c>
      <c r="O12" s="959">
        <v>1044797</v>
      </c>
      <c r="P12" s="959">
        <v>22486.506902250003</v>
      </c>
      <c r="Q12" s="959">
        <v>1037.658336101</v>
      </c>
      <c r="R12" s="959">
        <v>387931</v>
      </c>
      <c r="S12" s="959">
        <v>8458.4551840999993</v>
      </c>
    </row>
    <row r="13" spans="1:19">
      <c r="A13" s="961">
        <v>42348</v>
      </c>
      <c r="B13" s="959">
        <v>86.422920000000005</v>
      </c>
      <c r="C13" s="959">
        <v>12766</v>
      </c>
      <c r="D13" s="959">
        <v>466.65135100000003</v>
      </c>
      <c r="E13" s="959">
        <v>326.44785000000002</v>
      </c>
      <c r="F13" s="959">
        <v>226303</v>
      </c>
      <c r="G13" s="959">
        <v>4782.8710815000004</v>
      </c>
      <c r="H13" s="960">
        <v>0.55365047300000003</v>
      </c>
      <c r="I13" s="959">
        <v>91761</v>
      </c>
      <c r="J13" s="959">
        <v>4868.7849466999996</v>
      </c>
      <c r="K13" s="959">
        <v>3105.9045470820001</v>
      </c>
      <c r="L13" s="959">
        <v>482697</v>
      </c>
      <c r="M13" s="959">
        <v>6687.4587595000003</v>
      </c>
      <c r="N13" s="959">
        <v>3519.328967555</v>
      </c>
      <c r="O13" s="959">
        <v>813527</v>
      </c>
      <c r="P13" s="959">
        <v>16805.766138700001</v>
      </c>
      <c r="Q13" s="959">
        <v>1081.7729349649999</v>
      </c>
      <c r="R13" s="959">
        <v>407846</v>
      </c>
      <c r="S13" s="959">
        <v>8670.5674551499997</v>
      </c>
    </row>
    <row r="14" spans="1:19">
      <c r="A14" s="961">
        <v>42349</v>
      </c>
      <c r="B14" s="959">
        <v>46.581970000000005</v>
      </c>
      <c r="C14" s="959">
        <v>9286</v>
      </c>
      <c r="D14" s="959">
        <v>324.36485619999996</v>
      </c>
      <c r="E14" s="959">
        <v>404.22595000000001</v>
      </c>
      <c r="F14" s="959">
        <v>305712</v>
      </c>
      <c r="G14" s="959">
        <v>6710.6374687500002</v>
      </c>
      <c r="H14" s="960">
        <v>0.90211509400000001</v>
      </c>
      <c r="I14" s="959">
        <v>165236</v>
      </c>
      <c r="J14" s="959">
        <v>8376.5541537999998</v>
      </c>
      <c r="K14" s="959">
        <v>3287.1160094639999</v>
      </c>
      <c r="L14" s="959">
        <v>483139</v>
      </c>
      <c r="M14" s="959">
        <v>6570.7270490000001</v>
      </c>
      <c r="N14" s="959">
        <v>3738.8260445579999</v>
      </c>
      <c r="O14" s="959">
        <v>963373</v>
      </c>
      <c r="P14" s="959">
        <v>21982.283527750002</v>
      </c>
      <c r="Q14" s="959">
        <v>1123.6597474105004</v>
      </c>
      <c r="R14" s="959">
        <v>413955</v>
      </c>
      <c r="S14" s="959">
        <v>8886.0129586500007</v>
      </c>
    </row>
    <row r="15" spans="1:19">
      <c r="A15" s="961">
        <v>42352</v>
      </c>
      <c r="B15" s="959">
        <v>59.105389999999993</v>
      </c>
      <c r="C15" s="959">
        <v>11137</v>
      </c>
      <c r="D15" s="959">
        <v>395.71798680000001</v>
      </c>
      <c r="E15" s="959">
        <v>300.56339999999994</v>
      </c>
      <c r="F15" s="959">
        <v>215142</v>
      </c>
      <c r="G15" s="959">
        <v>4724.8498259999997</v>
      </c>
      <c r="H15" s="960">
        <v>0.75723110900000001</v>
      </c>
      <c r="I15" s="959">
        <v>138236</v>
      </c>
      <c r="J15" s="959">
        <v>6493.0484034999999</v>
      </c>
      <c r="K15" s="959">
        <v>4313.6767337625006</v>
      </c>
      <c r="L15" s="959">
        <v>629572</v>
      </c>
      <c r="M15" s="959">
        <v>8366.6507154999999</v>
      </c>
      <c r="N15" s="959">
        <v>4674.1027548715001</v>
      </c>
      <c r="O15" s="959">
        <v>994087</v>
      </c>
      <c r="P15" s="959">
        <v>19980.266931800001</v>
      </c>
      <c r="Q15" s="959">
        <v>1033.921660319</v>
      </c>
      <c r="R15" s="959">
        <v>404038</v>
      </c>
      <c r="S15" s="959">
        <v>8858.0371806999992</v>
      </c>
    </row>
    <row r="16" spans="1:19">
      <c r="A16" s="961">
        <v>42353</v>
      </c>
      <c r="B16" s="959">
        <v>76.554249999999996</v>
      </c>
      <c r="C16" s="959">
        <v>13996</v>
      </c>
      <c r="D16" s="959">
        <v>499.64611720000005</v>
      </c>
      <c r="E16" s="959">
        <v>369.34555</v>
      </c>
      <c r="F16" s="959">
        <v>255413</v>
      </c>
      <c r="G16" s="959">
        <v>5669.6977072499994</v>
      </c>
      <c r="H16" s="960">
        <v>0.71065468100000007</v>
      </c>
      <c r="I16" s="959">
        <v>123477</v>
      </c>
      <c r="J16" s="959">
        <v>6268.8282803000002</v>
      </c>
      <c r="K16" s="959">
        <v>4370.4939242180008</v>
      </c>
      <c r="L16" s="959">
        <v>627058</v>
      </c>
      <c r="M16" s="959">
        <v>8715.9177070000005</v>
      </c>
      <c r="N16" s="959">
        <v>4817.1043788990009</v>
      </c>
      <c r="O16" s="959">
        <v>1019944</v>
      </c>
      <c r="P16" s="959">
        <v>21154.08981175</v>
      </c>
      <c r="Q16" s="959">
        <v>931.83933718000014</v>
      </c>
      <c r="R16" s="959">
        <v>405034</v>
      </c>
      <c r="S16" s="959">
        <v>8858.8866940999997</v>
      </c>
    </row>
    <row r="17" spans="1:19">
      <c r="A17" s="961">
        <v>42354</v>
      </c>
      <c r="B17" s="959">
        <v>76.029780000000002</v>
      </c>
      <c r="C17" s="959">
        <v>14816</v>
      </c>
      <c r="D17" s="959">
        <v>547.35749640000006</v>
      </c>
      <c r="E17" s="959">
        <v>428.74935000000005</v>
      </c>
      <c r="F17" s="959">
        <v>276026</v>
      </c>
      <c r="G17" s="959">
        <v>6113.9880937499984</v>
      </c>
      <c r="H17" s="960">
        <v>0.92185469600000014</v>
      </c>
      <c r="I17" s="959">
        <v>154211</v>
      </c>
      <c r="J17" s="959">
        <v>7075.5094363999997</v>
      </c>
      <c r="K17" s="959">
        <v>4002.5634959635004</v>
      </c>
      <c r="L17" s="959">
        <v>583859</v>
      </c>
      <c r="M17" s="959">
        <v>8116.8068005000005</v>
      </c>
      <c r="N17" s="959">
        <v>4508.2644806595008</v>
      </c>
      <c r="O17" s="959">
        <v>1028912</v>
      </c>
      <c r="P17" s="959">
        <v>21853.661827049997</v>
      </c>
      <c r="Q17" s="959">
        <v>1039.1734991415001</v>
      </c>
      <c r="R17" s="959">
        <v>398398</v>
      </c>
      <c r="S17" s="959">
        <v>8527.1951475499991</v>
      </c>
    </row>
    <row r="18" spans="1:19">
      <c r="A18" s="961">
        <v>42355</v>
      </c>
      <c r="B18" s="959">
        <v>69.453530000000001</v>
      </c>
      <c r="C18" s="959">
        <v>12959</v>
      </c>
      <c r="D18" s="959">
        <v>464.86642399999999</v>
      </c>
      <c r="E18" s="959">
        <v>403.83580000000001</v>
      </c>
      <c r="F18" s="959">
        <v>258225</v>
      </c>
      <c r="G18" s="959">
        <v>5738.2993124999994</v>
      </c>
      <c r="H18" s="960">
        <v>1.154305734</v>
      </c>
      <c r="I18" s="959">
        <v>215272</v>
      </c>
      <c r="J18" s="959">
        <v>10006.380376699999</v>
      </c>
      <c r="K18" s="959">
        <v>3382.4789030705006</v>
      </c>
      <c r="L18" s="959">
        <v>536688</v>
      </c>
      <c r="M18" s="959">
        <v>7246.2481150000003</v>
      </c>
      <c r="N18" s="959">
        <v>3856.9225388045006</v>
      </c>
      <c r="O18" s="959">
        <v>1023144</v>
      </c>
      <c r="P18" s="959">
        <v>23455.7942282</v>
      </c>
      <c r="Q18" s="959">
        <v>1088.5962279744999</v>
      </c>
      <c r="R18" s="959">
        <v>441106</v>
      </c>
      <c r="S18" s="959">
        <v>9279.1786803499999</v>
      </c>
    </row>
    <row r="19" spans="1:19">
      <c r="A19" s="961">
        <v>42356</v>
      </c>
      <c r="B19" s="959">
        <v>75.268690000000007</v>
      </c>
      <c r="C19" s="959">
        <v>13962</v>
      </c>
      <c r="D19" s="959">
        <v>508.99997640000004</v>
      </c>
      <c r="E19" s="959">
        <v>491.91610000000003</v>
      </c>
      <c r="F19" s="959">
        <v>312627</v>
      </c>
      <c r="G19" s="959">
        <v>7093.8739972500007</v>
      </c>
      <c r="H19" s="960">
        <v>1.0025149010000001</v>
      </c>
      <c r="I19" s="959">
        <v>182222</v>
      </c>
      <c r="J19" s="959">
        <v>8104.0115229000003</v>
      </c>
      <c r="K19" s="959">
        <v>4194.6794605499999</v>
      </c>
      <c r="L19" s="959">
        <v>622498</v>
      </c>
      <c r="M19" s="959">
        <v>8270.0737630000003</v>
      </c>
      <c r="N19" s="959">
        <v>4762.866765451</v>
      </c>
      <c r="O19" s="959">
        <v>1131309</v>
      </c>
      <c r="P19" s="959">
        <v>23976.95925955</v>
      </c>
      <c r="Q19" s="959">
        <v>1086.9553082404998</v>
      </c>
      <c r="R19" s="959">
        <v>422695</v>
      </c>
      <c r="S19" s="959">
        <v>8782.44815595</v>
      </c>
    </row>
    <row r="20" spans="1:19">
      <c r="A20" s="961">
        <v>42359</v>
      </c>
      <c r="B20" s="959">
        <v>97.303500000000014</v>
      </c>
      <c r="C20" s="959">
        <v>20218</v>
      </c>
      <c r="D20" s="959">
        <v>759.7850026000001</v>
      </c>
      <c r="E20" s="959">
        <v>343.51790000000005</v>
      </c>
      <c r="F20" s="959">
        <v>244823</v>
      </c>
      <c r="G20" s="959">
        <v>5235.1635402499996</v>
      </c>
      <c r="H20" s="960">
        <v>0.91389194699999998</v>
      </c>
      <c r="I20" s="959">
        <v>161393</v>
      </c>
      <c r="J20" s="959">
        <v>7501.0412567000003</v>
      </c>
      <c r="K20" s="959">
        <v>2654.0723440775</v>
      </c>
      <c r="L20" s="959">
        <v>461612</v>
      </c>
      <c r="M20" s="959">
        <v>6320.2832725000007</v>
      </c>
      <c r="N20" s="959">
        <v>3095.8076360245</v>
      </c>
      <c r="O20" s="959">
        <v>888046</v>
      </c>
      <c r="P20" s="959">
        <v>19816.27307205</v>
      </c>
      <c r="Q20" s="959">
        <v>966.39938296349999</v>
      </c>
      <c r="R20" s="959">
        <v>382440</v>
      </c>
      <c r="S20" s="959">
        <v>8587.1584237499992</v>
      </c>
    </row>
    <row r="21" spans="1:19">
      <c r="A21" s="961">
        <v>42360</v>
      </c>
      <c r="B21" s="959">
        <v>68.26379</v>
      </c>
      <c r="C21" s="959">
        <v>22538</v>
      </c>
      <c r="D21" s="959">
        <v>756.81060839999998</v>
      </c>
      <c r="E21" s="959">
        <v>316.13649999999996</v>
      </c>
      <c r="F21" s="959">
        <v>207846</v>
      </c>
      <c r="G21" s="959">
        <v>4551.0866059999998</v>
      </c>
      <c r="H21" s="960">
        <v>0.65845600900000001</v>
      </c>
      <c r="I21" s="959">
        <v>117449</v>
      </c>
      <c r="J21" s="959">
        <v>5690.1064151</v>
      </c>
      <c r="K21" s="959">
        <v>2710.0668878635001</v>
      </c>
      <c r="L21" s="959">
        <v>429825</v>
      </c>
      <c r="M21" s="959">
        <v>5885.7404795000002</v>
      </c>
      <c r="N21" s="959">
        <v>3095.1256338725002</v>
      </c>
      <c r="O21" s="959">
        <v>777658</v>
      </c>
      <c r="P21" s="959">
        <v>16883.744108999999</v>
      </c>
      <c r="Q21" s="959">
        <v>941.98126790100014</v>
      </c>
      <c r="R21" s="959">
        <v>381326</v>
      </c>
      <c r="S21" s="959">
        <v>8516.5548345499992</v>
      </c>
    </row>
    <row r="22" spans="1:19">
      <c r="A22" s="961">
        <v>42361</v>
      </c>
      <c r="B22" s="959">
        <v>62.453730000000007</v>
      </c>
      <c r="C22" s="959">
        <v>17544</v>
      </c>
      <c r="D22" s="959">
        <v>591.86898300000007</v>
      </c>
      <c r="E22" s="959">
        <v>385.42720000000003</v>
      </c>
      <c r="F22" s="959">
        <v>252034</v>
      </c>
      <c r="G22" s="959">
        <v>5529.4608377500008</v>
      </c>
      <c r="H22" s="960">
        <v>0.60349108500000004</v>
      </c>
      <c r="I22" s="959">
        <v>108355</v>
      </c>
      <c r="J22" s="959">
        <v>5444.7170862000003</v>
      </c>
      <c r="K22" s="959">
        <v>3233.6644397939999</v>
      </c>
      <c r="L22" s="959">
        <v>496284</v>
      </c>
      <c r="M22" s="959">
        <v>6966.9039105000002</v>
      </c>
      <c r="N22" s="959">
        <v>3682.148860879</v>
      </c>
      <c r="O22" s="959">
        <v>874217</v>
      </c>
      <c r="P22" s="959">
        <v>18532.950817450001</v>
      </c>
      <c r="Q22" s="959">
        <v>902.4000276145</v>
      </c>
      <c r="R22" s="959">
        <v>378499</v>
      </c>
      <c r="S22" s="959">
        <v>8673.60753725</v>
      </c>
    </row>
    <row r="23" spans="1:19">
      <c r="A23" s="961">
        <v>42362</v>
      </c>
      <c r="B23" s="959">
        <v>21.702249999999999</v>
      </c>
      <c r="C23" s="959">
        <v>2912</v>
      </c>
      <c r="D23" s="959">
        <v>120.04510199999999</v>
      </c>
      <c r="E23" s="959">
        <v>218.90520000000004</v>
      </c>
      <c r="F23" s="959">
        <v>130936</v>
      </c>
      <c r="G23" s="959">
        <v>2987.4726490000003</v>
      </c>
      <c r="H23" s="960">
        <v>0.29230396400000003</v>
      </c>
      <c r="I23" s="959">
        <v>56351</v>
      </c>
      <c r="J23" s="959">
        <v>2516.5042530000001</v>
      </c>
      <c r="K23" s="959">
        <v>1640.05459404</v>
      </c>
      <c r="L23" s="959">
        <v>300816</v>
      </c>
      <c r="M23" s="959">
        <v>4411.6925539999993</v>
      </c>
      <c r="N23" s="959">
        <v>1880.9543480039999</v>
      </c>
      <c r="O23" s="959">
        <v>491015</v>
      </c>
      <c r="P23" s="959">
        <v>10035.714558</v>
      </c>
      <c r="Q23" s="959">
        <v>854.92573569900003</v>
      </c>
      <c r="R23" s="959">
        <v>371865</v>
      </c>
      <c r="S23" s="959">
        <v>8543.206193</v>
      </c>
    </row>
    <row r="24" spans="1:19">
      <c r="A24" s="961">
        <v>42366</v>
      </c>
      <c r="B24" s="959">
        <v>94.907660000000021</v>
      </c>
      <c r="C24" s="959">
        <v>20440</v>
      </c>
      <c r="D24" s="959">
        <v>745.68232439999997</v>
      </c>
      <c r="E24" s="959">
        <v>164.53815</v>
      </c>
      <c r="F24" s="959">
        <v>136545</v>
      </c>
      <c r="G24" s="959">
        <v>2775.5134635000004</v>
      </c>
      <c r="H24" s="960">
        <v>0.8485943680000001</v>
      </c>
      <c r="I24" s="959">
        <v>136044</v>
      </c>
      <c r="J24" s="959">
        <v>5184.6473498999994</v>
      </c>
      <c r="K24" s="959">
        <v>2273.6698829000002</v>
      </c>
      <c r="L24" s="959">
        <v>410833</v>
      </c>
      <c r="M24" s="959">
        <v>5939.8510100000003</v>
      </c>
      <c r="N24" s="959">
        <v>2533.9642872680001</v>
      </c>
      <c r="O24" s="959">
        <v>703862</v>
      </c>
      <c r="P24" s="959">
        <v>14645.694147799999</v>
      </c>
      <c r="Q24" s="959">
        <v>895.74972719650009</v>
      </c>
      <c r="R24" s="959">
        <v>401400</v>
      </c>
      <c r="S24" s="959">
        <v>9063.3448893000004</v>
      </c>
    </row>
    <row r="25" spans="1:19">
      <c r="A25" s="961">
        <v>42367</v>
      </c>
      <c r="B25" s="959">
        <v>67.233450000000005</v>
      </c>
      <c r="C25" s="959">
        <v>16513</v>
      </c>
      <c r="D25" s="959">
        <v>529.68348159999994</v>
      </c>
      <c r="E25" s="959">
        <v>499.34420000000006</v>
      </c>
      <c r="F25" s="959">
        <v>329308</v>
      </c>
      <c r="G25" s="959">
        <v>7269.2046447500015</v>
      </c>
      <c r="H25" s="960">
        <v>0.69339791200000001</v>
      </c>
      <c r="I25" s="959">
        <v>118273</v>
      </c>
      <c r="J25" s="959">
        <v>5477.3547611999993</v>
      </c>
      <c r="K25" s="959">
        <v>2071.2060327610002</v>
      </c>
      <c r="L25" s="959">
        <v>382343</v>
      </c>
      <c r="M25" s="959">
        <v>5493.3968545000007</v>
      </c>
      <c r="N25" s="959">
        <v>2638.4770806730003</v>
      </c>
      <c r="O25" s="959">
        <v>846437</v>
      </c>
      <c r="P25" s="959">
        <v>18769.63974205</v>
      </c>
      <c r="Q25" s="959">
        <v>838.6933474225001</v>
      </c>
      <c r="R25" s="959">
        <v>384399</v>
      </c>
      <c r="S25" s="959">
        <v>8908.5760925499999</v>
      </c>
    </row>
    <row r="26" spans="1:19">
      <c r="A26" s="961">
        <v>42368</v>
      </c>
      <c r="B26" s="959">
        <v>73.929659999999998</v>
      </c>
      <c r="C26" s="959">
        <v>19161</v>
      </c>
      <c r="D26" s="959">
        <v>591.78944460000002</v>
      </c>
      <c r="E26" s="959">
        <v>402.04559999999992</v>
      </c>
      <c r="F26" s="959">
        <v>251539</v>
      </c>
      <c r="G26" s="959">
        <v>5766.6051407499999</v>
      </c>
      <c r="H26" s="960">
        <v>0.73948103900000006</v>
      </c>
      <c r="I26" s="959">
        <v>124861</v>
      </c>
      <c r="J26" s="959">
        <v>6077.1541729999999</v>
      </c>
      <c r="K26" s="959">
        <v>2218.5962122515002</v>
      </c>
      <c r="L26" s="959">
        <v>388768</v>
      </c>
      <c r="M26" s="959">
        <v>5404.716426</v>
      </c>
      <c r="N26" s="959">
        <v>2695.3109532905</v>
      </c>
      <c r="O26" s="959">
        <v>784329</v>
      </c>
      <c r="P26" s="959">
        <v>17840.265184349999</v>
      </c>
      <c r="Q26" s="959">
        <v>906.86928888399996</v>
      </c>
      <c r="R26" s="959">
        <v>403278</v>
      </c>
      <c r="S26" s="959">
        <v>9308.8682593499998</v>
      </c>
    </row>
    <row r="27" spans="1:19" s="267" customFormat="1">
      <c r="A27" s="961">
        <v>42369</v>
      </c>
      <c r="B27" s="959">
        <v>47.434710000000003</v>
      </c>
      <c r="C27" s="959">
        <v>12066</v>
      </c>
      <c r="D27" s="959">
        <v>353.97593220000005</v>
      </c>
      <c r="E27" s="959">
        <v>389.07960000000003</v>
      </c>
      <c r="F27" s="959">
        <v>273183</v>
      </c>
      <c r="G27" s="959">
        <v>5903.4493322499993</v>
      </c>
      <c r="H27" s="960">
        <v>0.53837447599999999</v>
      </c>
      <c r="I27" s="959">
        <v>102219</v>
      </c>
      <c r="J27" s="959">
        <v>4217.8168480999993</v>
      </c>
      <c r="K27" s="959">
        <v>2110.0655149070003</v>
      </c>
      <c r="L27" s="959">
        <v>399875</v>
      </c>
      <c r="M27" s="959">
        <v>5834.5155840000007</v>
      </c>
      <c r="N27" s="959">
        <v>2547.1181993830005</v>
      </c>
      <c r="O27" s="959">
        <v>787343</v>
      </c>
      <c r="P27" s="959">
        <v>16309.757696549999</v>
      </c>
      <c r="Q27" s="959">
        <v>863.37252994400001</v>
      </c>
      <c r="R27" s="959">
        <v>408784</v>
      </c>
      <c r="S27" s="959">
        <v>9575.1933444999995</v>
      </c>
    </row>
    <row r="28" spans="1:19">
      <c r="A28" s="270" t="s">
        <v>648</v>
      </c>
    </row>
    <row r="30" spans="1:19">
      <c r="B30" s="835"/>
      <c r="C30" s="835"/>
      <c r="D30" s="835"/>
      <c r="E30" s="835"/>
      <c r="F30" s="835"/>
      <c r="G30" s="835"/>
      <c r="H30" s="835"/>
      <c r="I30" s="835"/>
      <c r="J30" s="835"/>
      <c r="K30" s="835"/>
      <c r="L30" s="835"/>
      <c r="M30" s="835"/>
      <c r="N30" s="835"/>
      <c r="O30" s="835"/>
      <c r="P30" s="835"/>
    </row>
  </sheetData>
  <mergeCells count="26">
    <mergeCell ref="C4:C5"/>
    <mergeCell ref="D4:D5"/>
    <mergeCell ref="E4:E5"/>
    <mergeCell ref="F4:F5"/>
    <mergeCell ref="G4:G5"/>
    <mergeCell ref="I4:I5"/>
    <mergeCell ref="H4:H5"/>
    <mergeCell ref="A1:S1"/>
    <mergeCell ref="A3:A5"/>
    <mergeCell ref="B3:D3"/>
    <mergeCell ref="E3:G3"/>
    <mergeCell ref="H3:J3"/>
    <mergeCell ref="K3:M3"/>
    <mergeCell ref="N3:P3"/>
    <mergeCell ref="Q3:S3"/>
    <mergeCell ref="B4:B5"/>
    <mergeCell ref="S4:S5"/>
    <mergeCell ref="O4:O5"/>
    <mergeCell ref="P4:P5"/>
    <mergeCell ref="N4:N5"/>
    <mergeCell ref="Q4:Q5"/>
    <mergeCell ref="J4:J5"/>
    <mergeCell ref="K4:K5"/>
    <mergeCell ref="L4:L5"/>
    <mergeCell ref="M4:M5"/>
    <mergeCell ref="R4:R5"/>
  </mergeCells>
  <pageMargins left="0.7" right="0.7" top="0.75" bottom="0.75" header="0.3" footer="0.3"/>
  <pageSetup scale="65" orientation="landscape" r:id="rId1"/>
</worksheet>
</file>

<file path=xl/worksheets/sheet84.xml><?xml version="1.0" encoding="utf-8"?>
<worksheet xmlns="http://schemas.openxmlformats.org/spreadsheetml/2006/main" xmlns:r="http://schemas.openxmlformats.org/officeDocument/2006/relationships">
  <dimension ref="A1:S34"/>
  <sheetViews>
    <sheetView workbookViewId="0">
      <selection activeCell="I19" sqref="I19"/>
    </sheetView>
  </sheetViews>
  <sheetFormatPr defaultColWidth="9.42578125" defaultRowHeight="12.75"/>
  <cols>
    <col min="1" max="1" width="9.42578125" style="354"/>
    <col min="2" max="2" width="9" style="354" customWidth="1"/>
    <col min="3" max="3" width="8.28515625" style="354" customWidth="1"/>
    <col min="4" max="4" width="9.42578125" style="354"/>
    <col min="5" max="5" width="7.28515625" style="354" customWidth="1"/>
    <col min="6" max="6" width="7.85546875" style="354" customWidth="1"/>
    <col min="7" max="7" width="9" style="354" customWidth="1"/>
    <col min="8" max="8" width="8.28515625" style="354" customWidth="1"/>
    <col min="9" max="9" width="7.28515625" style="354" customWidth="1"/>
    <col min="10" max="10" width="9" style="354" customWidth="1"/>
    <col min="11" max="11" width="7.7109375" style="354" customWidth="1"/>
    <col min="12" max="12" width="7" style="354" customWidth="1"/>
    <col min="13" max="13" width="8.140625" style="354" customWidth="1"/>
    <col min="14" max="14" width="8.5703125" style="354" customWidth="1"/>
    <col min="15" max="16384" width="9.42578125" style="354"/>
  </cols>
  <sheetData>
    <row r="1" spans="1:19" s="850" customFormat="1" ht="15">
      <c r="A1" s="1426" t="str">
        <f>[4]Tables!A12</f>
        <v xml:space="preserve">Table 82: Daily trends of Commodity Futures Trading at NCDEX during December 2015 </v>
      </c>
      <c r="B1" s="1426"/>
      <c r="C1" s="1426"/>
      <c r="D1" s="1426"/>
      <c r="E1" s="1426"/>
      <c r="F1" s="1426"/>
      <c r="G1" s="1426"/>
      <c r="H1" s="1426"/>
      <c r="I1" s="1426"/>
      <c r="J1" s="1426"/>
      <c r="K1" s="1426"/>
      <c r="L1" s="1426"/>
      <c r="M1" s="1426"/>
      <c r="N1" s="1426"/>
      <c r="O1" s="1426"/>
      <c r="P1" s="1426"/>
      <c r="Q1" s="1426"/>
      <c r="R1" s="1426"/>
      <c r="S1" s="1426"/>
    </row>
    <row r="3" spans="1:19" ht="27" customHeight="1">
      <c r="A3" s="1428" t="s">
        <v>80</v>
      </c>
      <c r="B3" s="1427" t="s">
        <v>627</v>
      </c>
      <c r="C3" s="1427"/>
      <c r="D3" s="1427"/>
      <c r="E3" s="1427" t="s">
        <v>639</v>
      </c>
      <c r="F3" s="1427"/>
      <c r="G3" s="1427"/>
      <c r="H3" s="1427" t="s">
        <v>629</v>
      </c>
      <c r="I3" s="1427"/>
      <c r="J3" s="1427"/>
      <c r="K3" s="1427" t="s">
        <v>630</v>
      </c>
      <c r="L3" s="1427"/>
      <c r="M3" s="1427"/>
      <c r="N3" s="1427" t="s">
        <v>5</v>
      </c>
      <c r="O3" s="1427"/>
      <c r="P3" s="1427"/>
      <c r="Q3" s="1432" t="s">
        <v>641</v>
      </c>
      <c r="R3" s="1437"/>
      <c r="S3" s="1433"/>
    </row>
    <row r="4" spans="1:19" ht="15" customHeight="1">
      <c r="A4" s="1435"/>
      <c r="B4" s="1427" t="s">
        <v>642</v>
      </c>
      <c r="C4" s="1428" t="s">
        <v>643</v>
      </c>
      <c r="D4" s="1427" t="s">
        <v>649</v>
      </c>
      <c r="E4" s="1427" t="s">
        <v>642</v>
      </c>
      <c r="F4" s="1428" t="s">
        <v>643</v>
      </c>
      <c r="G4" s="1427" t="s">
        <v>649</v>
      </c>
      <c r="H4" s="1427" t="s">
        <v>642</v>
      </c>
      <c r="I4" s="1428" t="s">
        <v>643</v>
      </c>
      <c r="J4" s="1427" t="s">
        <v>649</v>
      </c>
      <c r="K4" s="1427" t="s">
        <v>642</v>
      </c>
      <c r="L4" s="1428" t="s">
        <v>643</v>
      </c>
      <c r="M4" s="1428" t="s">
        <v>649</v>
      </c>
      <c r="N4" s="1427" t="s">
        <v>642</v>
      </c>
      <c r="O4" s="1428" t="s">
        <v>643</v>
      </c>
      <c r="P4" s="1427" t="s">
        <v>649</v>
      </c>
      <c r="Q4" s="1428" t="s">
        <v>642</v>
      </c>
      <c r="R4" s="1428" t="s">
        <v>643</v>
      </c>
      <c r="S4" s="1427" t="s">
        <v>824</v>
      </c>
    </row>
    <row r="5" spans="1:19" ht="24.75" customHeight="1">
      <c r="A5" s="1429"/>
      <c r="B5" s="1427"/>
      <c r="C5" s="1429"/>
      <c r="D5" s="1427"/>
      <c r="E5" s="1427"/>
      <c r="F5" s="1429"/>
      <c r="G5" s="1427"/>
      <c r="H5" s="1427"/>
      <c r="I5" s="1429"/>
      <c r="J5" s="1427"/>
      <c r="K5" s="1427"/>
      <c r="L5" s="1429"/>
      <c r="M5" s="1429"/>
      <c r="N5" s="1427"/>
      <c r="O5" s="1429"/>
      <c r="P5" s="1427"/>
      <c r="Q5" s="1430"/>
      <c r="R5" s="1429"/>
      <c r="S5" s="1427"/>
    </row>
    <row r="6" spans="1:19">
      <c r="A6" s="847">
        <v>42339</v>
      </c>
      <c r="B6" s="834">
        <f>SUM(B7:B15)</f>
        <v>7517.3412499999995</v>
      </c>
      <c r="C6" s="834">
        <v>105574</v>
      </c>
      <c r="D6" s="834">
        <v>3370.4968989999998</v>
      </c>
      <c r="E6" s="848" t="s">
        <v>825</v>
      </c>
      <c r="F6" s="834" t="s">
        <v>825</v>
      </c>
      <c r="G6" s="834" t="s">
        <v>825</v>
      </c>
      <c r="H6" s="848">
        <v>1.45E-4</v>
      </c>
      <c r="I6" s="624">
        <v>145</v>
      </c>
      <c r="J6" s="624">
        <v>34.211109999999998</v>
      </c>
      <c r="K6" s="848" t="s">
        <v>825</v>
      </c>
      <c r="L6" s="834" t="s">
        <v>825</v>
      </c>
      <c r="M6" s="834" t="s">
        <v>825</v>
      </c>
      <c r="N6" s="834">
        <v>779.40114499999993</v>
      </c>
      <c r="O6" s="624">
        <v>105719</v>
      </c>
      <c r="P6" s="834">
        <v>3404.7080089999999</v>
      </c>
      <c r="Q6" s="834">
        <v>1600.5826299999999</v>
      </c>
      <c r="R6" s="624">
        <v>221036</v>
      </c>
      <c r="S6" s="624">
        <v>7109.8100000000013</v>
      </c>
    </row>
    <row r="7" spans="1:19">
      <c r="A7" s="847">
        <v>42340</v>
      </c>
      <c r="B7" s="834">
        <v>826.15800000000002</v>
      </c>
      <c r="C7" s="834">
        <v>113817</v>
      </c>
      <c r="D7" s="834">
        <v>3522.9095535000006</v>
      </c>
      <c r="E7" s="848" t="s">
        <v>825</v>
      </c>
      <c r="F7" s="834" t="s">
        <v>825</v>
      </c>
      <c r="G7" s="834" t="s">
        <v>825</v>
      </c>
      <c r="H7" s="848">
        <v>2.6999999999999999E-5</v>
      </c>
      <c r="I7" s="624">
        <v>27</v>
      </c>
      <c r="J7" s="624">
        <v>6.35276</v>
      </c>
      <c r="K7" s="848" t="s">
        <v>825</v>
      </c>
      <c r="L7" s="834" t="s">
        <v>825</v>
      </c>
      <c r="M7" s="834" t="s">
        <v>825</v>
      </c>
      <c r="N7" s="834">
        <v>826.15802700000006</v>
      </c>
      <c r="O7" s="624">
        <v>113844</v>
      </c>
      <c r="P7" s="834">
        <v>3529.2623135000008</v>
      </c>
      <c r="Q7" s="834">
        <v>1610.7931430000001</v>
      </c>
      <c r="R7" s="624">
        <v>221415</v>
      </c>
      <c r="S7" s="624">
        <v>7140.5300000000034</v>
      </c>
    </row>
    <row r="8" spans="1:19">
      <c r="A8" s="847">
        <v>42341</v>
      </c>
      <c r="B8" s="834">
        <v>765.22775000000001</v>
      </c>
      <c r="C8" s="834">
        <v>102528</v>
      </c>
      <c r="D8" s="834">
        <v>3192.3688915000002</v>
      </c>
      <c r="E8" s="848" t="s">
        <v>825</v>
      </c>
      <c r="F8" s="834" t="s">
        <v>825</v>
      </c>
      <c r="G8" s="834" t="s">
        <v>825</v>
      </c>
      <c r="H8" s="848">
        <v>1.84E-4</v>
      </c>
      <c r="I8" s="624">
        <v>184</v>
      </c>
      <c r="J8" s="624">
        <v>43.90907</v>
      </c>
      <c r="K8" s="848" t="s">
        <v>825</v>
      </c>
      <c r="L8" s="834" t="s">
        <v>825</v>
      </c>
      <c r="M8" s="834" t="s">
        <v>825</v>
      </c>
      <c r="N8" s="834">
        <v>765.227934</v>
      </c>
      <c r="O8" s="624">
        <v>102712</v>
      </c>
      <c r="P8" s="834">
        <v>3236.2779615000004</v>
      </c>
      <c r="Q8" s="834">
        <v>1621.5211150000005</v>
      </c>
      <c r="R8" s="624">
        <v>222216</v>
      </c>
      <c r="S8" s="624">
        <v>7148.7900000000009</v>
      </c>
    </row>
    <row r="9" spans="1:19">
      <c r="A9" s="847">
        <v>42342</v>
      </c>
      <c r="B9" s="834">
        <v>716.53650000000005</v>
      </c>
      <c r="C9" s="834">
        <v>97963</v>
      </c>
      <c r="D9" s="834">
        <v>3146.1146924999998</v>
      </c>
      <c r="E9" s="848" t="s">
        <v>825</v>
      </c>
      <c r="F9" s="834" t="s">
        <v>825</v>
      </c>
      <c r="G9" s="834" t="s">
        <v>825</v>
      </c>
      <c r="H9" s="848">
        <v>4.8499999999999997E-4</v>
      </c>
      <c r="I9" s="624">
        <v>485</v>
      </c>
      <c r="J9" s="624">
        <v>117.61193</v>
      </c>
      <c r="K9" s="848" t="s">
        <v>825</v>
      </c>
      <c r="L9" s="834" t="s">
        <v>825</v>
      </c>
      <c r="M9" s="834" t="s">
        <v>825</v>
      </c>
      <c r="N9" s="834">
        <v>716.53698500000007</v>
      </c>
      <c r="O9" s="624">
        <v>98448</v>
      </c>
      <c r="P9" s="834">
        <v>3263.7266224999998</v>
      </c>
      <c r="Q9" s="834">
        <v>1629.2970710000004</v>
      </c>
      <c r="R9" s="624">
        <v>223259</v>
      </c>
      <c r="S9" s="624">
        <v>7183.680000000003</v>
      </c>
    </row>
    <row r="10" spans="1:19">
      <c r="A10" s="847">
        <v>42345</v>
      </c>
      <c r="B10" s="834">
        <v>761.09474999999998</v>
      </c>
      <c r="C10" s="834">
        <v>98377</v>
      </c>
      <c r="D10" s="834">
        <v>3368.7943740000005</v>
      </c>
      <c r="E10" s="848" t="s">
        <v>825</v>
      </c>
      <c r="F10" s="834" t="s">
        <v>825</v>
      </c>
      <c r="G10" s="834" t="s">
        <v>825</v>
      </c>
      <c r="H10" s="848">
        <v>8.6000000000000003E-5</v>
      </c>
      <c r="I10" s="624">
        <v>86</v>
      </c>
      <c r="J10" s="624">
        <v>21.143250000000002</v>
      </c>
      <c r="K10" s="848" t="s">
        <v>825</v>
      </c>
      <c r="L10" s="834" t="s">
        <v>825</v>
      </c>
      <c r="M10" s="834" t="s">
        <v>825</v>
      </c>
      <c r="N10" s="834">
        <v>761.09483599999999</v>
      </c>
      <c r="O10" s="624">
        <v>98463</v>
      </c>
      <c r="P10" s="834">
        <v>3389.9376240000006</v>
      </c>
      <c r="Q10" s="834">
        <v>1619.6853269999999</v>
      </c>
      <c r="R10" s="624">
        <v>222198</v>
      </c>
      <c r="S10" s="624">
        <v>7119.7200000000012</v>
      </c>
    </row>
    <row r="11" spans="1:19">
      <c r="A11" s="847">
        <v>42346</v>
      </c>
      <c r="B11" s="834">
        <v>743.7</v>
      </c>
      <c r="C11" s="834">
        <v>106697</v>
      </c>
      <c r="D11" s="834">
        <v>3217.770759</v>
      </c>
      <c r="E11" s="848" t="s">
        <v>825</v>
      </c>
      <c r="F11" s="834" t="s">
        <v>825</v>
      </c>
      <c r="G11" s="834" t="s">
        <v>825</v>
      </c>
      <c r="H11" s="848">
        <v>9.7E-5</v>
      </c>
      <c r="I11" s="624">
        <v>97</v>
      </c>
      <c r="J11" s="624">
        <v>23.785029999999999</v>
      </c>
      <c r="K11" s="848" t="s">
        <v>825</v>
      </c>
      <c r="L11" s="834" t="s">
        <v>825</v>
      </c>
      <c r="M11" s="834" t="s">
        <v>825</v>
      </c>
      <c r="N11" s="834">
        <v>743.70009700000003</v>
      </c>
      <c r="O11" s="624">
        <v>106794</v>
      </c>
      <c r="P11" s="834">
        <v>3241.555789</v>
      </c>
      <c r="Q11" s="834">
        <v>1617.7390799999998</v>
      </c>
      <c r="R11" s="624">
        <v>221137</v>
      </c>
      <c r="S11" s="624">
        <v>7094.9400000000005</v>
      </c>
    </row>
    <row r="12" spans="1:19">
      <c r="A12" s="847">
        <v>42347</v>
      </c>
      <c r="B12" s="834">
        <v>935.37025000000017</v>
      </c>
      <c r="C12" s="834">
        <v>128582</v>
      </c>
      <c r="D12" s="834">
        <v>3895.4789049999995</v>
      </c>
      <c r="E12" s="848" t="s">
        <v>825</v>
      </c>
      <c r="F12" s="834" t="s">
        <v>825</v>
      </c>
      <c r="G12" s="834" t="s">
        <v>825</v>
      </c>
      <c r="H12" s="848">
        <v>3.57E-4</v>
      </c>
      <c r="I12" s="624">
        <v>357</v>
      </c>
      <c r="J12" s="624">
        <v>87.017669999999995</v>
      </c>
      <c r="K12" s="848" t="s">
        <v>825</v>
      </c>
      <c r="L12" s="834" t="s">
        <v>825</v>
      </c>
      <c r="M12" s="834" t="s">
        <v>825</v>
      </c>
      <c r="N12" s="834">
        <v>935.37060700000018</v>
      </c>
      <c r="O12" s="624">
        <v>128939</v>
      </c>
      <c r="P12" s="834">
        <v>3982.4965749999997</v>
      </c>
      <c r="Q12" s="834">
        <v>1616.1496609999999</v>
      </c>
      <c r="R12" s="624">
        <v>219810</v>
      </c>
      <c r="S12" s="624">
        <v>7051.7500000000009</v>
      </c>
    </row>
    <row r="13" spans="1:19">
      <c r="A13" s="847">
        <v>42348</v>
      </c>
      <c r="B13" s="834">
        <v>1133.1130000000001</v>
      </c>
      <c r="C13" s="834">
        <v>156169</v>
      </c>
      <c r="D13" s="834">
        <v>4712.6880314999999</v>
      </c>
      <c r="E13" s="848" t="s">
        <v>825</v>
      </c>
      <c r="F13" s="834" t="s">
        <v>825</v>
      </c>
      <c r="G13" s="834" t="s">
        <v>825</v>
      </c>
      <c r="H13" s="848">
        <v>1.11E-4</v>
      </c>
      <c r="I13" s="624">
        <v>111</v>
      </c>
      <c r="J13" s="624">
        <v>27.030750000000001</v>
      </c>
      <c r="K13" s="848" t="s">
        <v>825</v>
      </c>
      <c r="L13" s="834" t="s">
        <v>825</v>
      </c>
      <c r="M13" s="834" t="s">
        <v>825</v>
      </c>
      <c r="N13" s="834">
        <v>1133.1131110000001</v>
      </c>
      <c r="O13" s="624">
        <v>156280</v>
      </c>
      <c r="P13" s="834">
        <v>4739.7187814999997</v>
      </c>
      <c r="Q13" s="834">
        <v>1572.3701760000001</v>
      </c>
      <c r="R13" s="624">
        <v>213658</v>
      </c>
      <c r="S13" s="624">
        <v>6909.0000000000009</v>
      </c>
    </row>
    <row r="14" spans="1:19">
      <c r="A14" s="847">
        <v>42349</v>
      </c>
      <c r="B14" s="834">
        <v>837.71674999999993</v>
      </c>
      <c r="C14" s="834">
        <v>116092</v>
      </c>
      <c r="D14" s="834">
        <v>3570.9808740000003</v>
      </c>
      <c r="E14" s="848" t="s">
        <v>825</v>
      </c>
      <c r="F14" s="834" t="s">
        <v>825</v>
      </c>
      <c r="G14" s="834" t="s">
        <v>825</v>
      </c>
      <c r="H14" s="848">
        <v>2.6200000000000003E-4</v>
      </c>
      <c r="I14" s="624">
        <v>262</v>
      </c>
      <c r="J14" s="624">
        <v>63.389269999999996</v>
      </c>
      <c r="K14" s="848" t="s">
        <v>825</v>
      </c>
      <c r="L14" s="834" t="s">
        <v>825</v>
      </c>
      <c r="M14" s="834" t="s">
        <v>825</v>
      </c>
      <c r="N14" s="834">
        <v>837.71701199999995</v>
      </c>
      <c r="O14" s="624">
        <v>116354</v>
      </c>
      <c r="P14" s="834">
        <v>3634.3701440000004</v>
      </c>
      <c r="Q14" s="834">
        <v>1557.4036570000001</v>
      </c>
      <c r="R14" s="624">
        <v>210427</v>
      </c>
      <c r="S14" s="624">
        <v>6843.7200000000012</v>
      </c>
    </row>
    <row r="15" spans="1:19">
      <c r="A15" s="847">
        <v>42352</v>
      </c>
      <c r="B15" s="834">
        <v>798.42425000000003</v>
      </c>
      <c r="C15" s="834">
        <v>109158</v>
      </c>
      <c r="D15" s="834">
        <v>3209.8324825</v>
      </c>
      <c r="E15" s="848" t="s">
        <v>825</v>
      </c>
      <c r="F15" s="834" t="s">
        <v>825</v>
      </c>
      <c r="G15" s="834" t="s">
        <v>825</v>
      </c>
      <c r="H15" s="848">
        <v>1.05E-4</v>
      </c>
      <c r="I15" s="624">
        <v>105</v>
      </c>
      <c r="J15" s="624">
        <v>24.834859999999999</v>
      </c>
      <c r="K15" s="848" t="s">
        <v>825</v>
      </c>
      <c r="L15" s="834" t="s">
        <v>825</v>
      </c>
      <c r="M15" s="834" t="s">
        <v>825</v>
      </c>
      <c r="N15" s="834">
        <v>798.42435499999999</v>
      </c>
      <c r="O15" s="624">
        <v>109263</v>
      </c>
      <c r="P15" s="834">
        <v>3234.6673424999999</v>
      </c>
      <c r="Q15" s="834">
        <v>1579.5651759999998</v>
      </c>
      <c r="R15" s="624">
        <v>213604</v>
      </c>
      <c r="S15" s="624">
        <v>6930.0500000000011</v>
      </c>
    </row>
    <row r="16" spans="1:19">
      <c r="A16" s="847">
        <v>42353</v>
      </c>
      <c r="B16" s="834">
        <v>715.98749999999995</v>
      </c>
      <c r="C16" s="834">
        <v>97859</v>
      </c>
      <c r="D16" s="834">
        <v>2987.5942380000001</v>
      </c>
      <c r="E16" s="848" t="s">
        <v>825</v>
      </c>
      <c r="F16" s="834" t="s">
        <v>825</v>
      </c>
      <c r="G16" s="834" t="s">
        <v>825</v>
      </c>
      <c r="H16" s="848">
        <v>1.45E-4</v>
      </c>
      <c r="I16" s="624">
        <v>145</v>
      </c>
      <c r="J16" s="624">
        <v>34.49427</v>
      </c>
      <c r="K16" s="848" t="s">
        <v>825</v>
      </c>
      <c r="L16" s="834" t="s">
        <v>825</v>
      </c>
      <c r="M16" s="834" t="s">
        <v>825</v>
      </c>
      <c r="N16" s="834">
        <v>715.98764499999993</v>
      </c>
      <c r="O16" s="624">
        <v>98004</v>
      </c>
      <c r="P16" s="834">
        <v>3022.0885080000003</v>
      </c>
      <c r="Q16" s="834">
        <v>1583.679963</v>
      </c>
      <c r="R16" s="624">
        <v>213877</v>
      </c>
      <c r="S16" s="624">
        <v>6951.2300000000023</v>
      </c>
    </row>
    <row r="17" spans="1:19">
      <c r="A17" s="847">
        <v>42354</v>
      </c>
      <c r="B17" s="834">
        <v>702.48474999999996</v>
      </c>
      <c r="C17" s="834">
        <v>99674</v>
      </c>
      <c r="D17" s="834">
        <v>2962.8900619999999</v>
      </c>
      <c r="E17" s="848" t="s">
        <v>825</v>
      </c>
      <c r="F17" s="834" t="s">
        <v>825</v>
      </c>
      <c r="G17" s="834" t="s">
        <v>825</v>
      </c>
      <c r="H17" s="848">
        <v>1.8000000000000001E-4</v>
      </c>
      <c r="I17" s="624">
        <v>180</v>
      </c>
      <c r="J17" s="624">
        <v>43.228459999999998</v>
      </c>
      <c r="K17" s="848" t="s">
        <v>825</v>
      </c>
      <c r="L17" s="834" t="s">
        <v>825</v>
      </c>
      <c r="M17" s="834" t="s">
        <v>825</v>
      </c>
      <c r="N17" s="834">
        <v>702.48492999999996</v>
      </c>
      <c r="O17" s="624">
        <v>99854</v>
      </c>
      <c r="P17" s="834">
        <v>3006.1185219999998</v>
      </c>
      <c r="Q17" s="834">
        <v>1585.3399629999999</v>
      </c>
      <c r="R17" s="624">
        <v>213112</v>
      </c>
      <c r="S17" s="624">
        <v>6909.510000000002</v>
      </c>
    </row>
    <row r="18" spans="1:19">
      <c r="A18" s="847">
        <v>42355</v>
      </c>
      <c r="B18" s="834">
        <v>823.7109999999999</v>
      </c>
      <c r="C18" s="834">
        <v>114071</v>
      </c>
      <c r="D18" s="834">
        <v>3298.1926330000006</v>
      </c>
      <c r="E18" s="848" t="s">
        <v>825</v>
      </c>
      <c r="F18" s="834" t="s">
        <v>825</v>
      </c>
      <c r="G18" s="834" t="s">
        <v>825</v>
      </c>
      <c r="H18" s="848">
        <v>2.3300000000000003E-4</v>
      </c>
      <c r="I18" s="624">
        <v>233</v>
      </c>
      <c r="J18" s="624">
        <v>55.038669999999996</v>
      </c>
      <c r="K18" s="848" t="s">
        <v>825</v>
      </c>
      <c r="L18" s="834" t="s">
        <v>825</v>
      </c>
      <c r="M18" s="834" t="s">
        <v>825</v>
      </c>
      <c r="N18" s="834">
        <v>823.71123299999988</v>
      </c>
      <c r="O18" s="624">
        <v>114304</v>
      </c>
      <c r="P18" s="834">
        <v>3353.2313030000005</v>
      </c>
      <c r="Q18" s="834">
        <v>1583.9522379999999</v>
      </c>
      <c r="R18" s="624">
        <v>213736</v>
      </c>
      <c r="S18" s="624">
        <v>6917.75</v>
      </c>
    </row>
    <row r="19" spans="1:19">
      <c r="A19" s="847">
        <v>42356</v>
      </c>
      <c r="B19" s="834">
        <v>839.38574999999992</v>
      </c>
      <c r="C19" s="834">
        <v>117370</v>
      </c>
      <c r="D19" s="834">
        <v>3474.6175850000009</v>
      </c>
      <c r="E19" s="848" t="s">
        <v>825</v>
      </c>
      <c r="F19" s="834" t="s">
        <v>825</v>
      </c>
      <c r="G19" s="834" t="s">
        <v>825</v>
      </c>
      <c r="H19" s="848">
        <v>1.94E-4</v>
      </c>
      <c r="I19" s="624">
        <v>194</v>
      </c>
      <c r="J19" s="624">
        <v>45.170360000000002</v>
      </c>
      <c r="K19" s="848" t="s">
        <v>825</v>
      </c>
      <c r="L19" s="834" t="s">
        <v>825</v>
      </c>
      <c r="M19" s="834" t="s">
        <v>825</v>
      </c>
      <c r="N19" s="834">
        <v>839.38594399999988</v>
      </c>
      <c r="O19" s="624">
        <v>117564</v>
      </c>
      <c r="P19" s="834">
        <v>3519.7879450000009</v>
      </c>
      <c r="Q19" s="834">
        <v>1543.6444650000003</v>
      </c>
      <c r="R19" s="624">
        <v>208577</v>
      </c>
      <c r="S19" s="624">
        <v>6783.9</v>
      </c>
    </row>
    <row r="20" spans="1:19">
      <c r="A20" s="847">
        <v>42359</v>
      </c>
      <c r="B20" s="834">
        <v>817.16049999999996</v>
      </c>
      <c r="C20" s="834">
        <v>111382</v>
      </c>
      <c r="D20" s="834">
        <v>3466.4264679999997</v>
      </c>
      <c r="E20" s="848" t="s">
        <v>825</v>
      </c>
      <c r="F20" s="834" t="s">
        <v>825</v>
      </c>
      <c r="G20" s="834" t="s">
        <v>825</v>
      </c>
      <c r="H20" s="848">
        <v>1.2899999999999999E-4</v>
      </c>
      <c r="I20" s="624">
        <v>129</v>
      </c>
      <c r="J20" s="624">
        <v>30.558520000000001</v>
      </c>
      <c r="K20" s="848" t="s">
        <v>825</v>
      </c>
      <c r="L20" s="834" t="s">
        <v>825</v>
      </c>
      <c r="M20" s="834" t="s">
        <v>825</v>
      </c>
      <c r="N20" s="834">
        <v>817.16062899999997</v>
      </c>
      <c r="O20" s="624">
        <v>111511</v>
      </c>
      <c r="P20" s="834">
        <v>3496.9849879999997</v>
      </c>
      <c r="Q20" s="834">
        <v>1507.4714510000001</v>
      </c>
      <c r="R20" s="624">
        <v>205683</v>
      </c>
      <c r="S20" s="624">
        <v>6635.9500000000016</v>
      </c>
    </row>
    <row r="21" spans="1:19">
      <c r="A21" s="847">
        <v>42360</v>
      </c>
      <c r="B21" s="834">
        <v>787.88149999999996</v>
      </c>
      <c r="C21" s="834">
        <v>104429</v>
      </c>
      <c r="D21" s="834">
        <v>2997.260456</v>
      </c>
      <c r="E21" s="848" t="s">
        <v>825</v>
      </c>
      <c r="F21" s="834" t="s">
        <v>825</v>
      </c>
      <c r="G21" s="834" t="s">
        <v>825</v>
      </c>
      <c r="H21" s="848">
        <v>1.2300000000000001E-4</v>
      </c>
      <c r="I21" s="624">
        <v>123</v>
      </c>
      <c r="J21" s="624">
        <v>29.581610000000001</v>
      </c>
      <c r="K21" s="848" t="s">
        <v>825</v>
      </c>
      <c r="L21" s="834" t="s">
        <v>825</v>
      </c>
      <c r="M21" s="834" t="s">
        <v>825</v>
      </c>
      <c r="N21" s="834">
        <v>787.88162299999999</v>
      </c>
      <c r="O21" s="624">
        <v>104552</v>
      </c>
      <c r="P21" s="834">
        <v>3026.8420660000002</v>
      </c>
      <c r="Q21" s="834">
        <v>1529.0871959999999</v>
      </c>
      <c r="R21" s="624">
        <v>209672</v>
      </c>
      <c r="S21" s="624">
        <v>6708.62</v>
      </c>
    </row>
    <row r="22" spans="1:19">
      <c r="A22" s="847">
        <v>42361</v>
      </c>
      <c r="B22" s="834">
        <v>565.03875000000005</v>
      </c>
      <c r="C22" s="834">
        <v>82969</v>
      </c>
      <c r="D22" s="834">
        <v>2260.1620119999998</v>
      </c>
      <c r="E22" s="848" t="s">
        <v>825</v>
      </c>
      <c r="F22" s="834" t="s">
        <v>825</v>
      </c>
      <c r="G22" s="834" t="s">
        <v>825</v>
      </c>
      <c r="H22" s="848">
        <v>9.7999999999999997E-5</v>
      </c>
      <c r="I22" s="624">
        <v>98</v>
      </c>
      <c r="J22" s="624">
        <v>23.165439999999997</v>
      </c>
      <c r="K22" s="848" t="s">
        <v>825</v>
      </c>
      <c r="L22" s="834" t="s">
        <v>825</v>
      </c>
      <c r="M22" s="834" t="s">
        <v>825</v>
      </c>
      <c r="N22" s="834">
        <v>565.03884800000003</v>
      </c>
      <c r="O22" s="624">
        <v>83067</v>
      </c>
      <c r="P22" s="834">
        <v>2283.327452</v>
      </c>
      <c r="Q22" s="834">
        <v>1546.2942269999996</v>
      </c>
      <c r="R22" s="624">
        <v>212952</v>
      </c>
      <c r="S22" s="624">
        <v>6771.43</v>
      </c>
    </row>
    <row r="23" spans="1:19">
      <c r="A23" s="847">
        <v>42362</v>
      </c>
      <c r="B23" s="834">
        <v>57.51</v>
      </c>
      <c r="C23" s="834">
        <v>7794</v>
      </c>
      <c r="D23" s="834">
        <v>266.68078500000001</v>
      </c>
      <c r="E23" s="848" t="s">
        <v>825</v>
      </c>
      <c r="F23" s="834" t="s">
        <v>825</v>
      </c>
      <c r="G23" s="834" t="s">
        <v>825</v>
      </c>
      <c r="H23" s="848">
        <v>3.1000000000000001E-5</v>
      </c>
      <c r="I23" s="624">
        <v>31</v>
      </c>
      <c r="J23" s="624">
        <v>7.2198399999999996</v>
      </c>
      <c r="K23" s="848" t="s">
        <v>825</v>
      </c>
      <c r="L23" s="834" t="s">
        <v>825</v>
      </c>
      <c r="M23" s="834" t="s">
        <v>825</v>
      </c>
      <c r="N23" s="834">
        <v>57.510030999999998</v>
      </c>
      <c r="O23" s="624">
        <v>7825</v>
      </c>
      <c r="P23" s="834">
        <v>273.90062499999999</v>
      </c>
      <c r="Q23" s="834">
        <v>1555.8022259999996</v>
      </c>
      <c r="R23" s="624">
        <v>213747</v>
      </c>
      <c r="S23" s="624">
        <v>6813.9899999999989</v>
      </c>
    </row>
    <row r="24" spans="1:19">
      <c r="A24" s="847">
        <v>42366</v>
      </c>
      <c r="B24" s="834">
        <v>889.21500000000003</v>
      </c>
      <c r="C24" s="834">
        <v>124303</v>
      </c>
      <c r="D24" s="834">
        <v>3560.3972540000004</v>
      </c>
      <c r="E24" s="848" t="s">
        <v>825</v>
      </c>
      <c r="F24" s="834" t="s">
        <v>825</v>
      </c>
      <c r="G24" s="834" t="s">
        <v>825</v>
      </c>
      <c r="H24" s="848">
        <v>5.2000000000000004E-5</v>
      </c>
      <c r="I24" s="624">
        <v>52</v>
      </c>
      <c r="J24" s="624">
        <v>11.996020000000001</v>
      </c>
      <c r="K24" s="848" t="s">
        <v>825</v>
      </c>
      <c r="L24" s="834" t="s">
        <v>825</v>
      </c>
      <c r="M24" s="834" t="s">
        <v>825</v>
      </c>
      <c r="N24" s="834">
        <v>889.21505200000001</v>
      </c>
      <c r="O24" s="624">
        <v>124355</v>
      </c>
      <c r="P24" s="834">
        <v>3572.3932740000005</v>
      </c>
      <c r="Q24" s="834">
        <v>1578.9802259999997</v>
      </c>
      <c r="R24" s="624">
        <v>215910</v>
      </c>
      <c r="S24" s="624">
        <v>6883.7200000000012</v>
      </c>
    </row>
    <row r="25" spans="1:19">
      <c r="A25" s="847">
        <v>42367</v>
      </c>
      <c r="B25" s="834">
        <v>980.09100000000001</v>
      </c>
      <c r="C25" s="834">
        <v>139450</v>
      </c>
      <c r="D25" s="834">
        <v>3849.8543829999999</v>
      </c>
      <c r="E25" s="848" t="s">
        <v>825</v>
      </c>
      <c r="F25" s="834" t="s">
        <v>825</v>
      </c>
      <c r="G25" s="834" t="s">
        <v>825</v>
      </c>
      <c r="H25" s="848">
        <v>1.1300000000000001E-4</v>
      </c>
      <c r="I25" s="624">
        <v>113</v>
      </c>
      <c r="J25" s="624">
        <v>27.381620000000002</v>
      </c>
      <c r="K25" s="848" t="s">
        <v>825</v>
      </c>
      <c r="L25" s="834" t="s">
        <v>825</v>
      </c>
      <c r="M25" s="834" t="s">
        <v>825</v>
      </c>
      <c r="N25" s="834">
        <v>980.09111300000006</v>
      </c>
      <c r="O25" s="624">
        <v>139563</v>
      </c>
      <c r="P25" s="834">
        <v>3877.236003</v>
      </c>
      <c r="Q25" s="834">
        <v>1588.283698</v>
      </c>
      <c r="R25" s="624">
        <v>216271</v>
      </c>
      <c r="S25" s="624">
        <v>6863.369999999999</v>
      </c>
    </row>
    <row r="26" spans="1:19">
      <c r="A26" s="847">
        <v>42368</v>
      </c>
      <c r="B26" s="834">
        <v>770.80574999999999</v>
      </c>
      <c r="C26" s="834">
        <v>103543</v>
      </c>
      <c r="D26" s="834">
        <v>3217.1311150000001</v>
      </c>
      <c r="E26" s="848" t="s">
        <v>825</v>
      </c>
      <c r="F26" s="834" t="s">
        <v>825</v>
      </c>
      <c r="G26" s="834" t="s">
        <v>825</v>
      </c>
      <c r="H26" s="848">
        <v>1.56E-4</v>
      </c>
      <c r="I26" s="624">
        <v>156</v>
      </c>
      <c r="J26" s="624">
        <v>36.740270000000002</v>
      </c>
      <c r="K26" s="848" t="s">
        <v>825</v>
      </c>
      <c r="L26" s="834" t="s">
        <v>825</v>
      </c>
      <c r="M26" s="834" t="s">
        <v>825</v>
      </c>
      <c r="N26" s="834">
        <v>770.80590599999994</v>
      </c>
      <c r="O26" s="624">
        <v>103699</v>
      </c>
      <c r="P26" s="834">
        <v>3253.8713849999999</v>
      </c>
      <c r="Q26" s="834">
        <v>1591.7919379999998</v>
      </c>
      <c r="R26" s="624">
        <v>216989</v>
      </c>
      <c r="S26" s="624">
        <v>6867.01</v>
      </c>
    </row>
    <row r="27" spans="1:19" s="267" customFormat="1">
      <c r="A27" s="847">
        <v>42369</v>
      </c>
      <c r="B27" s="834">
        <v>739.36775</v>
      </c>
      <c r="C27" s="834">
        <v>106252</v>
      </c>
      <c r="D27" s="834">
        <v>2972.8622539999997</v>
      </c>
      <c r="E27" s="834"/>
      <c r="F27" s="834"/>
      <c r="G27" s="834"/>
      <c r="H27" s="834">
        <v>9.1000000000000003E-5</v>
      </c>
      <c r="I27" s="834">
        <v>91</v>
      </c>
      <c r="J27" s="834">
        <v>21.12745</v>
      </c>
      <c r="K27" s="834"/>
      <c r="L27" s="834"/>
      <c r="M27" s="834"/>
      <c r="N27" s="834">
        <v>739.367841</v>
      </c>
      <c r="O27" s="834">
        <v>106343</v>
      </c>
      <c r="P27" s="834">
        <v>2993.9897039999996</v>
      </c>
      <c r="Q27" s="834">
        <v>1592.7124560000002</v>
      </c>
      <c r="R27" s="834">
        <v>219342</v>
      </c>
      <c r="S27" s="834">
        <v>6910.4900000000007</v>
      </c>
    </row>
    <row r="28" spans="1:19">
      <c r="A28" s="270" t="s">
        <v>651</v>
      </c>
    </row>
    <row r="30" spans="1:19">
      <c r="B30" s="835"/>
      <c r="C30" s="835"/>
      <c r="D30" s="835"/>
      <c r="E30" s="835"/>
      <c r="F30" s="835"/>
      <c r="G30" s="835"/>
      <c r="H30" s="835"/>
      <c r="I30" s="835"/>
      <c r="J30" s="835"/>
      <c r="K30" s="835"/>
      <c r="L30" s="835"/>
      <c r="M30" s="835"/>
      <c r="N30" s="835"/>
      <c r="O30" s="835"/>
      <c r="P30" s="835"/>
    </row>
    <row r="34" spans="1:1">
      <c r="A34" s="270"/>
    </row>
  </sheetData>
  <mergeCells count="26">
    <mergeCell ref="C4:C5"/>
    <mergeCell ref="D4:D5"/>
    <mergeCell ref="E4:E5"/>
    <mergeCell ref="F4:F5"/>
    <mergeCell ref="G4:G5"/>
    <mergeCell ref="H4:H5"/>
    <mergeCell ref="I4:I5"/>
    <mergeCell ref="A1:S1"/>
    <mergeCell ref="A3:A5"/>
    <mergeCell ref="B3:D3"/>
    <mergeCell ref="E3:G3"/>
    <mergeCell ref="H3:J3"/>
    <mergeCell ref="K3:M3"/>
    <mergeCell ref="N3:P3"/>
    <mergeCell ref="Q3:S3"/>
    <mergeCell ref="B4:B5"/>
    <mergeCell ref="P4:P5"/>
    <mergeCell ref="Q4:Q5"/>
    <mergeCell ref="R4:R5"/>
    <mergeCell ref="S4:S5"/>
    <mergeCell ref="J4:J5"/>
    <mergeCell ref="K4:K5"/>
    <mergeCell ref="L4:L5"/>
    <mergeCell ref="M4:M5"/>
    <mergeCell ref="N4:N5"/>
    <mergeCell ref="O4:O5"/>
  </mergeCells>
  <pageMargins left="0.7" right="0.7" top="0.75" bottom="0.75" header="0.3" footer="0.3"/>
  <pageSetup scale="75" orientation="landscape" r:id="rId1"/>
</worksheet>
</file>

<file path=xl/worksheets/sheet85.xml><?xml version="1.0" encoding="utf-8"?>
<worksheet xmlns="http://schemas.openxmlformats.org/spreadsheetml/2006/main" xmlns:r="http://schemas.openxmlformats.org/officeDocument/2006/relationships">
  <dimension ref="A1:E28"/>
  <sheetViews>
    <sheetView topLeftCell="A10" workbookViewId="0">
      <selection activeCell="I19" sqref="I19"/>
    </sheetView>
  </sheetViews>
  <sheetFormatPr defaultColWidth="9.42578125" defaultRowHeight="12.75"/>
  <cols>
    <col min="1" max="1" width="10.7109375" style="354" customWidth="1"/>
    <col min="2" max="16384" width="9.42578125" style="354"/>
  </cols>
  <sheetData>
    <row r="1" spans="1:5" s="850" customFormat="1" ht="15">
      <c r="A1" s="276" t="str">
        <f>[4]Tables!A13</f>
        <v xml:space="preserve">Table 83: Daily trends of Commodity Futures Trading at NMCE during December 2015 </v>
      </c>
      <c r="B1" s="276"/>
      <c r="C1" s="276"/>
      <c r="D1" s="276"/>
      <c r="E1" s="276"/>
    </row>
    <row r="3" spans="1:5" ht="27" customHeight="1">
      <c r="A3" s="1428" t="s">
        <v>80</v>
      </c>
      <c r="B3" s="1432" t="s">
        <v>627</v>
      </c>
      <c r="C3" s="1433"/>
      <c r="D3" s="1432" t="s">
        <v>641</v>
      </c>
      <c r="E3" s="1433"/>
    </row>
    <row r="4" spans="1:5" ht="15" customHeight="1">
      <c r="A4" s="1435"/>
      <c r="B4" s="1428" t="s">
        <v>643</v>
      </c>
      <c r="C4" s="1427" t="s">
        <v>649</v>
      </c>
      <c r="D4" s="1428" t="s">
        <v>643</v>
      </c>
      <c r="E4" s="1427" t="s">
        <v>848</v>
      </c>
    </row>
    <row r="5" spans="1:5" ht="24.75" customHeight="1">
      <c r="A5" s="1429"/>
      <c r="B5" s="1429"/>
      <c r="C5" s="1427"/>
      <c r="D5" s="1429"/>
      <c r="E5" s="1427"/>
    </row>
    <row r="6" spans="1:5" s="849" customFormat="1" ht="16.5" customHeight="1">
      <c r="A6" s="847" t="s">
        <v>847</v>
      </c>
      <c r="B6" s="962">
        <f>SUM(B7:B15)</f>
        <v>29800</v>
      </c>
      <c r="C6" s="962">
        <v>66.308513000000005</v>
      </c>
      <c r="D6" s="962">
        <v>1703</v>
      </c>
      <c r="E6" s="962">
        <v>23.982662999999999</v>
      </c>
    </row>
    <row r="7" spans="1:5" s="849" customFormat="1" ht="16.5" customHeight="1">
      <c r="A7" s="847" t="s">
        <v>846</v>
      </c>
      <c r="B7" s="962">
        <v>2006</v>
      </c>
      <c r="C7" s="962">
        <v>86.216474000000005</v>
      </c>
      <c r="D7" s="962">
        <v>1734</v>
      </c>
      <c r="E7" s="962">
        <v>25.889462999999999</v>
      </c>
    </row>
    <row r="8" spans="1:5" s="849" customFormat="1" ht="16.5" customHeight="1">
      <c r="A8" s="847" t="s">
        <v>845</v>
      </c>
      <c r="B8" s="962">
        <v>2697</v>
      </c>
      <c r="C8" s="962">
        <v>101.86712300000001</v>
      </c>
      <c r="D8" s="962">
        <v>1778</v>
      </c>
      <c r="E8" s="962">
        <v>27.276865000000001</v>
      </c>
    </row>
    <row r="9" spans="1:5" s="849" customFormat="1" ht="16.5" customHeight="1">
      <c r="A9" s="847" t="s">
        <v>844</v>
      </c>
      <c r="B9" s="962">
        <v>2219</v>
      </c>
      <c r="C9" s="962">
        <v>94.143552</v>
      </c>
      <c r="D9" s="962">
        <v>1828</v>
      </c>
      <c r="E9" s="962">
        <v>29.582068</v>
      </c>
    </row>
    <row r="10" spans="1:5" s="849" customFormat="1" ht="16.5" customHeight="1">
      <c r="A10" s="847" t="s">
        <v>843</v>
      </c>
      <c r="B10" s="962">
        <v>2340</v>
      </c>
      <c r="C10" s="962">
        <v>104.753023</v>
      </c>
      <c r="D10" s="962">
        <v>1787</v>
      </c>
      <c r="E10" s="962">
        <v>28.071126</v>
      </c>
    </row>
    <row r="11" spans="1:5" s="849" customFormat="1" ht="16.5" customHeight="1">
      <c r="A11" s="847" t="s">
        <v>842</v>
      </c>
      <c r="B11" s="962">
        <v>2230</v>
      </c>
      <c r="C11" s="962">
        <v>103.658502</v>
      </c>
      <c r="D11" s="962">
        <v>1749</v>
      </c>
      <c r="E11" s="962">
        <v>25.957568999999999</v>
      </c>
    </row>
    <row r="12" spans="1:5" s="849" customFormat="1" ht="16.5" customHeight="1">
      <c r="A12" s="847" t="s">
        <v>841</v>
      </c>
      <c r="B12" s="962">
        <v>6234</v>
      </c>
      <c r="C12" s="962">
        <v>85.771871000000004</v>
      </c>
      <c r="D12" s="962">
        <v>2058</v>
      </c>
      <c r="E12" s="962">
        <v>24.314910999999999</v>
      </c>
    </row>
    <row r="13" spans="1:5" s="849" customFormat="1" ht="16.5" customHeight="1">
      <c r="A13" s="847" t="s">
        <v>840</v>
      </c>
      <c r="B13" s="962">
        <v>5539</v>
      </c>
      <c r="C13" s="962">
        <v>108.080135</v>
      </c>
      <c r="D13" s="962">
        <v>2005</v>
      </c>
      <c r="E13" s="962">
        <v>28.332543000000001</v>
      </c>
    </row>
    <row r="14" spans="1:5" s="849" customFormat="1" ht="16.5" customHeight="1">
      <c r="A14" s="847" t="s">
        <v>839</v>
      </c>
      <c r="B14" s="962">
        <v>3466</v>
      </c>
      <c r="C14" s="962">
        <v>121.894054</v>
      </c>
      <c r="D14" s="962">
        <v>1854</v>
      </c>
      <c r="E14" s="962">
        <v>28.034299000000001</v>
      </c>
    </row>
    <row r="15" spans="1:5" s="849" customFormat="1" ht="16.5" customHeight="1">
      <c r="A15" s="847" t="s">
        <v>838</v>
      </c>
      <c r="B15" s="962">
        <v>3069</v>
      </c>
      <c r="C15" s="962">
        <v>125.970602</v>
      </c>
      <c r="D15" s="962">
        <v>1909</v>
      </c>
      <c r="E15" s="962">
        <v>28.640720999999999</v>
      </c>
    </row>
    <row r="16" spans="1:5" s="849" customFormat="1" ht="16.5" customHeight="1">
      <c r="A16" s="847" t="s">
        <v>837</v>
      </c>
      <c r="B16" s="962">
        <v>2853</v>
      </c>
      <c r="C16" s="962">
        <v>117.265773</v>
      </c>
      <c r="D16" s="962">
        <v>1811</v>
      </c>
      <c r="E16" s="962">
        <v>26.895019000000001</v>
      </c>
    </row>
    <row r="17" spans="1:5" s="849" customFormat="1" ht="16.5" customHeight="1">
      <c r="A17" s="847" t="s">
        <v>836</v>
      </c>
      <c r="B17" s="962">
        <v>3040</v>
      </c>
      <c r="C17" s="962">
        <v>124.21172300000001</v>
      </c>
      <c r="D17" s="962">
        <v>1845</v>
      </c>
      <c r="E17" s="962">
        <v>30.510822999999998</v>
      </c>
    </row>
    <row r="18" spans="1:5" s="849" customFormat="1" ht="16.5" customHeight="1">
      <c r="A18" s="847" t="s">
        <v>835</v>
      </c>
      <c r="B18" s="962">
        <v>3089</v>
      </c>
      <c r="C18" s="962">
        <v>124.876161</v>
      </c>
      <c r="D18" s="962">
        <v>1788</v>
      </c>
      <c r="E18" s="962">
        <v>27.364405000000001</v>
      </c>
    </row>
    <row r="19" spans="1:5" s="849" customFormat="1" ht="16.5" customHeight="1">
      <c r="A19" s="847" t="s">
        <v>834</v>
      </c>
      <c r="B19" s="962">
        <v>2712</v>
      </c>
      <c r="C19" s="962">
        <v>108.342427</v>
      </c>
      <c r="D19" s="962">
        <v>1758</v>
      </c>
      <c r="E19" s="962">
        <v>27.225124000000001</v>
      </c>
    </row>
    <row r="20" spans="1:5" s="849" customFormat="1" ht="16.5" customHeight="1">
      <c r="A20" s="847" t="s">
        <v>833</v>
      </c>
      <c r="B20" s="962">
        <v>2546</v>
      </c>
      <c r="C20" s="962">
        <v>100.84699999999999</v>
      </c>
      <c r="D20" s="962">
        <v>1824</v>
      </c>
      <c r="E20" s="962">
        <v>26.396996999999999</v>
      </c>
    </row>
    <row r="21" spans="1:5" s="849" customFormat="1" ht="16.5" customHeight="1">
      <c r="A21" s="847" t="s">
        <v>832</v>
      </c>
      <c r="B21" s="962">
        <v>1900</v>
      </c>
      <c r="C21" s="962">
        <v>80.816114999999996</v>
      </c>
      <c r="D21" s="962">
        <v>1829</v>
      </c>
      <c r="E21" s="962">
        <v>26.140197000000001</v>
      </c>
    </row>
    <row r="22" spans="1:5" s="849" customFormat="1" ht="16.5" customHeight="1">
      <c r="A22" s="847" t="s">
        <v>831</v>
      </c>
      <c r="B22" s="962">
        <v>1835</v>
      </c>
      <c r="C22" s="962">
        <v>79.383573999999996</v>
      </c>
      <c r="D22" s="962">
        <v>1766</v>
      </c>
      <c r="E22" s="962">
        <v>24.679237000000001</v>
      </c>
    </row>
    <row r="23" spans="1:5" s="849" customFormat="1" ht="16.5" customHeight="1">
      <c r="A23" s="847" t="s">
        <v>830</v>
      </c>
      <c r="B23" s="962">
        <v>1522</v>
      </c>
      <c r="C23" s="962">
        <v>64.727185000000006</v>
      </c>
      <c r="D23" s="962">
        <v>1737</v>
      </c>
      <c r="E23" s="962">
        <v>23.341864999999999</v>
      </c>
    </row>
    <row r="24" spans="1:5" s="849" customFormat="1" ht="16.5" customHeight="1">
      <c r="A24" s="847" t="s">
        <v>829</v>
      </c>
      <c r="B24" s="962">
        <v>1808</v>
      </c>
      <c r="C24" s="962">
        <v>68.580228000000005</v>
      </c>
      <c r="D24" s="962">
        <v>1844</v>
      </c>
      <c r="E24" s="962">
        <v>25.818301000000002</v>
      </c>
    </row>
    <row r="25" spans="1:5">
      <c r="A25" s="847" t="s">
        <v>828</v>
      </c>
      <c r="B25" s="962">
        <v>2366</v>
      </c>
      <c r="C25" s="962">
        <v>92.177736999999993</v>
      </c>
      <c r="D25" s="962">
        <v>1874</v>
      </c>
      <c r="E25" s="962">
        <v>26.739930000000001</v>
      </c>
    </row>
    <row r="26" spans="1:5">
      <c r="A26" s="847" t="s">
        <v>827</v>
      </c>
      <c r="B26" s="962">
        <v>1964</v>
      </c>
      <c r="C26" s="962">
        <v>85.223899000000003</v>
      </c>
      <c r="D26" s="962">
        <v>1809</v>
      </c>
      <c r="E26" s="962">
        <v>26.69969</v>
      </c>
    </row>
    <row r="27" spans="1:5">
      <c r="A27" s="267" t="str">
        <f>'78'!A17</f>
        <v>$ indicates for the period April 2015 to December 2015</v>
      </c>
      <c r="B27" s="267"/>
      <c r="C27" s="267"/>
    </row>
    <row r="28" spans="1:5">
      <c r="A28" s="267" t="s">
        <v>826</v>
      </c>
      <c r="B28" s="267"/>
      <c r="C28" s="267"/>
    </row>
  </sheetData>
  <mergeCells count="7">
    <mergeCell ref="A3:A5"/>
    <mergeCell ref="B3:C3"/>
    <mergeCell ref="D3:E3"/>
    <mergeCell ref="B4:B5"/>
    <mergeCell ref="D4:D5"/>
    <mergeCell ref="E4:E5"/>
    <mergeCell ref="C4:C5"/>
  </mergeCells>
  <pageMargins left="0.7" right="0.7" top="0.75" bottom="0.75" header="0.3" footer="0.3"/>
  <pageSetup scale="85" orientation="landscape" r:id="rId1"/>
</worksheet>
</file>

<file path=xl/worksheets/sheet86.xml><?xml version="1.0" encoding="utf-8"?>
<worksheet xmlns="http://schemas.openxmlformats.org/spreadsheetml/2006/main" xmlns:r="http://schemas.openxmlformats.org/officeDocument/2006/relationships">
  <dimension ref="A1:S17"/>
  <sheetViews>
    <sheetView workbookViewId="0">
      <selection activeCell="I19" sqref="I19"/>
    </sheetView>
  </sheetViews>
  <sheetFormatPr defaultColWidth="9.140625" defaultRowHeight="15"/>
  <cols>
    <col min="1" max="1" width="9.140625" style="265"/>
    <col min="2" max="2" width="11.7109375" style="265" customWidth="1"/>
    <col min="3" max="3" width="11.42578125" style="265" bestFit="1" customWidth="1"/>
    <col min="4" max="4" width="13.140625" style="265" customWidth="1"/>
    <col min="5" max="5" width="11.42578125" style="265" customWidth="1"/>
    <col min="6" max="6" width="9.140625" style="302"/>
    <col min="7" max="16384" width="9.140625" style="265"/>
  </cols>
  <sheetData>
    <row r="1" spans="1:19">
      <c r="A1" s="829" t="str">
        <f>[4]Tables!A14</f>
        <v xml:space="preserve">Table 84: Commodity-wise Share in Turnover at MCX (percent) </v>
      </c>
    </row>
    <row r="2" spans="1:19" s="267" customFormat="1" ht="14.25" customHeight="1">
      <c r="A2" s="1418" t="s">
        <v>267</v>
      </c>
      <c r="B2" s="1247" t="s">
        <v>405</v>
      </c>
      <c r="C2" s="1247"/>
      <c r="D2" s="1247"/>
      <c r="E2" s="1247"/>
      <c r="F2" s="339"/>
    </row>
    <row r="3" spans="1:19" s="270" customFormat="1" ht="12.75">
      <c r="A3" s="1419"/>
      <c r="B3" s="916" t="s">
        <v>627</v>
      </c>
      <c r="C3" s="916" t="s">
        <v>639</v>
      </c>
      <c r="D3" s="916" t="s">
        <v>629</v>
      </c>
      <c r="E3" s="916" t="s">
        <v>640</v>
      </c>
      <c r="F3" s="340"/>
    </row>
    <row r="4" spans="1:19">
      <c r="A4" s="851" t="s">
        <v>464</v>
      </c>
      <c r="B4" s="852">
        <v>2.1271970110291458</v>
      </c>
      <c r="C4" s="852">
        <v>24.581113407788919</v>
      </c>
      <c r="D4" s="852">
        <v>41.542225023938386</v>
      </c>
      <c r="E4" s="852">
        <v>31.749464557243563</v>
      </c>
    </row>
    <row r="5" spans="1:19">
      <c r="A5" s="851" t="s">
        <v>557</v>
      </c>
      <c r="B5" s="852">
        <v>2.1588189106110698</v>
      </c>
      <c r="C5" s="852">
        <v>27.777991057061975</v>
      </c>
      <c r="D5" s="852">
        <v>35.536999011669735</v>
      </c>
      <c r="E5" s="852">
        <v>34.526191020657215</v>
      </c>
    </row>
    <row r="6" spans="1:19">
      <c r="A6" s="573">
        <v>42095</v>
      </c>
      <c r="B6" s="853">
        <f>SUM(B7:B15)</f>
        <v>16.743117724605025</v>
      </c>
      <c r="C6" s="853">
        <v>25.861837230941141</v>
      </c>
      <c r="D6" s="853">
        <v>35.566385199541408</v>
      </c>
      <c r="E6" s="853">
        <v>35.83393386090772</v>
      </c>
    </row>
    <row r="7" spans="1:19">
      <c r="A7" s="573">
        <v>42125</v>
      </c>
      <c r="B7" s="853">
        <v>2.2599346988398525</v>
      </c>
      <c r="C7" s="853">
        <v>26.215196804080541</v>
      </c>
      <c r="D7" s="853">
        <v>35.97167035959469</v>
      </c>
      <c r="E7" s="853">
        <v>35.553198137484912</v>
      </c>
    </row>
    <row r="8" spans="1:19">
      <c r="A8" s="573">
        <v>42170</v>
      </c>
      <c r="B8" s="853">
        <v>3.0120917433991381</v>
      </c>
      <c r="C8" s="853">
        <v>27.758052610533657</v>
      </c>
      <c r="D8" s="853">
        <v>34.222249466761554</v>
      </c>
      <c r="E8" s="877">
        <v>35.007606179305647</v>
      </c>
    </row>
    <row r="9" spans="1:19">
      <c r="A9" s="573">
        <v>42200</v>
      </c>
      <c r="B9" s="853">
        <v>1.8758871680681604</v>
      </c>
      <c r="C9" s="853">
        <v>29.683749452513155</v>
      </c>
      <c r="D9" s="853">
        <v>35.660323192523705</v>
      </c>
      <c r="E9" s="853">
        <v>32.780040186894979</v>
      </c>
    </row>
    <row r="10" spans="1:19">
      <c r="A10" s="573">
        <v>42231</v>
      </c>
      <c r="B10" s="853">
        <v>1.854486704229185</v>
      </c>
      <c r="C10" s="853">
        <v>27.835533201276785</v>
      </c>
      <c r="D10" s="853">
        <v>38.596560167076468</v>
      </c>
      <c r="E10" s="853">
        <v>31.713419927417547</v>
      </c>
    </row>
    <row r="11" spans="1:19">
      <c r="A11" s="573">
        <v>42263</v>
      </c>
      <c r="B11" s="853">
        <v>1.7722215317730137</v>
      </c>
      <c r="C11" s="853">
        <v>28.067344200667634</v>
      </c>
      <c r="D11" s="853">
        <v>35.463799866437242</v>
      </c>
      <c r="E11" s="853">
        <v>34.696634401122111</v>
      </c>
    </row>
    <row r="12" spans="1:19">
      <c r="A12" s="573">
        <v>42293</v>
      </c>
      <c r="B12" s="853">
        <v>1.9610555080072016</v>
      </c>
      <c r="C12" s="853">
        <v>27.378906857509396</v>
      </c>
      <c r="D12" s="853">
        <v>36.420247686380002</v>
      </c>
      <c r="E12" s="853">
        <v>34.239789948103386</v>
      </c>
    </row>
    <row r="13" spans="1:19">
      <c r="A13" s="573">
        <v>42324</v>
      </c>
      <c r="B13" s="853">
        <v>1.6928292281188615</v>
      </c>
      <c r="C13" s="853">
        <v>29.206566370303367</v>
      </c>
      <c r="D13" s="853">
        <v>34.032636837682659</v>
      </c>
      <c r="E13" s="853">
        <v>35.067967563895117</v>
      </c>
    </row>
    <row r="14" spans="1:19">
      <c r="A14" s="573">
        <v>42354</v>
      </c>
      <c r="B14" s="853">
        <v>2.3146111421696123</v>
      </c>
      <c r="C14" s="853">
        <v>27.929417396004247</v>
      </c>
      <c r="D14" s="853">
        <v>33.290749415748202</v>
      </c>
      <c r="E14" s="853">
        <v>36.465222046077947</v>
      </c>
      <c r="F14" s="963"/>
    </row>
    <row r="15" spans="1:19" s="843" customFormat="1" ht="12">
      <c r="A15" s="844" t="str">
        <f>'78'!A17:D17</f>
        <v>$ indicates for the period April 2015 to December 2015</v>
      </c>
      <c r="B15" s="844"/>
      <c r="C15" s="844"/>
      <c r="D15" s="844"/>
      <c r="E15" s="844"/>
      <c r="F15" s="844"/>
      <c r="G15" s="844"/>
      <c r="H15" s="844"/>
      <c r="I15" s="844"/>
      <c r="J15" s="844"/>
      <c r="K15" s="844"/>
      <c r="L15" s="844"/>
      <c r="M15" s="844"/>
      <c r="N15" s="844"/>
      <c r="O15" s="844"/>
      <c r="P15" s="845"/>
      <c r="Q15" s="844"/>
      <c r="R15" s="844"/>
      <c r="S15" s="844"/>
    </row>
    <row r="16" spans="1:19">
      <c r="A16" s="229" t="s">
        <v>648</v>
      </c>
      <c r="B16" s="224"/>
      <c r="C16" s="224"/>
      <c r="D16" s="224"/>
      <c r="E16" s="224"/>
    </row>
    <row r="17" spans="1:5" s="265" customFormat="1">
      <c r="A17" s="229"/>
      <c r="B17" s="224"/>
      <c r="C17" s="224"/>
      <c r="D17" s="224"/>
      <c r="E17" s="224"/>
    </row>
  </sheetData>
  <mergeCells count="2">
    <mergeCell ref="A2:A3"/>
    <mergeCell ref="B2:E2"/>
  </mergeCells>
  <pageMargins left="0.7" right="0.7" top="0.75" bottom="0.75" header="0.3" footer="0.3"/>
  <pageSetup orientation="portrait" r:id="rId1"/>
</worksheet>
</file>

<file path=xl/worksheets/sheet87.xml><?xml version="1.0" encoding="utf-8"?>
<worksheet xmlns="http://schemas.openxmlformats.org/spreadsheetml/2006/main" xmlns:r="http://schemas.openxmlformats.org/officeDocument/2006/relationships">
  <dimension ref="A1:F17"/>
  <sheetViews>
    <sheetView workbookViewId="0">
      <selection activeCell="I19" sqref="I19"/>
    </sheetView>
  </sheetViews>
  <sheetFormatPr defaultColWidth="9.140625" defaultRowHeight="15"/>
  <cols>
    <col min="1" max="1" width="9.28515625" style="265" customWidth="1"/>
    <col min="2" max="2" width="11.7109375" style="265" customWidth="1"/>
    <col min="3" max="3" width="11.42578125" style="265" bestFit="1" customWidth="1"/>
    <col min="4" max="4" width="13.140625" style="265" customWidth="1"/>
    <col min="5" max="5" width="9.28515625" style="265" customWidth="1"/>
    <col min="6" max="6" width="9.140625" style="302"/>
    <col min="7" max="16384" width="9.140625" style="265"/>
  </cols>
  <sheetData>
    <row r="1" spans="1:6">
      <c r="A1" s="829" t="str">
        <f>[4]Tables!A15</f>
        <v xml:space="preserve">Table 85: Commodity-wise Share in Turnover at NCDEX (percent) </v>
      </c>
    </row>
    <row r="2" spans="1:6" s="267" customFormat="1" ht="14.25" customHeight="1">
      <c r="A2" s="1418" t="s">
        <v>267</v>
      </c>
      <c r="B2" s="1247" t="s">
        <v>405</v>
      </c>
      <c r="C2" s="1247"/>
      <c r="D2" s="1247"/>
      <c r="E2" s="1247"/>
      <c r="F2" s="339"/>
    </row>
    <row r="3" spans="1:6" s="270" customFormat="1" ht="17.25" customHeight="1">
      <c r="A3" s="1419"/>
      <c r="B3" s="916" t="s">
        <v>627</v>
      </c>
      <c r="C3" s="916" t="s">
        <v>639</v>
      </c>
      <c r="D3" s="916" t="s">
        <v>629</v>
      </c>
      <c r="E3" s="916" t="s">
        <v>640</v>
      </c>
      <c r="F3" s="340"/>
    </row>
    <row r="4" spans="1:6">
      <c r="A4" s="851" t="s">
        <v>464</v>
      </c>
      <c r="B4" s="852">
        <v>96.327721019254099</v>
      </c>
      <c r="C4" s="852">
        <v>7.7054117935274069E-4</v>
      </c>
      <c r="D4" s="852">
        <v>3.6178911996135805</v>
      </c>
      <c r="E4" s="852">
        <v>5.3617239952959972E-2</v>
      </c>
    </row>
    <row r="5" spans="1:6">
      <c r="A5" s="851" t="s">
        <v>557</v>
      </c>
      <c r="B5" s="852">
        <v>98.02</v>
      </c>
      <c r="C5" s="852">
        <v>0</v>
      </c>
      <c r="D5" s="852">
        <v>1.98</v>
      </c>
      <c r="E5" s="852">
        <v>0</v>
      </c>
    </row>
    <row r="6" spans="1:6">
      <c r="A6" s="573">
        <v>42095</v>
      </c>
      <c r="B6" s="853">
        <f>SUM(B7:B15)</f>
        <v>783.98586807498134</v>
      </c>
      <c r="C6" s="853">
        <v>0</v>
      </c>
      <c r="D6" s="853">
        <v>1.8351618278284263</v>
      </c>
      <c r="E6" s="853">
        <v>0</v>
      </c>
    </row>
    <row r="7" spans="1:6">
      <c r="A7" s="573">
        <v>42125</v>
      </c>
      <c r="B7" s="853">
        <v>98.089178671682291</v>
      </c>
      <c r="C7" s="853">
        <v>0</v>
      </c>
      <c r="D7" s="853">
        <v>1.9108213283177091</v>
      </c>
      <c r="E7" s="853">
        <v>0</v>
      </c>
    </row>
    <row r="8" spans="1:6">
      <c r="A8" s="573">
        <v>42170</v>
      </c>
      <c r="B8" s="853">
        <v>97.624610083954138</v>
      </c>
      <c r="C8" s="853">
        <v>0</v>
      </c>
      <c r="D8" s="853">
        <v>2.3753899160458527</v>
      </c>
      <c r="E8" s="853">
        <v>0</v>
      </c>
    </row>
    <row r="9" spans="1:6">
      <c r="A9" s="573">
        <v>42200</v>
      </c>
      <c r="B9" s="853">
        <v>97.223847578662387</v>
      </c>
      <c r="C9" s="853">
        <v>0</v>
      </c>
      <c r="D9" s="853">
        <v>2.7761524213376219</v>
      </c>
      <c r="E9" s="853">
        <v>0</v>
      </c>
    </row>
    <row r="10" spans="1:6">
      <c r="A10" s="573">
        <v>42231</v>
      </c>
      <c r="B10" s="853">
        <v>97.740588422871511</v>
      </c>
      <c r="C10" s="853">
        <v>0</v>
      </c>
      <c r="D10" s="853">
        <v>2.2594115771284926</v>
      </c>
      <c r="E10" s="853">
        <v>0</v>
      </c>
    </row>
    <row r="11" spans="1:6">
      <c r="A11" s="573">
        <v>42263</v>
      </c>
      <c r="B11" s="853">
        <v>98.634406369133089</v>
      </c>
      <c r="C11" s="853">
        <v>0</v>
      </c>
      <c r="D11" s="853">
        <v>1.3655936308669203</v>
      </c>
      <c r="E11" s="853">
        <v>0</v>
      </c>
    </row>
    <row r="12" spans="1:6">
      <c r="A12" s="573">
        <v>42293</v>
      </c>
      <c r="B12" s="853">
        <v>98.88953530156212</v>
      </c>
      <c r="C12" s="853">
        <v>0</v>
      </c>
      <c r="D12" s="853">
        <v>1.110464698437871</v>
      </c>
      <c r="E12" s="853">
        <v>0</v>
      </c>
    </row>
    <row r="13" spans="1:6">
      <c r="A13" s="573">
        <v>42324</v>
      </c>
      <c r="B13" s="853">
        <v>96.923701647115763</v>
      </c>
      <c r="C13" s="853">
        <v>0</v>
      </c>
      <c r="D13" s="853">
        <v>3.0762983528843528</v>
      </c>
      <c r="E13" s="853">
        <v>0</v>
      </c>
    </row>
    <row r="14" spans="1:6" ht="15.75">
      <c r="A14" s="964">
        <v>42354</v>
      </c>
      <c r="B14" s="853">
        <v>98.86</v>
      </c>
      <c r="C14" s="853">
        <v>0</v>
      </c>
      <c r="D14" s="853">
        <v>1.1404646984378699</v>
      </c>
      <c r="E14" s="853">
        <v>0</v>
      </c>
    </row>
    <row r="15" spans="1:6" s="829" customFormat="1">
      <c r="A15" s="857" t="str">
        <f>'84'!A15</f>
        <v>$ indicates for the period April 2015 to December 2015</v>
      </c>
      <c r="B15" s="858"/>
      <c r="C15" s="858"/>
      <c r="D15" s="858"/>
      <c r="E15" s="858"/>
      <c r="F15" s="859"/>
    </row>
    <row r="16" spans="1:6">
      <c r="A16" s="229" t="s">
        <v>651</v>
      </c>
      <c r="B16" s="224"/>
      <c r="C16" s="224"/>
      <c r="D16" s="224"/>
      <c r="E16" s="224"/>
    </row>
    <row r="17" spans="1:5" s="265" customFormat="1">
      <c r="A17" s="229"/>
      <c r="B17" s="224"/>
      <c r="C17" s="224"/>
      <c r="D17" s="224"/>
      <c r="E17" s="224"/>
    </row>
  </sheetData>
  <mergeCells count="2">
    <mergeCell ref="A2:A3"/>
    <mergeCell ref="B2:E2"/>
  </mergeCells>
  <pageMargins left="0.7" right="0.7" top="0.75" bottom="0.75" header="0.3" footer="0.3"/>
  <pageSetup orientation="portrait" r:id="rId1"/>
</worksheet>
</file>

<file path=xl/worksheets/sheet88.xml><?xml version="1.0" encoding="utf-8"?>
<worksheet xmlns="http://schemas.openxmlformats.org/spreadsheetml/2006/main" xmlns:r="http://schemas.openxmlformats.org/officeDocument/2006/relationships">
  <dimension ref="A1:M26"/>
  <sheetViews>
    <sheetView workbookViewId="0">
      <selection activeCell="I19" sqref="I19"/>
    </sheetView>
  </sheetViews>
  <sheetFormatPr defaultRowHeight="12.75"/>
  <cols>
    <col min="1" max="1" width="9.140625" style="354" customWidth="1"/>
    <col min="2" max="3" width="9.140625" style="354"/>
    <col min="4" max="4" width="11.28515625" style="354" customWidth="1"/>
    <col min="5" max="6" width="9.140625" style="354"/>
    <col min="7" max="7" width="11.85546875" style="354" bestFit="1" customWidth="1"/>
    <col min="8" max="8" width="8" style="354" customWidth="1"/>
    <col min="9" max="9" width="9.140625" style="354"/>
    <col min="10" max="10" width="11.85546875" style="354" bestFit="1" customWidth="1"/>
    <col min="11" max="12" width="9.140625" style="354"/>
    <col min="13" max="13" width="11.85546875" style="354" bestFit="1" customWidth="1"/>
    <col min="14" max="16384" width="9.140625" style="354"/>
  </cols>
  <sheetData>
    <row r="1" spans="1:13" s="850" customFormat="1" ht="18" customHeight="1">
      <c r="A1" s="1441" t="str">
        <f>[4]Tables!A16</f>
        <v>Table 86: Category-wise Percentage Share of Turnover &amp; Open Interest at MCX</v>
      </c>
      <c r="B1" s="1441"/>
      <c r="C1" s="1441"/>
      <c r="D1" s="1441"/>
      <c r="E1" s="1441"/>
      <c r="F1" s="1441"/>
      <c r="G1" s="1441"/>
      <c r="H1" s="1441"/>
      <c r="I1" s="1441"/>
      <c r="J1" s="1441"/>
      <c r="K1" s="1441"/>
      <c r="L1" s="1441"/>
      <c r="M1" s="1441"/>
    </row>
    <row r="2" spans="1:13">
      <c r="A2" s="1438" t="s">
        <v>267</v>
      </c>
      <c r="B2" s="1442" t="s">
        <v>654</v>
      </c>
      <c r="C2" s="1442"/>
      <c r="D2" s="1442"/>
      <c r="E2" s="1442"/>
      <c r="F2" s="1442"/>
      <c r="G2" s="1442"/>
      <c r="H2" s="1442" t="s">
        <v>658</v>
      </c>
      <c r="I2" s="1442"/>
      <c r="J2" s="1442"/>
      <c r="K2" s="1442"/>
      <c r="L2" s="1442"/>
      <c r="M2" s="1442"/>
    </row>
    <row r="3" spans="1:13">
      <c r="A3" s="1439"/>
      <c r="B3" s="1443" t="s">
        <v>655</v>
      </c>
      <c r="C3" s="1443"/>
      <c r="D3" s="1443"/>
      <c r="E3" s="1444" t="s">
        <v>656</v>
      </c>
      <c r="F3" s="1444"/>
      <c r="G3" s="1444"/>
      <c r="H3" s="1443" t="s">
        <v>655</v>
      </c>
      <c r="I3" s="1443"/>
      <c r="J3" s="1443"/>
      <c r="K3" s="1444" t="s">
        <v>656</v>
      </c>
      <c r="L3" s="1444"/>
      <c r="M3" s="1444"/>
    </row>
    <row r="4" spans="1:13">
      <c r="A4" s="1440"/>
      <c r="B4" s="924" t="s">
        <v>406</v>
      </c>
      <c r="C4" s="924" t="s">
        <v>657</v>
      </c>
      <c r="D4" s="924" t="s">
        <v>660</v>
      </c>
      <c r="E4" s="924" t="s">
        <v>406</v>
      </c>
      <c r="F4" s="924" t="s">
        <v>657</v>
      </c>
      <c r="G4" s="924" t="s">
        <v>660</v>
      </c>
      <c r="H4" s="924" t="s">
        <v>406</v>
      </c>
      <c r="I4" s="924" t="s">
        <v>657</v>
      </c>
      <c r="J4" s="924" t="s">
        <v>660</v>
      </c>
      <c r="K4" s="924" t="s">
        <v>406</v>
      </c>
      <c r="L4" s="924" t="s">
        <v>657</v>
      </c>
      <c r="M4" s="924" t="s">
        <v>660</v>
      </c>
    </row>
    <row r="5" spans="1:13" s="267" customFormat="1">
      <c r="A5" s="855" t="s">
        <v>464</v>
      </c>
      <c r="B5" s="866">
        <v>41.608083396296315</v>
      </c>
      <c r="C5" s="866">
        <v>58.391916603703685</v>
      </c>
      <c r="D5" s="867" t="s">
        <v>6</v>
      </c>
      <c r="E5" s="866">
        <v>32.993271297701469</v>
      </c>
      <c r="F5" s="866">
        <v>67.006728702298531</v>
      </c>
      <c r="G5" s="867" t="s">
        <v>6</v>
      </c>
      <c r="H5" s="866">
        <v>20.639553479117396</v>
      </c>
      <c r="I5" s="866">
        <v>79.360446520882604</v>
      </c>
      <c r="J5" s="867" t="s">
        <v>6</v>
      </c>
      <c r="K5" s="866">
        <v>33.657289723793383</v>
      </c>
      <c r="L5" s="866">
        <v>66.342710276206617</v>
      </c>
      <c r="M5" s="867" t="s">
        <v>6</v>
      </c>
    </row>
    <row r="6" spans="1:13" s="267" customFormat="1">
      <c r="A6" s="855" t="s">
        <v>557</v>
      </c>
      <c r="B6" s="866">
        <f>SUM(B7:B15)</f>
        <v>406.81566516027976</v>
      </c>
      <c r="C6" s="866">
        <v>54.5</v>
      </c>
      <c r="D6" s="867" t="s">
        <v>6</v>
      </c>
      <c r="E6" s="866">
        <v>23.5</v>
      </c>
      <c r="F6" s="866">
        <v>76.5</v>
      </c>
      <c r="G6" s="867" t="s">
        <v>6</v>
      </c>
      <c r="H6" s="866">
        <v>16.399999999999999</v>
      </c>
      <c r="I6" s="866">
        <v>83.6</v>
      </c>
      <c r="J6" s="867" t="s">
        <v>6</v>
      </c>
      <c r="K6" s="866">
        <v>29.3</v>
      </c>
      <c r="L6" s="866">
        <v>70.7</v>
      </c>
      <c r="M6" s="867" t="s">
        <v>6</v>
      </c>
    </row>
    <row r="7" spans="1:13">
      <c r="A7" s="856">
        <v>42095</v>
      </c>
      <c r="B7" s="744">
        <v>47.76635587467608</v>
      </c>
      <c r="C7" s="744">
        <v>52.23364412532392</v>
      </c>
      <c r="D7" s="612" t="s">
        <v>6</v>
      </c>
      <c r="E7" s="744">
        <v>25.751014669518717</v>
      </c>
      <c r="F7" s="744">
        <v>74.24898533048129</v>
      </c>
      <c r="G7" s="612" t="s">
        <v>6</v>
      </c>
      <c r="H7" s="744">
        <v>20.830287992224481</v>
      </c>
      <c r="I7" s="744">
        <v>79.169712007775516</v>
      </c>
      <c r="J7" s="612" t="s">
        <v>6</v>
      </c>
      <c r="K7" s="744">
        <v>35.705233623832356</v>
      </c>
      <c r="L7" s="744">
        <v>64.294766376167644</v>
      </c>
      <c r="M7" s="612" t="s">
        <v>6</v>
      </c>
    </row>
    <row r="8" spans="1:13">
      <c r="A8" s="856">
        <v>42125</v>
      </c>
      <c r="B8" s="744">
        <v>45.360347647146085</v>
      </c>
      <c r="C8" s="744">
        <v>54.639652352853908</v>
      </c>
      <c r="D8" s="612" t="s">
        <v>6</v>
      </c>
      <c r="E8" s="744">
        <v>23.254563572023336</v>
      </c>
      <c r="F8" s="744">
        <v>76.745436427976671</v>
      </c>
      <c r="G8" s="612" t="s">
        <v>6</v>
      </c>
      <c r="H8" s="744">
        <v>20.559418757386307</v>
      </c>
      <c r="I8" s="744">
        <v>79.440581242613689</v>
      </c>
      <c r="J8" s="612" t="s">
        <v>6</v>
      </c>
      <c r="K8" s="744">
        <v>34.392844075877171</v>
      </c>
      <c r="L8" s="744">
        <v>65.607155924122821</v>
      </c>
      <c r="M8" s="612" t="s">
        <v>6</v>
      </c>
    </row>
    <row r="9" spans="1:13">
      <c r="A9" s="856">
        <v>42156</v>
      </c>
      <c r="B9" s="744">
        <v>46.24454212326512</v>
      </c>
      <c r="C9" s="744">
        <v>53.75545787673488</v>
      </c>
      <c r="D9" s="612" t="s">
        <v>6</v>
      </c>
      <c r="E9" s="744">
        <v>23.634762682168983</v>
      </c>
      <c r="F9" s="744">
        <v>76.365237317831017</v>
      </c>
      <c r="G9" s="612" t="s">
        <v>6</v>
      </c>
      <c r="H9" s="744">
        <v>18.072660304104385</v>
      </c>
      <c r="I9" s="744">
        <v>81.927339695895611</v>
      </c>
      <c r="J9" s="612" t="s">
        <v>6</v>
      </c>
      <c r="K9" s="744">
        <v>35.268765281395474</v>
      </c>
      <c r="L9" s="744">
        <v>64.731234718604526</v>
      </c>
      <c r="M9" s="612" t="s">
        <v>6</v>
      </c>
    </row>
    <row r="10" spans="1:13">
      <c r="A10" s="856">
        <v>42186</v>
      </c>
      <c r="B10" s="744">
        <v>48.391944679422615</v>
      </c>
      <c r="C10" s="744">
        <v>51.608055320577385</v>
      </c>
      <c r="D10" s="612" t="s">
        <v>6</v>
      </c>
      <c r="E10" s="744">
        <v>23.611271527769667</v>
      </c>
      <c r="F10" s="744">
        <v>76.388728472230341</v>
      </c>
      <c r="G10" s="612" t="s">
        <v>6</v>
      </c>
      <c r="H10" s="744">
        <v>18.767930771147849</v>
      </c>
      <c r="I10" s="744">
        <v>81.232069228852154</v>
      </c>
      <c r="J10" s="612" t="s">
        <v>6</v>
      </c>
      <c r="K10" s="744">
        <v>33.975543461260813</v>
      </c>
      <c r="L10" s="744">
        <v>66.024456538739187</v>
      </c>
      <c r="M10" s="612" t="s">
        <v>6</v>
      </c>
    </row>
    <row r="11" spans="1:13">
      <c r="A11" s="856">
        <v>42217</v>
      </c>
      <c r="B11" s="744">
        <v>47.169152110865483</v>
      </c>
      <c r="C11" s="744">
        <v>52.830847889134525</v>
      </c>
      <c r="D11" s="612" t="s">
        <v>6</v>
      </c>
      <c r="E11" s="744">
        <v>26.396108538391328</v>
      </c>
      <c r="F11" s="744">
        <v>73.603891461608669</v>
      </c>
      <c r="G11" s="612" t="s">
        <v>6</v>
      </c>
      <c r="H11" s="744">
        <v>20.823436440425645</v>
      </c>
      <c r="I11" s="744">
        <v>79.176563559574348</v>
      </c>
      <c r="J11" s="612" t="s">
        <v>6</v>
      </c>
      <c r="K11" s="744">
        <v>36.533231520615985</v>
      </c>
      <c r="L11" s="744">
        <v>63.466768479384015</v>
      </c>
      <c r="M11" s="612" t="s">
        <v>6</v>
      </c>
    </row>
    <row r="12" spans="1:13">
      <c r="A12" s="856">
        <v>42248</v>
      </c>
      <c r="B12" s="744">
        <v>43.076289232554245</v>
      </c>
      <c r="C12" s="744">
        <v>56.923710767445755</v>
      </c>
      <c r="D12" s="612" t="s">
        <v>6</v>
      </c>
      <c r="E12" s="744">
        <v>23.781290879073957</v>
      </c>
      <c r="F12" s="744">
        <v>76.218709120926036</v>
      </c>
      <c r="G12" s="612" t="s">
        <v>6</v>
      </c>
      <c r="H12" s="744">
        <v>19.799938821922229</v>
      </c>
      <c r="I12" s="744">
        <v>80.200061178077775</v>
      </c>
      <c r="J12" s="612" t="s">
        <v>6</v>
      </c>
      <c r="K12" s="744">
        <v>30.863416978740482</v>
      </c>
      <c r="L12" s="744">
        <v>69.136583021259526</v>
      </c>
      <c r="M12" s="612" t="s">
        <v>6</v>
      </c>
    </row>
    <row r="13" spans="1:13">
      <c r="A13" s="856">
        <v>42278</v>
      </c>
      <c r="B13" s="744">
        <v>45.500190249013158</v>
      </c>
      <c r="C13" s="744">
        <v>54.499809750986842</v>
      </c>
      <c r="D13" s="612" t="s">
        <v>6</v>
      </c>
      <c r="E13" s="744">
        <v>22.257156513496877</v>
      </c>
      <c r="F13" s="744">
        <v>77.742843486503119</v>
      </c>
      <c r="G13" s="612" t="s">
        <v>6</v>
      </c>
      <c r="H13" s="744">
        <v>20.639495102435376</v>
      </c>
      <c r="I13" s="744">
        <v>79.360504897564624</v>
      </c>
      <c r="J13" s="612" t="s">
        <v>6</v>
      </c>
      <c r="K13" s="744">
        <v>29.850573128955549</v>
      </c>
      <c r="L13" s="744">
        <v>70.149426871044454</v>
      </c>
      <c r="M13" s="612" t="s">
        <v>6</v>
      </c>
    </row>
    <row r="14" spans="1:13">
      <c r="A14" s="856">
        <v>42309</v>
      </c>
      <c r="B14" s="744">
        <v>40.18964695695356</v>
      </c>
      <c r="C14" s="744">
        <v>59.810353043046447</v>
      </c>
      <c r="D14" s="612" t="s">
        <v>6</v>
      </c>
      <c r="E14" s="744">
        <v>21.834243384283706</v>
      </c>
      <c r="F14" s="744">
        <v>78.165756615716305</v>
      </c>
      <c r="G14" s="612" t="s">
        <v>6</v>
      </c>
      <c r="H14" s="744">
        <v>18.694921954319931</v>
      </c>
      <c r="I14" s="744">
        <v>81.305078045680062</v>
      </c>
      <c r="J14" s="612" t="s">
        <v>6</v>
      </c>
      <c r="K14" s="744">
        <v>32.494184087621285</v>
      </c>
      <c r="L14" s="744">
        <v>67.505815912378708</v>
      </c>
      <c r="M14" s="612" t="s">
        <v>6</v>
      </c>
    </row>
    <row r="15" spans="1:13">
      <c r="A15" s="856">
        <v>42339</v>
      </c>
      <c r="B15" s="744">
        <v>43.117196286383411</v>
      </c>
      <c r="C15" s="744">
        <v>56.882803713616589</v>
      </c>
      <c r="D15" s="612" t="s">
        <v>6</v>
      </c>
      <c r="E15" s="966">
        <v>20.874102305885213</v>
      </c>
      <c r="F15" s="966">
        <v>79.125897694114784</v>
      </c>
      <c r="G15" s="612" t="s">
        <v>6</v>
      </c>
      <c r="H15" s="966">
        <v>16.449051097192957</v>
      </c>
      <c r="I15" s="966">
        <v>83.550948902807036</v>
      </c>
      <c r="J15" s="612" t="s">
        <v>6</v>
      </c>
      <c r="K15" s="966">
        <v>29.291972531873213</v>
      </c>
      <c r="L15" s="966">
        <v>70.708027468126787</v>
      </c>
      <c r="M15" s="612" t="s">
        <v>6</v>
      </c>
    </row>
    <row r="16" spans="1:13" s="860" customFormat="1">
      <c r="A16" s="860" t="s">
        <v>659</v>
      </c>
    </row>
    <row r="17" spans="1:11" s="860" customFormat="1">
      <c r="A17" s="861" t="s">
        <v>744</v>
      </c>
    </row>
    <row r="18" spans="1:11" s="860" customFormat="1">
      <c r="A18" s="861" t="s">
        <v>745</v>
      </c>
    </row>
    <row r="19" spans="1:11" s="860" customFormat="1">
      <c r="A19" s="860" t="s">
        <v>746</v>
      </c>
    </row>
    <row r="20" spans="1:11" s="267" customFormat="1">
      <c r="A20" s="857" t="str">
        <f>'74'!A16</f>
        <v>$ indicates for the period April 2015 to December 2015</v>
      </c>
      <c r="B20" s="858"/>
      <c r="C20" s="858"/>
      <c r="D20" s="858"/>
      <c r="E20" s="858"/>
      <c r="G20" s="339"/>
    </row>
    <row r="21" spans="1:11">
      <c r="A21" s="229" t="s">
        <v>648</v>
      </c>
      <c r="B21" s="224"/>
      <c r="C21" s="224"/>
      <c r="D21" s="224"/>
      <c r="E21" s="224"/>
      <c r="G21" s="862"/>
    </row>
    <row r="23" spans="1:11">
      <c r="B23" s="965"/>
      <c r="E23" s="965"/>
      <c r="H23" s="965"/>
      <c r="K23" s="965"/>
    </row>
    <row r="24" spans="1:11">
      <c r="B24" s="965"/>
      <c r="E24" s="965"/>
      <c r="H24" s="965"/>
      <c r="K24" s="965"/>
    </row>
    <row r="25" spans="1:11">
      <c r="B25" s="965"/>
      <c r="E25" s="965"/>
      <c r="H25" s="965"/>
      <c r="K25" s="965"/>
    </row>
    <row r="26" spans="1:11">
      <c r="B26" s="965"/>
      <c r="E26" s="965"/>
      <c r="H26" s="965"/>
      <c r="K26" s="965"/>
    </row>
  </sheetData>
  <mergeCells count="8">
    <mergeCell ref="A2:A4"/>
    <mergeCell ref="A1:M1"/>
    <mergeCell ref="B2:G2"/>
    <mergeCell ref="H2:M2"/>
    <mergeCell ref="B3:D3"/>
    <mergeCell ref="E3:G3"/>
    <mergeCell ref="H3:J3"/>
    <mergeCell ref="K3:M3"/>
  </mergeCells>
  <pageMargins left="0.7" right="0.7" top="0.75" bottom="0.75" header="0.3" footer="0.3"/>
  <pageSetup scale="85" orientation="landscape" r:id="rId1"/>
</worksheet>
</file>

<file path=xl/worksheets/sheet89.xml><?xml version="1.0" encoding="utf-8"?>
<worksheet xmlns="http://schemas.openxmlformats.org/spreadsheetml/2006/main" xmlns:r="http://schemas.openxmlformats.org/officeDocument/2006/relationships">
  <dimension ref="A1:N30"/>
  <sheetViews>
    <sheetView workbookViewId="0">
      <selection activeCell="I19" sqref="I19"/>
    </sheetView>
  </sheetViews>
  <sheetFormatPr defaultRowHeight="12.75"/>
  <cols>
    <col min="1" max="1" width="9.140625" style="354" customWidth="1"/>
    <col min="2" max="3" width="9.140625" style="354"/>
    <col min="4" max="4" width="9.42578125" style="354" customWidth="1"/>
    <col min="5" max="6" width="9.140625" style="354"/>
    <col min="7" max="7" width="8.5703125" style="354" customWidth="1"/>
    <col min="8" max="8" width="8" style="354" customWidth="1"/>
    <col min="9" max="9" width="9.140625" style="354"/>
    <col min="10" max="10" width="10.28515625" style="354" customWidth="1"/>
    <col min="11" max="11" width="7.7109375" style="354" customWidth="1"/>
    <col min="12" max="12" width="8" style="354" customWidth="1"/>
    <col min="13" max="13" width="9.85546875" style="354" customWidth="1"/>
    <col min="14" max="16384" width="9.140625" style="354"/>
  </cols>
  <sheetData>
    <row r="1" spans="1:14" s="850" customFormat="1" ht="18" customHeight="1">
      <c r="A1" s="1441" t="str">
        <f>[4]Tables!A17</f>
        <v>Table 87: Category-wise  Percentage Share of Turnover &amp; Open Interest at NCDEX</v>
      </c>
      <c r="B1" s="1441"/>
      <c r="C1" s="1441"/>
      <c r="D1" s="1441"/>
      <c r="E1" s="1441"/>
      <c r="F1" s="1441"/>
      <c r="G1" s="1441"/>
      <c r="H1" s="1441"/>
      <c r="I1" s="1441"/>
      <c r="J1" s="1441"/>
      <c r="K1" s="1441"/>
      <c r="L1" s="1441"/>
      <c r="M1" s="1441"/>
    </row>
    <row r="2" spans="1:14">
      <c r="A2" s="1438" t="s">
        <v>267</v>
      </c>
      <c r="B2" s="1442" t="s">
        <v>649</v>
      </c>
      <c r="C2" s="1442"/>
      <c r="D2" s="1442"/>
      <c r="E2" s="1442"/>
      <c r="F2" s="1442"/>
      <c r="G2" s="1442"/>
      <c r="H2" s="1442" t="s">
        <v>661</v>
      </c>
      <c r="I2" s="1442"/>
      <c r="J2" s="1442"/>
      <c r="K2" s="1442"/>
      <c r="L2" s="1442"/>
      <c r="M2" s="1442"/>
    </row>
    <row r="3" spans="1:14">
      <c r="A3" s="1439"/>
      <c r="B3" s="1443" t="s">
        <v>655</v>
      </c>
      <c r="C3" s="1443"/>
      <c r="D3" s="1443"/>
      <c r="E3" s="1444" t="s">
        <v>656</v>
      </c>
      <c r="F3" s="1444"/>
      <c r="G3" s="1444"/>
      <c r="H3" s="1443" t="s">
        <v>655</v>
      </c>
      <c r="I3" s="1443"/>
      <c r="J3" s="1443"/>
      <c r="K3" s="1444" t="s">
        <v>656</v>
      </c>
      <c r="L3" s="1444"/>
      <c r="M3" s="1444"/>
      <c r="N3" s="854"/>
    </row>
    <row r="4" spans="1:14">
      <c r="A4" s="1440"/>
      <c r="B4" s="924" t="s">
        <v>406</v>
      </c>
      <c r="C4" s="924" t="s">
        <v>657</v>
      </c>
      <c r="D4" s="924" t="s">
        <v>660</v>
      </c>
      <c r="E4" s="924" t="s">
        <v>406</v>
      </c>
      <c r="F4" s="924" t="s">
        <v>657</v>
      </c>
      <c r="G4" s="924" t="s">
        <v>660</v>
      </c>
      <c r="H4" s="924" t="s">
        <v>406</v>
      </c>
      <c r="I4" s="924" t="s">
        <v>657</v>
      </c>
      <c r="J4" s="924" t="s">
        <v>660</v>
      </c>
      <c r="K4" s="924" t="s">
        <v>406</v>
      </c>
      <c r="L4" s="924" t="s">
        <v>657</v>
      </c>
      <c r="M4" s="924" t="s">
        <v>660</v>
      </c>
    </row>
    <row r="5" spans="1:14" s="267" customFormat="1" ht="13.5" customHeight="1">
      <c r="A5" s="855" t="s">
        <v>464</v>
      </c>
      <c r="B5" s="868">
        <v>46.186910795982236</v>
      </c>
      <c r="C5" s="868">
        <v>53.117318919696558</v>
      </c>
      <c r="D5" s="868">
        <v>0.69577028432121035</v>
      </c>
      <c r="E5" s="868">
        <v>73.993110456908013</v>
      </c>
      <c r="F5" s="868">
        <v>26.006889543091983</v>
      </c>
      <c r="G5" s="868">
        <v>0</v>
      </c>
      <c r="H5" s="868">
        <v>28.196128305665351</v>
      </c>
      <c r="I5" s="868">
        <v>67.669213737654673</v>
      </c>
      <c r="J5" s="868">
        <v>4.1346579566799804</v>
      </c>
      <c r="K5" s="868">
        <v>55.404622146959071</v>
      </c>
      <c r="L5" s="868">
        <v>44.595377853040922</v>
      </c>
      <c r="M5" s="868">
        <v>0</v>
      </c>
    </row>
    <row r="6" spans="1:14" s="267" customFormat="1" ht="13.5" customHeight="1">
      <c r="A6" s="855" t="s">
        <v>557</v>
      </c>
      <c r="B6" s="868">
        <f>SUM(B7:B15)</f>
        <v>445.34836760390237</v>
      </c>
      <c r="C6" s="868">
        <v>49.941355875999506</v>
      </c>
      <c r="D6" s="868">
        <v>0.32891340175054556</v>
      </c>
      <c r="E6" s="868">
        <v>82.681617828823804</v>
      </c>
      <c r="F6" s="868">
        <v>17.318382171176186</v>
      </c>
      <c r="G6" s="868">
        <v>0</v>
      </c>
      <c r="H6" s="869">
        <v>23.039386290767808</v>
      </c>
      <c r="I6" s="869">
        <v>71.920396374273921</v>
      </c>
      <c r="J6" s="869">
        <v>5.0402173349582755</v>
      </c>
      <c r="K6" s="868">
        <v>25.711133198513565</v>
      </c>
      <c r="L6" s="868">
        <v>74.288866801486435</v>
      </c>
      <c r="M6" s="868">
        <f>M13</f>
        <v>0</v>
      </c>
    </row>
    <row r="7" spans="1:14" ht="13.5" customHeight="1">
      <c r="A7" s="856">
        <v>42095</v>
      </c>
      <c r="B7" s="869">
        <v>52.120933873580178</v>
      </c>
      <c r="C7" s="869">
        <v>47.813400144176875</v>
      </c>
      <c r="D7" s="869">
        <v>6.5665982242940582E-2</v>
      </c>
      <c r="E7" s="869">
        <v>85.884859112253849</v>
      </c>
      <c r="F7" s="869">
        <v>14.115140887746136</v>
      </c>
      <c r="G7" s="869">
        <v>0</v>
      </c>
      <c r="H7" s="869">
        <v>27.717646046020732</v>
      </c>
      <c r="I7" s="869">
        <v>68.087622916068241</v>
      </c>
      <c r="J7" s="869">
        <v>4.194731037911037</v>
      </c>
      <c r="K7" s="869">
        <v>36.96595829690645</v>
      </c>
      <c r="L7" s="869">
        <v>63.03404170309355</v>
      </c>
      <c r="M7" s="869">
        <v>0</v>
      </c>
    </row>
    <row r="8" spans="1:14" ht="13.5" customHeight="1">
      <c r="A8" s="856">
        <v>42125</v>
      </c>
      <c r="B8" s="869">
        <v>50.670511714984379</v>
      </c>
      <c r="C8" s="869">
        <v>49.090099117475084</v>
      </c>
      <c r="D8" s="869">
        <v>0.23938916754055328</v>
      </c>
      <c r="E8" s="869">
        <v>83.7</v>
      </c>
      <c r="F8" s="869">
        <v>16.322419225716459</v>
      </c>
      <c r="G8" s="869">
        <v>0</v>
      </c>
      <c r="H8" s="869">
        <v>27.507417149984292</v>
      </c>
      <c r="I8" s="869">
        <v>68.511733112800272</v>
      </c>
      <c r="J8" s="869">
        <v>3.9808497372154479</v>
      </c>
      <c r="K8" s="869">
        <v>52.249723203754925</v>
      </c>
      <c r="L8" s="869">
        <v>47.750276796245068</v>
      </c>
      <c r="M8" s="869">
        <v>0</v>
      </c>
    </row>
    <row r="9" spans="1:14" ht="13.5" customHeight="1">
      <c r="A9" s="856">
        <v>42156</v>
      </c>
      <c r="B9" s="869">
        <v>50.642746594172358</v>
      </c>
      <c r="C9" s="869">
        <v>49.091465222279453</v>
      </c>
      <c r="D9" s="869">
        <v>0.26578818354819966</v>
      </c>
      <c r="E9" s="869">
        <v>85.388056176564874</v>
      </c>
      <c r="F9" s="869">
        <v>14.611943823435123</v>
      </c>
      <c r="G9" s="869">
        <v>0</v>
      </c>
      <c r="H9" s="869">
        <v>27.038964810531922</v>
      </c>
      <c r="I9" s="869">
        <v>68.207741513832232</v>
      </c>
      <c r="J9" s="869">
        <v>4.7532936756358435</v>
      </c>
      <c r="K9" s="869">
        <v>47.050467393423055</v>
      </c>
      <c r="L9" s="869">
        <v>52.949532606576952</v>
      </c>
      <c r="M9" s="869">
        <v>0</v>
      </c>
    </row>
    <row r="10" spans="1:14" ht="13.5" customHeight="1">
      <c r="A10" s="856">
        <v>42186</v>
      </c>
      <c r="B10" s="869">
        <v>52.593764347248964</v>
      </c>
      <c r="C10" s="869">
        <v>46.841672123621343</v>
      </c>
      <c r="D10" s="869">
        <v>0.56456352912969454</v>
      </c>
      <c r="E10" s="869">
        <v>86.053047148376066</v>
      </c>
      <c r="F10" s="869">
        <v>13.946952851623923</v>
      </c>
      <c r="G10" s="869">
        <v>0</v>
      </c>
      <c r="H10" s="869">
        <v>27.835297684225953</v>
      </c>
      <c r="I10" s="869">
        <v>68.228627953663576</v>
      </c>
      <c r="J10" s="869">
        <v>3.9360743621104666</v>
      </c>
      <c r="K10" s="869">
        <v>58.760753070537817</v>
      </c>
      <c r="L10" s="869">
        <v>41.239246929462183</v>
      </c>
      <c r="M10" s="869">
        <v>0</v>
      </c>
    </row>
    <row r="11" spans="1:14" ht="13.5" customHeight="1">
      <c r="A11" s="856">
        <v>42217</v>
      </c>
      <c r="B11" s="869">
        <v>51.292480417995158</v>
      </c>
      <c r="C11" s="869">
        <v>48.402576015061847</v>
      </c>
      <c r="D11" s="869">
        <v>0.30494356694299479</v>
      </c>
      <c r="E11" s="869">
        <v>86.09417569047541</v>
      </c>
      <c r="F11" s="869">
        <v>13.905824309524583</v>
      </c>
      <c r="G11" s="869">
        <v>0</v>
      </c>
      <c r="H11" s="869">
        <v>27.472762472350787</v>
      </c>
      <c r="I11" s="869">
        <v>68.140482459235983</v>
      </c>
      <c r="J11" s="869">
        <v>0</v>
      </c>
      <c r="K11" s="869">
        <v>58.955636046677505</v>
      </c>
      <c r="L11" s="869">
        <v>41.044363953322495</v>
      </c>
      <c r="M11" s="869">
        <v>0</v>
      </c>
    </row>
    <row r="12" spans="1:14" ht="13.5" customHeight="1">
      <c r="A12" s="856">
        <v>42248</v>
      </c>
      <c r="B12" s="869">
        <v>50.557574007278269</v>
      </c>
      <c r="C12" s="869">
        <v>49.22794715695877</v>
      </c>
      <c r="D12" s="869">
        <v>0.21447883576295335</v>
      </c>
      <c r="E12" s="869">
        <v>77.735582252350582</v>
      </c>
      <c r="F12" s="869">
        <v>22.264417747649418</v>
      </c>
      <c r="G12" s="869">
        <v>0</v>
      </c>
      <c r="H12" s="869">
        <v>24.391319589666903</v>
      </c>
      <c r="I12" s="869">
        <v>70.451500601226087</v>
      </c>
      <c r="J12" s="869">
        <v>5.1571798091070136</v>
      </c>
      <c r="K12" s="869">
        <v>36.698535104373505</v>
      </c>
      <c r="L12" s="869">
        <v>63.301464895626495</v>
      </c>
      <c r="M12" s="869">
        <v>0</v>
      </c>
    </row>
    <row r="13" spans="1:14" ht="13.5" customHeight="1">
      <c r="A13" s="856">
        <v>42278</v>
      </c>
      <c r="B13" s="869">
        <v>48.4</v>
      </c>
      <c r="C13" s="869">
        <v>51.4</v>
      </c>
      <c r="D13" s="869">
        <v>0.21447883576295335</v>
      </c>
      <c r="E13" s="869">
        <v>89.5</v>
      </c>
      <c r="F13" s="869">
        <v>10.5</v>
      </c>
      <c r="G13" s="869">
        <v>0</v>
      </c>
      <c r="H13" s="869">
        <v>23.1</v>
      </c>
      <c r="I13" s="869">
        <v>71.8</v>
      </c>
      <c r="J13" s="869">
        <v>5.0999999999999996</v>
      </c>
      <c r="K13" s="869">
        <v>38</v>
      </c>
      <c r="L13" s="869">
        <v>62</v>
      </c>
      <c r="M13" s="869">
        <v>0</v>
      </c>
    </row>
    <row r="14" spans="1:14" ht="13.5" customHeight="1">
      <c r="A14" s="856">
        <v>42309</v>
      </c>
      <c r="B14" s="869">
        <v>44.8</v>
      </c>
      <c r="C14" s="869">
        <v>54.4</v>
      </c>
      <c r="D14" s="869">
        <v>0.9</v>
      </c>
      <c r="E14" s="869">
        <v>71.099999999999994</v>
      </c>
      <c r="F14" s="869">
        <v>28.9</v>
      </c>
      <c r="G14" s="869">
        <v>0</v>
      </c>
      <c r="H14" s="869">
        <v>24.1</v>
      </c>
      <c r="I14" s="869">
        <v>70.3</v>
      </c>
      <c r="J14" s="869">
        <v>5.6</v>
      </c>
      <c r="K14" s="869">
        <v>33.9</v>
      </c>
      <c r="L14" s="869">
        <v>66.099999999999994</v>
      </c>
      <c r="M14" s="869">
        <v>0</v>
      </c>
    </row>
    <row r="15" spans="1:14" ht="13.5" customHeight="1">
      <c r="A15" s="856">
        <v>42353</v>
      </c>
      <c r="B15" s="869">
        <v>44.270356648643116</v>
      </c>
      <c r="C15" s="869">
        <v>55.280509936218159</v>
      </c>
      <c r="D15" s="869">
        <v>0.44913341513870736</v>
      </c>
      <c r="E15" s="869">
        <v>75.702506771171414</v>
      </c>
      <c r="F15" s="869">
        <v>24.297493228828589</v>
      </c>
      <c r="G15" s="869">
        <v>0</v>
      </c>
      <c r="H15" s="869">
        <v>23.039386290767808</v>
      </c>
      <c r="I15" s="869">
        <v>71.920396374273921</v>
      </c>
      <c r="J15" s="869">
        <v>5.0402173349582755</v>
      </c>
      <c r="K15" s="869">
        <v>25.711133198513565</v>
      </c>
      <c r="L15" s="869">
        <v>74.288866801486435</v>
      </c>
      <c r="M15" s="869">
        <v>0</v>
      </c>
    </row>
    <row r="16" spans="1:14" s="267" customFormat="1">
      <c r="A16" s="857" t="str">
        <f>'86'!A20</f>
        <v>$ indicates for the period April 2015 to December 2015</v>
      </c>
      <c r="B16" s="858"/>
      <c r="C16" s="858"/>
      <c r="D16" s="858"/>
      <c r="E16" s="858"/>
      <c r="G16" s="339"/>
    </row>
    <row r="17" spans="1:13">
      <c r="A17" s="229" t="s">
        <v>651</v>
      </c>
      <c r="B17" s="224"/>
      <c r="C17" s="224"/>
      <c r="D17" s="224"/>
      <c r="E17" s="224"/>
      <c r="G17" s="862"/>
    </row>
    <row r="20" spans="1:13">
      <c r="H20" s="965"/>
      <c r="I20" s="965"/>
      <c r="J20" s="965"/>
      <c r="K20" s="965"/>
      <c r="L20" s="965"/>
      <c r="M20" s="965"/>
    </row>
    <row r="21" spans="1:13">
      <c r="D21" s="968"/>
      <c r="H21" s="965"/>
      <c r="I21" s="965"/>
      <c r="J21" s="965"/>
      <c r="K21" s="965"/>
      <c r="L21" s="965"/>
      <c r="M21" s="965"/>
    </row>
    <row r="22" spans="1:13" ht="15">
      <c r="B22" s="967"/>
      <c r="C22" s="967"/>
      <c r="D22" s="967"/>
      <c r="H22" s="965"/>
      <c r="I22" s="965"/>
      <c r="J22" s="965"/>
      <c r="K22" s="965"/>
      <c r="L22" s="965"/>
      <c r="M22" s="965"/>
    </row>
    <row r="23" spans="1:13" ht="15">
      <c r="B23" s="967"/>
      <c r="C23" s="967"/>
      <c r="D23" s="967"/>
      <c r="H23" s="965"/>
      <c r="I23" s="965"/>
      <c r="J23" s="965"/>
      <c r="K23" s="965"/>
      <c r="L23" s="965"/>
      <c r="M23" s="965"/>
    </row>
    <row r="24" spans="1:13" ht="15">
      <c r="B24" s="967"/>
      <c r="C24" s="967"/>
      <c r="D24" s="967"/>
      <c r="H24" s="965"/>
      <c r="I24" s="965"/>
      <c r="J24" s="965"/>
      <c r="K24" s="965"/>
      <c r="L24" s="965"/>
      <c r="M24" s="965"/>
    </row>
    <row r="25" spans="1:13" ht="15">
      <c r="B25" s="967"/>
      <c r="C25" s="967"/>
      <c r="D25" s="967"/>
      <c r="H25" s="965"/>
      <c r="I25" s="965"/>
      <c r="J25" s="965"/>
      <c r="K25" s="965"/>
      <c r="L25" s="965"/>
      <c r="M25" s="965"/>
    </row>
    <row r="26" spans="1:13" ht="15">
      <c r="B26" s="967"/>
      <c r="C26" s="967"/>
      <c r="D26" s="967"/>
      <c r="H26" s="965"/>
      <c r="I26" s="965"/>
      <c r="J26" s="965"/>
      <c r="K26" s="965"/>
      <c r="L26" s="965"/>
      <c r="M26" s="965"/>
    </row>
    <row r="27" spans="1:13" ht="15">
      <c r="B27" s="967"/>
      <c r="C27" s="967"/>
      <c r="D27" s="967"/>
      <c r="H27" s="965"/>
      <c r="I27" s="965"/>
      <c r="J27" s="965"/>
      <c r="K27" s="965"/>
      <c r="L27" s="965"/>
      <c r="M27" s="965"/>
    </row>
    <row r="28" spans="1:13" ht="15">
      <c r="B28" s="967"/>
      <c r="C28" s="967"/>
      <c r="D28" s="967"/>
      <c r="H28" s="965"/>
      <c r="I28" s="965"/>
      <c r="J28" s="965"/>
      <c r="K28" s="965"/>
      <c r="L28" s="965"/>
      <c r="M28" s="965"/>
    </row>
    <row r="29" spans="1:13">
      <c r="H29" s="965"/>
      <c r="I29" s="965"/>
      <c r="J29" s="965"/>
      <c r="K29" s="965"/>
      <c r="L29" s="965"/>
      <c r="M29" s="965"/>
    </row>
    <row r="30" spans="1:13">
      <c r="H30" s="965"/>
      <c r="I30" s="965"/>
      <c r="J30" s="965"/>
      <c r="K30" s="965"/>
      <c r="L30" s="965"/>
      <c r="M30" s="965"/>
    </row>
  </sheetData>
  <mergeCells count="8">
    <mergeCell ref="A1:M1"/>
    <mergeCell ref="B2:G2"/>
    <mergeCell ref="H2:M2"/>
    <mergeCell ref="B3:D3"/>
    <mergeCell ref="E3:G3"/>
    <mergeCell ref="H3:J3"/>
    <mergeCell ref="K3:M3"/>
    <mergeCell ref="A2:A4"/>
  </mergeCells>
  <pageMargins left="0.7" right="0.7" top="0.75" bottom="0.75" header="0.3" footer="0.3"/>
  <pageSetup scale="85" orientation="landscape" r:id="rId1"/>
</worksheet>
</file>

<file path=xl/worksheets/sheet9.xml><?xml version="1.0" encoding="utf-8"?>
<worksheet xmlns="http://schemas.openxmlformats.org/spreadsheetml/2006/main" xmlns:r="http://schemas.openxmlformats.org/officeDocument/2006/relationships">
  <sheetPr codeName="Sheet7"/>
  <dimension ref="A1:K26"/>
  <sheetViews>
    <sheetView zoomScaleSheetLayoutView="115" workbookViewId="0">
      <selection activeCell="J15" sqref="J15"/>
    </sheetView>
  </sheetViews>
  <sheetFormatPr defaultColWidth="9.140625" defaultRowHeight="12.75"/>
  <cols>
    <col min="1" max="1" width="19.140625" style="102" customWidth="1"/>
    <col min="2" max="2" width="6.42578125" style="102" customWidth="1"/>
    <col min="3" max="3" width="8.28515625" style="102" customWidth="1"/>
    <col min="4" max="4" width="7" style="102" customWidth="1"/>
    <col min="5" max="5" width="8.140625" style="102" customWidth="1"/>
    <col min="6" max="6" width="6.42578125" style="102" customWidth="1"/>
    <col min="7" max="7" width="8.28515625" style="102" customWidth="1"/>
    <col min="8" max="16384" width="9.140625" style="102"/>
  </cols>
  <sheetData>
    <row r="1" spans="1:11" s="96" customFormat="1" ht="31.5" customHeight="1">
      <c r="A1" s="1014" t="str">
        <f>Tables!$A$8</f>
        <v xml:space="preserve">Table 7: Industry-wise Classification of Capital Raised through Public and Rights Issues </v>
      </c>
      <c r="B1" s="1014"/>
      <c r="C1" s="1014"/>
      <c r="D1" s="1014"/>
      <c r="E1" s="1014"/>
      <c r="F1" s="1014"/>
      <c r="G1" s="1014"/>
    </row>
    <row r="2" spans="1:11" s="463" customFormat="1" ht="15.75" customHeight="1">
      <c r="A2" s="1017" t="s">
        <v>42</v>
      </c>
      <c r="B2" s="1019" t="s">
        <v>464</v>
      </c>
      <c r="C2" s="1020"/>
      <c r="D2" s="1019" t="s">
        <v>557</v>
      </c>
      <c r="E2" s="1020"/>
      <c r="F2" s="1015">
        <v>42339</v>
      </c>
      <c r="G2" s="1016"/>
    </row>
    <row r="3" spans="1:11" s="465" customFormat="1" ht="30.75" customHeight="1">
      <c r="A3" s="1018"/>
      <c r="B3" s="505" t="s">
        <v>273</v>
      </c>
      <c r="C3" s="464" t="s">
        <v>473</v>
      </c>
      <c r="D3" s="446" t="s">
        <v>273</v>
      </c>
      <c r="E3" s="464" t="s">
        <v>473</v>
      </c>
      <c r="F3" s="446" t="s">
        <v>273</v>
      </c>
      <c r="G3" s="464" t="s">
        <v>473</v>
      </c>
    </row>
    <row r="4" spans="1:11">
      <c r="A4" s="466" t="s">
        <v>43</v>
      </c>
      <c r="B4" s="467">
        <v>5</v>
      </c>
      <c r="C4" s="468">
        <v>901.11</v>
      </c>
      <c r="D4" s="468">
        <v>0</v>
      </c>
      <c r="E4" s="468">
        <v>0</v>
      </c>
      <c r="F4" s="468">
        <v>0</v>
      </c>
      <c r="G4" s="468">
        <v>0</v>
      </c>
      <c r="H4" s="469"/>
      <c r="I4" s="470"/>
      <c r="J4" s="470"/>
      <c r="K4" s="470"/>
    </row>
    <row r="5" spans="1:11" ht="12.75" customHeight="1">
      <c r="A5" s="471" t="s">
        <v>44</v>
      </c>
      <c r="B5" s="472">
        <v>7</v>
      </c>
      <c r="C5" s="472">
        <v>2034.63</v>
      </c>
      <c r="D5" s="472">
        <v>4</v>
      </c>
      <c r="E5" s="797">
        <v>996.72</v>
      </c>
      <c r="F5" s="472">
        <v>0</v>
      </c>
      <c r="G5" s="472">
        <v>0</v>
      </c>
      <c r="H5" s="469"/>
      <c r="I5" s="470"/>
      <c r="J5" s="470"/>
      <c r="K5" s="470"/>
    </row>
    <row r="6" spans="1:11">
      <c r="A6" s="471" t="s">
        <v>45</v>
      </c>
      <c r="B6" s="472">
        <v>1</v>
      </c>
      <c r="C6" s="472">
        <v>7.84</v>
      </c>
      <c r="D6" s="472">
        <v>1</v>
      </c>
      <c r="E6" s="797">
        <v>70</v>
      </c>
      <c r="F6" s="472">
        <v>0</v>
      </c>
      <c r="G6" s="472">
        <v>0</v>
      </c>
      <c r="H6" s="469"/>
      <c r="I6" s="470"/>
      <c r="J6" s="470"/>
      <c r="K6" s="470"/>
    </row>
    <row r="7" spans="1:11">
      <c r="A7" s="471" t="s">
        <v>46</v>
      </c>
      <c r="B7" s="472">
        <v>1</v>
      </c>
      <c r="C7" s="472">
        <v>32.71</v>
      </c>
      <c r="D7" s="472">
        <v>0</v>
      </c>
      <c r="E7" s="797">
        <v>0</v>
      </c>
      <c r="F7" s="472">
        <v>0</v>
      </c>
      <c r="G7" s="472">
        <v>0</v>
      </c>
      <c r="H7" s="469"/>
      <c r="I7" s="470"/>
      <c r="J7" s="470"/>
      <c r="K7" s="470"/>
    </row>
    <row r="8" spans="1:11">
      <c r="A8" s="471" t="s">
        <v>47</v>
      </c>
      <c r="B8" s="472">
        <v>1</v>
      </c>
      <c r="C8" s="472">
        <v>524.52</v>
      </c>
      <c r="D8" s="472">
        <v>2</v>
      </c>
      <c r="E8" s="797">
        <v>373.22</v>
      </c>
      <c r="F8" s="472">
        <v>0</v>
      </c>
      <c r="G8" s="472">
        <v>0</v>
      </c>
      <c r="H8" s="469"/>
      <c r="I8" s="470"/>
      <c r="J8" s="470"/>
      <c r="K8" s="470"/>
    </row>
    <row r="9" spans="1:11">
      <c r="A9" s="471" t="s">
        <v>48</v>
      </c>
      <c r="B9" s="472">
        <v>6</v>
      </c>
      <c r="C9" s="472">
        <v>883.54</v>
      </c>
      <c r="D9" s="472">
        <v>2</v>
      </c>
      <c r="E9" s="797">
        <v>20.9</v>
      </c>
      <c r="F9" s="472">
        <v>0</v>
      </c>
      <c r="G9" s="472">
        <v>0</v>
      </c>
      <c r="H9" s="469"/>
      <c r="I9" s="470"/>
      <c r="J9" s="470"/>
      <c r="K9" s="470"/>
    </row>
    <row r="10" spans="1:11">
      <c r="A10" s="471" t="s">
        <v>49</v>
      </c>
      <c r="B10" s="472">
        <v>30</v>
      </c>
      <c r="C10" s="472">
        <f>9736.76-9</f>
        <v>9727.76</v>
      </c>
      <c r="D10" s="472">
        <v>9</v>
      </c>
      <c r="E10" s="797">
        <f>1943.99+230+G10</f>
        <v>6705.99</v>
      </c>
      <c r="F10" s="472">
        <v>1</v>
      </c>
      <c r="G10" s="472">
        <v>4532</v>
      </c>
      <c r="H10" s="469"/>
      <c r="I10" s="470"/>
      <c r="J10" s="470"/>
      <c r="K10" s="470"/>
    </row>
    <row r="11" spans="1:11">
      <c r="A11" s="471" t="s">
        <v>50</v>
      </c>
      <c r="B11" s="472">
        <v>2</v>
      </c>
      <c r="C11" s="472">
        <v>24.81</v>
      </c>
      <c r="D11" s="472">
        <v>1</v>
      </c>
      <c r="E11" s="797">
        <v>400</v>
      </c>
      <c r="F11" s="472">
        <v>0</v>
      </c>
      <c r="G11" s="472">
        <v>0</v>
      </c>
      <c r="H11" s="469"/>
      <c r="I11" s="470"/>
      <c r="J11" s="470"/>
      <c r="K11" s="470"/>
    </row>
    <row r="12" spans="1:11">
      <c r="A12" s="471" t="s">
        <v>51</v>
      </c>
      <c r="B12" s="472">
        <v>0</v>
      </c>
      <c r="C12" s="472">
        <v>0</v>
      </c>
      <c r="D12" s="472">
        <v>3</v>
      </c>
      <c r="E12" s="797">
        <f>2.43+G12</f>
        <v>1247.42</v>
      </c>
      <c r="F12" s="472">
        <v>2</v>
      </c>
      <c r="G12" s="472">
        <v>1244.99</v>
      </c>
      <c r="H12" s="469"/>
      <c r="I12" s="470"/>
      <c r="J12" s="470"/>
      <c r="K12" s="470"/>
    </row>
    <row r="13" spans="1:11">
      <c r="A13" s="471" t="s">
        <v>334</v>
      </c>
      <c r="B13" s="472">
        <v>3</v>
      </c>
      <c r="C13" s="472">
        <v>136.66</v>
      </c>
      <c r="D13" s="473">
        <v>2</v>
      </c>
      <c r="E13" s="798">
        <f>4.59+G13</f>
        <v>8.85</v>
      </c>
      <c r="F13" s="473">
        <v>1</v>
      </c>
      <c r="G13" s="473">
        <v>4.26</v>
      </c>
      <c r="H13" s="469"/>
      <c r="I13" s="470"/>
      <c r="J13" s="470"/>
      <c r="K13" s="470"/>
    </row>
    <row r="14" spans="1:11">
      <c r="A14" s="471" t="s">
        <v>52</v>
      </c>
      <c r="B14" s="473">
        <v>0</v>
      </c>
      <c r="C14" s="473">
        <v>0</v>
      </c>
      <c r="D14" s="472">
        <v>0</v>
      </c>
      <c r="E14" s="797">
        <v>0</v>
      </c>
      <c r="F14" s="473">
        <v>0</v>
      </c>
      <c r="G14" s="473">
        <v>0</v>
      </c>
      <c r="H14" s="469"/>
      <c r="I14" s="470"/>
      <c r="J14" s="470"/>
      <c r="K14" s="470"/>
    </row>
    <row r="15" spans="1:11">
      <c r="A15" s="471" t="s">
        <v>53</v>
      </c>
      <c r="B15" s="473">
        <v>2</v>
      </c>
      <c r="C15" s="473">
        <v>7.7</v>
      </c>
      <c r="D15" s="472">
        <v>2</v>
      </c>
      <c r="E15" s="797">
        <v>103.79</v>
      </c>
      <c r="F15" s="473">
        <v>0</v>
      </c>
      <c r="G15" s="473">
        <v>0</v>
      </c>
      <c r="H15" s="469"/>
      <c r="I15" s="470"/>
      <c r="J15" s="470"/>
      <c r="K15" s="470"/>
    </row>
    <row r="16" spans="1:11">
      <c r="A16" s="471" t="s">
        <v>54</v>
      </c>
      <c r="B16" s="473">
        <v>0</v>
      </c>
      <c r="C16" s="473">
        <v>0</v>
      </c>
      <c r="D16" s="472">
        <v>3</v>
      </c>
      <c r="E16" s="797">
        <v>2100</v>
      </c>
      <c r="F16" s="473">
        <v>0</v>
      </c>
      <c r="G16" s="473">
        <v>0</v>
      </c>
      <c r="H16" s="469"/>
      <c r="I16" s="470"/>
      <c r="J16" s="470"/>
      <c r="K16" s="470"/>
    </row>
    <row r="17" spans="1:11">
      <c r="A17" s="471" t="s">
        <v>55</v>
      </c>
      <c r="B17" s="473">
        <v>0</v>
      </c>
      <c r="C17" s="473">
        <v>0</v>
      </c>
      <c r="D17" s="472">
        <v>1</v>
      </c>
      <c r="E17" s="797">
        <v>3.04</v>
      </c>
      <c r="F17" s="473">
        <v>0</v>
      </c>
      <c r="G17" s="473">
        <v>0</v>
      </c>
      <c r="H17" s="469"/>
      <c r="I17" s="470"/>
      <c r="J17" s="470"/>
      <c r="K17" s="470"/>
    </row>
    <row r="18" spans="1:11">
      <c r="A18" s="471" t="s">
        <v>56</v>
      </c>
      <c r="B18" s="473">
        <v>1</v>
      </c>
      <c r="C18" s="473">
        <v>174.71</v>
      </c>
      <c r="D18" s="472">
        <v>0</v>
      </c>
      <c r="E18" s="797">
        <v>0</v>
      </c>
      <c r="F18" s="473">
        <v>0</v>
      </c>
      <c r="G18" s="473">
        <v>0</v>
      </c>
      <c r="H18" s="469"/>
      <c r="I18" s="470"/>
      <c r="J18" s="470"/>
      <c r="K18" s="470"/>
    </row>
    <row r="19" spans="1:11">
      <c r="A19" s="471" t="s">
        <v>57</v>
      </c>
      <c r="B19" s="473">
        <v>3</v>
      </c>
      <c r="C19" s="473">
        <v>388.3</v>
      </c>
      <c r="D19" s="472">
        <v>4</v>
      </c>
      <c r="E19" s="797">
        <v>88.48</v>
      </c>
      <c r="F19" s="473">
        <v>0</v>
      </c>
      <c r="G19" s="473">
        <v>0</v>
      </c>
      <c r="H19" s="469"/>
      <c r="I19" s="470"/>
      <c r="J19" s="470"/>
      <c r="K19" s="470"/>
    </row>
    <row r="20" spans="1:11">
      <c r="A20" s="471" t="s">
        <v>58</v>
      </c>
      <c r="B20" s="472">
        <v>26</v>
      </c>
      <c r="C20" s="472">
        <v>4357.25</v>
      </c>
      <c r="D20" s="799">
        <v>37</v>
      </c>
      <c r="E20" s="797">
        <f>16154.315014+G20</f>
        <v>39493.235013999998</v>
      </c>
      <c r="F20" s="473">
        <v>4</v>
      </c>
      <c r="G20" s="473">
        <f>1380.66+21958.26</f>
        <v>23338.92</v>
      </c>
      <c r="H20" s="469"/>
      <c r="I20" s="470"/>
      <c r="J20" s="470"/>
      <c r="K20" s="470"/>
    </row>
    <row r="21" spans="1:11" s="477" customFormat="1">
      <c r="A21" s="474" t="s">
        <v>5</v>
      </c>
      <c r="B21" s="476">
        <f t="shared" ref="B21:C21" si="0">SUM(B4:B20)</f>
        <v>88</v>
      </c>
      <c r="C21" s="475">
        <f t="shared" si="0"/>
        <v>19201.54</v>
      </c>
      <c r="D21" s="476">
        <f>SUM(D4:D20)</f>
        <v>71</v>
      </c>
      <c r="E21" s="475">
        <f>SUM(E4:E20)</f>
        <v>51611.645014000002</v>
      </c>
      <c r="F21" s="476">
        <f>SUM(F4:F20)</f>
        <v>8</v>
      </c>
      <c r="G21" s="475">
        <f>SUM(G4:G20)</f>
        <v>29120.17</v>
      </c>
      <c r="H21" s="469"/>
      <c r="I21" s="470"/>
      <c r="J21" s="470"/>
    </row>
    <row r="22" spans="1:11" ht="12" customHeight="1">
      <c r="A22" s="1013" t="str">
        <f>'6'!A16:F16</f>
        <v>$ indicates as on December 31, 2015.</v>
      </c>
      <c r="B22" s="1013"/>
      <c r="C22" s="1013"/>
    </row>
    <row r="23" spans="1:11" ht="12" customHeight="1">
      <c r="A23" s="689" t="s">
        <v>276</v>
      </c>
      <c r="B23" s="518"/>
      <c r="E23" s="470"/>
    </row>
    <row r="24" spans="1:11">
      <c r="A24" s="478"/>
      <c r="E24" s="470"/>
    </row>
    <row r="25" spans="1:11" ht="14.25" customHeight="1">
      <c r="E25" s="470"/>
    </row>
    <row r="26" spans="1:11" ht="14.25" customHeight="1"/>
  </sheetData>
  <mergeCells count="6">
    <mergeCell ref="A22:C22"/>
    <mergeCell ref="A1:G1"/>
    <mergeCell ref="F2:G2"/>
    <mergeCell ref="A2:A3"/>
    <mergeCell ref="B2:C2"/>
    <mergeCell ref="D2:E2"/>
  </mergeCells>
  <pageMargins left="0.75" right="0.75" top="1" bottom="1" header="0.5" footer="0.5"/>
  <pageSetup scale="90" orientation="portrait" r:id="rId1"/>
  <headerFooter alignWithMargins="0"/>
  <ignoredErrors>
    <ignoredError sqref="F21 B21:C21" formulaRange="1"/>
  </ignoredErrors>
</worksheet>
</file>

<file path=xl/worksheets/sheet90.xml><?xml version="1.0" encoding="utf-8"?>
<worksheet xmlns="http://schemas.openxmlformats.org/spreadsheetml/2006/main" xmlns:r="http://schemas.openxmlformats.org/officeDocument/2006/relationships">
  <dimension ref="A1:N32"/>
  <sheetViews>
    <sheetView workbookViewId="0">
      <selection activeCell="I19" sqref="I19"/>
    </sheetView>
  </sheetViews>
  <sheetFormatPr defaultRowHeight="12.75"/>
  <cols>
    <col min="1" max="1" width="9.7109375" style="354" customWidth="1"/>
    <col min="2" max="4" width="9" style="354" customWidth="1"/>
    <col min="5" max="7" width="8.42578125" style="354" customWidth="1"/>
    <col min="8" max="8" width="10.85546875" style="354" bestFit="1" customWidth="1"/>
    <col min="9" max="13" width="9" style="354" customWidth="1"/>
    <col min="14" max="16384" width="9.140625" style="354"/>
  </cols>
  <sheetData>
    <row r="1" spans="1:14" s="850" customFormat="1" ht="18" customHeight="1">
      <c r="A1" s="1441" t="str">
        <f>[4]Tables!A18</f>
        <v>Table 88: Category-wise Percentage Share of Turnover &amp; Open Interest at NMCE</v>
      </c>
      <c r="B1" s="1441"/>
      <c r="C1" s="1441"/>
      <c r="D1" s="1441"/>
      <c r="E1" s="1441"/>
      <c r="F1" s="1441"/>
      <c r="G1" s="1441"/>
      <c r="H1" s="1441"/>
      <c r="I1" s="1441"/>
      <c r="J1" s="1441"/>
      <c r="K1" s="1441"/>
      <c r="L1" s="1441"/>
      <c r="M1" s="1441"/>
    </row>
    <row r="2" spans="1:14">
      <c r="A2" s="1438" t="s">
        <v>750</v>
      </c>
      <c r="B2" s="1442" t="s">
        <v>654</v>
      </c>
      <c r="C2" s="1442"/>
      <c r="D2" s="1442"/>
      <c r="E2" s="1442"/>
      <c r="F2" s="1442"/>
      <c r="G2" s="1442"/>
      <c r="H2" s="1442" t="s">
        <v>658</v>
      </c>
      <c r="I2" s="1442"/>
      <c r="J2" s="1442"/>
      <c r="K2" s="1442"/>
      <c r="L2" s="1442"/>
      <c r="M2" s="1442"/>
    </row>
    <row r="3" spans="1:14">
      <c r="A3" s="1439"/>
      <c r="B3" s="1443" t="s">
        <v>655</v>
      </c>
      <c r="C3" s="1443"/>
      <c r="D3" s="1443"/>
      <c r="E3" s="1444" t="s">
        <v>656</v>
      </c>
      <c r="F3" s="1444"/>
      <c r="G3" s="1444"/>
      <c r="H3" s="1443" t="s">
        <v>655</v>
      </c>
      <c r="I3" s="1443"/>
      <c r="J3" s="1443"/>
      <c r="K3" s="1444" t="s">
        <v>656</v>
      </c>
      <c r="L3" s="1444"/>
      <c r="M3" s="1444"/>
      <c r="N3" s="854"/>
    </row>
    <row r="4" spans="1:14">
      <c r="A4" s="1440"/>
      <c r="B4" s="924" t="s">
        <v>406</v>
      </c>
      <c r="C4" s="924" t="s">
        <v>657</v>
      </c>
      <c r="D4" s="924" t="s">
        <v>660</v>
      </c>
      <c r="E4" s="924" t="s">
        <v>406</v>
      </c>
      <c r="F4" s="924" t="s">
        <v>657</v>
      </c>
      <c r="G4" s="924" t="s">
        <v>660</v>
      </c>
      <c r="H4" s="924" t="s">
        <v>406</v>
      </c>
      <c r="I4" s="924" t="s">
        <v>657</v>
      </c>
      <c r="J4" s="924" t="s">
        <v>660</v>
      </c>
      <c r="K4" s="924" t="s">
        <v>406</v>
      </c>
      <c r="L4" s="924" t="s">
        <v>657</v>
      </c>
      <c r="M4" s="924" t="s">
        <v>660</v>
      </c>
    </row>
    <row r="5" spans="1:14" s="267" customFormat="1" ht="13.5" customHeight="1">
      <c r="A5" s="855" t="s">
        <v>464</v>
      </c>
      <c r="B5" s="868">
        <v>5.3025364487084641</v>
      </c>
      <c r="C5" s="868">
        <v>94.697463551291534</v>
      </c>
      <c r="D5" s="868">
        <v>0</v>
      </c>
      <c r="E5" s="614">
        <v>0</v>
      </c>
      <c r="F5" s="614">
        <v>0</v>
      </c>
      <c r="G5" s="614">
        <v>0</v>
      </c>
      <c r="H5" s="868">
        <v>4.255256380699306</v>
      </c>
      <c r="I5" s="868">
        <v>95.744743619300692</v>
      </c>
      <c r="J5" s="868">
        <v>0</v>
      </c>
      <c r="K5" s="614">
        <v>0</v>
      </c>
      <c r="L5" s="614">
        <v>0</v>
      </c>
      <c r="M5" s="614">
        <v>0</v>
      </c>
    </row>
    <row r="6" spans="1:14" s="267" customFormat="1" ht="13.5" customHeight="1">
      <c r="A6" s="855" t="s">
        <v>557</v>
      </c>
      <c r="B6" s="868">
        <f>SUM(B7:B15)</f>
        <v>39.074230282535645</v>
      </c>
      <c r="C6" s="868">
        <v>95.933459110228128</v>
      </c>
      <c r="D6" s="868">
        <v>0</v>
      </c>
      <c r="E6" s="614">
        <v>0</v>
      </c>
      <c r="F6" s="614">
        <v>0</v>
      </c>
      <c r="G6" s="614">
        <v>0</v>
      </c>
      <c r="H6" s="868">
        <v>1.5500593943470131</v>
      </c>
      <c r="I6" s="868">
        <v>98.449940605652984</v>
      </c>
      <c r="J6" s="868">
        <v>0</v>
      </c>
      <c r="K6" s="614">
        <v>0</v>
      </c>
      <c r="L6" s="614">
        <v>0</v>
      </c>
      <c r="M6" s="614">
        <v>0</v>
      </c>
    </row>
    <row r="7" spans="1:14" ht="13.5" customHeight="1">
      <c r="A7" s="856">
        <v>42095</v>
      </c>
      <c r="B7" s="869">
        <v>4.4744892239545173</v>
      </c>
      <c r="C7" s="869">
        <v>95.525510776045479</v>
      </c>
      <c r="D7" s="869">
        <v>0</v>
      </c>
      <c r="E7" s="624">
        <v>0</v>
      </c>
      <c r="F7" s="624">
        <v>0</v>
      </c>
      <c r="G7" s="624">
        <v>0</v>
      </c>
      <c r="H7" s="869">
        <v>3.1541709882945619</v>
      </c>
      <c r="I7" s="869">
        <v>96.845829011705447</v>
      </c>
      <c r="J7" s="869">
        <v>0</v>
      </c>
      <c r="K7" s="624">
        <v>0</v>
      </c>
      <c r="L7" s="624">
        <v>0</v>
      </c>
      <c r="M7" s="624">
        <v>0</v>
      </c>
    </row>
    <row r="8" spans="1:14" ht="13.5" customHeight="1">
      <c r="A8" s="856">
        <v>42125</v>
      </c>
      <c r="B8" s="869">
        <v>2.6950640513215838</v>
      </c>
      <c r="C8" s="869">
        <v>97.30493594867842</v>
      </c>
      <c r="D8" s="869">
        <v>0</v>
      </c>
      <c r="E8" s="624">
        <v>0</v>
      </c>
      <c r="F8" s="624">
        <v>0</v>
      </c>
      <c r="G8" s="624">
        <v>0</v>
      </c>
      <c r="H8" s="869">
        <v>1.7493707299532542</v>
      </c>
      <c r="I8" s="869">
        <v>98.250629270046744</v>
      </c>
      <c r="J8" s="869">
        <v>0</v>
      </c>
      <c r="K8" s="624">
        <v>0</v>
      </c>
      <c r="L8" s="624">
        <v>0</v>
      </c>
      <c r="M8" s="624">
        <v>0</v>
      </c>
    </row>
    <row r="9" spans="1:14" ht="13.5" customHeight="1">
      <c r="A9" s="856">
        <v>42156</v>
      </c>
      <c r="B9" s="869">
        <v>2.064780050018229</v>
      </c>
      <c r="C9" s="869">
        <v>97.935219949981771</v>
      </c>
      <c r="D9" s="869">
        <v>0</v>
      </c>
      <c r="E9" s="624">
        <v>0</v>
      </c>
      <c r="F9" s="624">
        <v>0</v>
      </c>
      <c r="G9" s="624">
        <v>0</v>
      </c>
      <c r="H9" s="869">
        <v>1.2076596650797755</v>
      </c>
      <c r="I9" s="869">
        <v>98.792340334920226</v>
      </c>
      <c r="J9" s="869">
        <v>0</v>
      </c>
      <c r="K9" s="624">
        <v>0</v>
      </c>
      <c r="L9" s="624">
        <v>0</v>
      </c>
      <c r="M9" s="624">
        <v>0</v>
      </c>
    </row>
    <row r="10" spans="1:14" ht="13.5" customHeight="1">
      <c r="A10" s="856">
        <v>42186</v>
      </c>
      <c r="B10" s="869">
        <v>2.8139391829393627</v>
      </c>
      <c r="C10" s="869">
        <v>97.186060817060635</v>
      </c>
      <c r="D10" s="869">
        <v>0</v>
      </c>
      <c r="E10" s="624">
        <v>0</v>
      </c>
      <c r="F10" s="624">
        <v>0</v>
      </c>
      <c r="G10" s="624">
        <v>0</v>
      </c>
      <c r="H10" s="869">
        <v>1.2108501671843777</v>
      </c>
      <c r="I10" s="869">
        <v>98.789149832815625</v>
      </c>
      <c r="J10" s="869">
        <v>0</v>
      </c>
      <c r="K10" s="624">
        <v>0</v>
      </c>
      <c r="L10" s="624">
        <v>0</v>
      </c>
      <c r="M10" s="624">
        <v>0</v>
      </c>
    </row>
    <row r="11" spans="1:14" ht="13.5" customHeight="1">
      <c r="A11" s="856">
        <v>42217</v>
      </c>
      <c r="B11" s="869">
        <v>6.0959332958330776</v>
      </c>
      <c r="C11" s="869">
        <v>93.904066704166922</v>
      </c>
      <c r="D11" s="869">
        <v>0</v>
      </c>
      <c r="E11" s="624">
        <v>0</v>
      </c>
      <c r="F11" s="624">
        <v>0</v>
      </c>
      <c r="G11" s="624">
        <v>0</v>
      </c>
      <c r="H11" s="869">
        <v>1.8127819338208513</v>
      </c>
      <c r="I11" s="869">
        <v>98.187218066179156</v>
      </c>
      <c r="J11" s="869">
        <v>0</v>
      </c>
      <c r="K11" s="624">
        <v>0</v>
      </c>
      <c r="L11" s="624">
        <v>0</v>
      </c>
      <c r="M11" s="624">
        <v>0</v>
      </c>
    </row>
    <row r="12" spans="1:14" ht="13.5" customHeight="1">
      <c r="A12" s="856">
        <v>42248</v>
      </c>
      <c r="B12" s="869">
        <v>7.8224200205301191</v>
      </c>
      <c r="C12" s="869">
        <v>92.177579979469883</v>
      </c>
      <c r="D12" s="869">
        <v>0</v>
      </c>
      <c r="E12" s="624">
        <v>0</v>
      </c>
      <c r="F12" s="624">
        <v>0</v>
      </c>
      <c r="G12" s="624">
        <v>0</v>
      </c>
      <c r="H12" s="869">
        <v>1.6009292459976769</v>
      </c>
      <c r="I12" s="869">
        <v>98.399070754002324</v>
      </c>
      <c r="J12" s="869">
        <v>0</v>
      </c>
      <c r="K12" s="624">
        <v>0</v>
      </c>
      <c r="L12" s="624">
        <v>0</v>
      </c>
      <c r="M12" s="624">
        <v>0</v>
      </c>
    </row>
    <row r="13" spans="1:14" ht="13.5" customHeight="1">
      <c r="A13" s="856">
        <v>42278</v>
      </c>
      <c r="B13" s="869">
        <v>8.1</v>
      </c>
      <c r="C13" s="869">
        <v>91.9</v>
      </c>
      <c r="D13" s="869">
        <v>0</v>
      </c>
      <c r="E13" s="624">
        <v>0</v>
      </c>
      <c r="F13" s="624">
        <v>0</v>
      </c>
      <c r="G13" s="624">
        <v>0</v>
      </c>
      <c r="H13" s="869">
        <v>0.94825181917294188</v>
      </c>
      <c r="I13" s="869">
        <v>99.051748180827062</v>
      </c>
      <c r="J13" s="869">
        <v>0</v>
      </c>
      <c r="K13" s="624">
        <v>0</v>
      </c>
      <c r="L13" s="624">
        <v>0</v>
      </c>
      <c r="M13" s="624">
        <v>0</v>
      </c>
    </row>
    <row r="14" spans="1:14" ht="13.5" customHeight="1">
      <c r="A14" s="856">
        <v>42309</v>
      </c>
      <c r="B14" s="869">
        <v>4.0999999999999996</v>
      </c>
      <c r="C14" s="869">
        <v>95.9</v>
      </c>
      <c r="D14" s="869">
        <v>0</v>
      </c>
      <c r="E14" s="624">
        <v>0</v>
      </c>
      <c r="F14" s="624">
        <v>0</v>
      </c>
      <c r="G14" s="624">
        <v>0</v>
      </c>
      <c r="H14" s="869">
        <v>0.67573471587102785</v>
      </c>
      <c r="I14" s="869">
        <v>99.32426528412897</v>
      </c>
      <c r="J14" s="869">
        <v>0</v>
      </c>
      <c r="K14" s="624">
        <v>0</v>
      </c>
      <c r="L14" s="624">
        <v>0</v>
      </c>
      <c r="M14" s="624">
        <v>0</v>
      </c>
    </row>
    <row r="15" spans="1:14" ht="13.5" customHeight="1">
      <c r="A15" s="856">
        <v>42339</v>
      </c>
      <c r="B15" s="869">
        <v>0.907604457938751</v>
      </c>
      <c r="C15" s="869">
        <v>99.092395542061254</v>
      </c>
      <c r="D15" s="869">
        <v>0</v>
      </c>
      <c r="E15" s="624">
        <v>0</v>
      </c>
      <c r="F15" s="624">
        <v>0</v>
      </c>
      <c r="G15" s="624">
        <v>0</v>
      </c>
      <c r="H15" s="869">
        <v>1.1415168100078188</v>
      </c>
      <c r="I15" s="869">
        <v>98.858483189992185</v>
      </c>
      <c r="J15" s="869">
        <v>0</v>
      </c>
      <c r="K15" s="624">
        <v>0</v>
      </c>
      <c r="L15" s="624">
        <v>0</v>
      </c>
      <c r="M15" s="624">
        <v>0</v>
      </c>
    </row>
    <row r="16" spans="1:14" s="267" customFormat="1">
      <c r="A16" s="857" t="str">
        <f>'87'!A16</f>
        <v>$ indicates for the period April 2015 to December 2015</v>
      </c>
      <c r="B16" s="858"/>
      <c r="C16" s="858"/>
      <c r="D16" s="858"/>
      <c r="E16" s="858"/>
      <c r="G16" s="339"/>
    </row>
    <row r="17" spans="1:8">
      <c r="A17" s="229" t="s">
        <v>653</v>
      </c>
      <c r="B17" s="224"/>
      <c r="C17" s="224"/>
      <c r="D17" s="224"/>
      <c r="E17" s="224"/>
      <c r="G17" s="862"/>
    </row>
    <row r="19" spans="1:8">
      <c r="H19" s="836"/>
    </row>
    <row r="20" spans="1:8">
      <c r="H20" s="836"/>
    </row>
    <row r="21" spans="1:8">
      <c r="H21" s="836"/>
    </row>
    <row r="22" spans="1:8">
      <c r="H22" s="836"/>
    </row>
    <row r="23" spans="1:8">
      <c r="H23" s="836"/>
    </row>
    <row r="24" spans="1:8">
      <c r="H24" s="836"/>
    </row>
    <row r="25" spans="1:8">
      <c r="H25" s="836"/>
    </row>
    <row r="26" spans="1:8">
      <c r="H26" s="836"/>
    </row>
    <row r="27" spans="1:8">
      <c r="H27" s="836"/>
    </row>
    <row r="28" spans="1:8">
      <c r="H28" s="836"/>
    </row>
    <row r="29" spans="1:8">
      <c r="H29" s="836"/>
    </row>
    <row r="30" spans="1:8">
      <c r="H30" s="836"/>
    </row>
    <row r="31" spans="1:8">
      <c r="H31" s="836"/>
    </row>
    <row r="32" spans="1:8">
      <c r="H32" s="836"/>
    </row>
  </sheetData>
  <mergeCells count="8">
    <mergeCell ref="A1:M1"/>
    <mergeCell ref="B2:G2"/>
    <mergeCell ref="H2:M2"/>
    <mergeCell ref="B3:D3"/>
    <mergeCell ref="E3:G3"/>
    <mergeCell ref="H3:J3"/>
    <mergeCell ref="K3:M3"/>
    <mergeCell ref="A2:A4"/>
  </mergeCells>
  <pageMargins left="0.7" right="0.7" top="0.75" bottom="0.75" header="0.3" footer="0.3"/>
  <pageSetup scale="90" orientation="landscape" r:id="rId1"/>
</worksheet>
</file>

<file path=xl/worksheets/sheet91.xml><?xml version="1.0" encoding="utf-8"?>
<worksheet xmlns="http://schemas.openxmlformats.org/spreadsheetml/2006/main" xmlns:r="http://schemas.openxmlformats.org/officeDocument/2006/relationships">
  <sheetPr codeName="Sheet57"/>
  <dimension ref="A1:N48"/>
  <sheetViews>
    <sheetView topLeftCell="A25" zoomScaleSheetLayoutView="100" workbookViewId="0">
      <selection activeCell="L27" sqref="L27"/>
    </sheetView>
  </sheetViews>
  <sheetFormatPr defaultColWidth="9.140625" defaultRowHeight="12.75"/>
  <cols>
    <col min="1" max="1" width="43.140625" style="320" customWidth="1"/>
    <col min="2" max="6" width="12.28515625" style="320" customWidth="1"/>
    <col min="7" max="7" width="9.140625" style="148"/>
    <col min="8" max="8" width="9.42578125" style="148" hidden="1" customWidth="1"/>
    <col min="9" max="9" width="9.7109375" style="148" hidden="1" customWidth="1"/>
    <col min="10" max="11" width="0" style="148" hidden="1" customWidth="1"/>
    <col min="12" max="12" width="9.140625" style="148"/>
    <col min="13" max="13" width="10.5703125" style="148" hidden="1" customWidth="1"/>
    <col min="14" max="14" width="11.7109375" style="148" hidden="1" customWidth="1"/>
    <col min="15" max="17" width="0" style="320" hidden="1" customWidth="1"/>
    <col min="18" max="16384" width="9.140625" style="320"/>
  </cols>
  <sheetData>
    <row r="1" spans="1:14" ht="15.75">
      <c r="A1" s="177" t="str">
        <f>[3]Tables!A90</f>
        <v>Table 89: Macro Economic Indicators</v>
      </c>
      <c r="B1" s="178"/>
      <c r="C1" s="178"/>
      <c r="D1" s="178"/>
      <c r="E1" s="178"/>
      <c r="F1" s="179"/>
      <c r="G1" s="320"/>
      <c r="H1" s="320"/>
      <c r="I1" s="320"/>
      <c r="J1" s="320"/>
      <c r="K1" s="320"/>
      <c r="L1" s="320"/>
      <c r="M1" s="320"/>
      <c r="N1" s="320"/>
    </row>
    <row r="2" spans="1:14" ht="17.25" customHeight="1">
      <c r="A2" s="1447" t="s">
        <v>580</v>
      </c>
      <c r="B2" s="1448"/>
      <c r="C2" s="1448"/>
      <c r="D2" s="1448"/>
      <c r="E2" s="1448"/>
      <c r="F2" s="180">
        <v>10656925</v>
      </c>
      <c r="G2" s="320"/>
      <c r="H2" s="320"/>
      <c r="I2" s="320"/>
      <c r="J2" s="320"/>
      <c r="K2" s="320"/>
      <c r="L2" s="320"/>
      <c r="M2" s="320"/>
      <c r="N2" s="320"/>
    </row>
    <row r="3" spans="1:14" ht="17.25" customHeight="1">
      <c r="A3" s="1447" t="s">
        <v>526</v>
      </c>
      <c r="B3" s="1448"/>
      <c r="C3" s="1448"/>
      <c r="D3" s="1448"/>
      <c r="E3" s="1448"/>
      <c r="F3" s="181">
        <v>30</v>
      </c>
      <c r="G3" s="320"/>
      <c r="H3" s="320"/>
      <c r="I3" s="320"/>
      <c r="J3" s="320"/>
      <c r="K3" s="320"/>
      <c r="L3" s="320"/>
      <c r="M3" s="320"/>
      <c r="N3" s="320"/>
    </row>
    <row r="4" spans="1:14" ht="17.25" customHeight="1">
      <c r="A4" s="1449" t="s">
        <v>527</v>
      </c>
      <c r="B4" s="1450"/>
      <c r="C4" s="1450"/>
      <c r="D4" s="1450"/>
      <c r="E4" s="1450"/>
      <c r="F4" s="181">
        <v>32.299999999999997</v>
      </c>
      <c r="G4" s="320"/>
      <c r="H4" s="320"/>
      <c r="I4" s="320"/>
      <c r="J4" s="320"/>
      <c r="K4" s="320"/>
      <c r="L4" s="320"/>
      <c r="M4" s="320"/>
      <c r="N4" s="320"/>
    </row>
    <row r="5" spans="1:14" ht="15">
      <c r="A5" s="1454" t="s">
        <v>258</v>
      </c>
      <c r="B5" s="146" t="s">
        <v>619</v>
      </c>
      <c r="C5" s="146" t="s">
        <v>626</v>
      </c>
      <c r="D5" s="146" t="s">
        <v>728</v>
      </c>
      <c r="E5" s="146" t="s">
        <v>751</v>
      </c>
      <c r="F5" s="146" t="s">
        <v>820</v>
      </c>
      <c r="G5" s="320"/>
      <c r="H5" s="320"/>
      <c r="I5" s="320"/>
      <c r="J5" s="320"/>
      <c r="K5" s="320"/>
      <c r="L5" s="320"/>
      <c r="M5" s="320"/>
      <c r="N5" s="320"/>
    </row>
    <row r="6" spans="1:14" ht="15">
      <c r="A6" s="1455"/>
      <c r="B6" s="147">
        <v>2015</v>
      </c>
      <c r="C6" s="147">
        <v>2015</v>
      </c>
      <c r="D6" s="147">
        <v>2015</v>
      </c>
      <c r="E6" s="147">
        <v>2015</v>
      </c>
      <c r="F6" s="147">
        <v>2015</v>
      </c>
      <c r="G6" s="320"/>
      <c r="H6" s="320"/>
      <c r="I6" s="320"/>
      <c r="J6" s="320"/>
      <c r="K6" s="320"/>
      <c r="L6" s="320"/>
      <c r="M6" s="320"/>
      <c r="N6" s="320"/>
    </row>
    <row r="7" spans="1:14" ht="15" customHeight="1">
      <c r="A7" s="760" t="s">
        <v>227</v>
      </c>
      <c r="B7" s="761">
        <v>4</v>
      </c>
      <c r="C7" s="761">
        <v>4</v>
      </c>
      <c r="D7" s="761">
        <v>4</v>
      </c>
      <c r="E7" s="761">
        <v>4</v>
      </c>
      <c r="F7" s="761">
        <v>4</v>
      </c>
      <c r="G7" s="320"/>
      <c r="H7" s="320"/>
      <c r="I7" s="320"/>
      <c r="J7" s="320"/>
      <c r="K7" s="320"/>
      <c r="L7" s="320"/>
      <c r="M7" s="320"/>
      <c r="N7" s="320"/>
    </row>
    <row r="8" spans="1:14" ht="15" customHeight="1">
      <c r="A8" s="762" t="s">
        <v>510</v>
      </c>
      <c r="B8" s="763">
        <v>7.25</v>
      </c>
      <c r="C8" s="763">
        <v>7.25</v>
      </c>
      <c r="D8" s="763">
        <v>6.75</v>
      </c>
      <c r="E8" s="763">
        <v>6.75</v>
      </c>
      <c r="F8" s="763">
        <v>6.75</v>
      </c>
      <c r="G8" s="320"/>
      <c r="H8" s="320"/>
      <c r="I8" s="320"/>
      <c r="J8" s="320"/>
      <c r="K8" s="320"/>
      <c r="L8" s="320"/>
      <c r="M8" s="320"/>
      <c r="N8" s="320"/>
    </row>
    <row r="9" spans="1:14" ht="15" customHeight="1">
      <c r="A9" s="764" t="s">
        <v>380</v>
      </c>
      <c r="B9" s="321">
        <v>10999870</v>
      </c>
      <c r="C9" s="321">
        <v>11220050</v>
      </c>
      <c r="D9" s="321">
        <v>11227440</v>
      </c>
      <c r="E9" s="321">
        <v>11250590</v>
      </c>
      <c r="F9" s="321">
        <v>113383.7</v>
      </c>
      <c r="G9" s="320"/>
      <c r="H9" s="320"/>
      <c r="I9" s="320"/>
      <c r="J9" s="320"/>
      <c r="K9" s="320"/>
      <c r="L9" s="320"/>
      <c r="M9" s="320"/>
      <c r="N9" s="320"/>
    </row>
    <row r="10" spans="1:14" ht="15" customHeight="1">
      <c r="A10" s="762" t="s">
        <v>381</v>
      </c>
      <c r="B10" s="765">
        <v>8959700</v>
      </c>
      <c r="C10" s="321">
        <v>9163820</v>
      </c>
      <c r="D10" s="321">
        <v>9140030</v>
      </c>
      <c r="E10" s="321">
        <v>9124760</v>
      </c>
      <c r="F10" s="321">
        <v>9184650</v>
      </c>
      <c r="G10" s="320"/>
      <c r="H10" s="320"/>
      <c r="I10" s="183"/>
      <c r="J10" s="320"/>
      <c r="K10" s="320"/>
      <c r="L10" s="320"/>
      <c r="M10" s="320"/>
      <c r="N10" s="320"/>
    </row>
    <row r="11" spans="1:14" ht="15" customHeight="1">
      <c r="A11" s="766" t="s">
        <v>382</v>
      </c>
      <c r="B11" s="767">
        <v>6666250</v>
      </c>
      <c r="C11" s="767">
        <v>6830240</v>
      </c>
      <c r="D11" s="767">
        <v>6803970</v>
      </c>
      <c r="E11" s="767">
        <v>6867930</v>
      </c>
      <c r="F11" s="767">
        <v>7017000</v>
      </c>
      <c r="G11" s="320"/>
      <c r="H11" s="320"/>
      <c r="I11" s="183"/>
      <c r="J11" s="320"/>
      <c r="K11" s="320"/>
      <c r="L11" s="320"/>
      <c r="M11" s="320"/>
      <c r="N11" s="320"/>
    </row>
    <row r="12" spans="1:14" ht="15" customHeight="1">
      <c r="A12" s="1456" t="s">
        <v>220</v>
      </c>
      <c r="B12" s="1457"/>
      <c r="C12" s="1457"/>
      <c r="D12" s="1457"/>
      <c r="E12" s="1457"/>
      <c r="F12" s="1458"/>
      <c r="G12" s="320"/>
      <c r="H12" s="320"/>
      <c r="I12" s="183"/>
      <c r="J12" s="320"/>
      <c r="K12" s="320"/>
      <c r="L12" s="320"/>
      <c r="M12" s="320"/>
      <c r="N12" s="320"/>
    </row>
    <row r="13" spans="1:14" ht="15" customHeight="1">
      <c r="A13" s="768" t="s">
        <v>319</v>
      </c>
      <c r="B13" s="761">
        <v>7.03</v>
      </c>
      <c r="C13" s="761">
        <v>7.05</v>
      </c>
      <c r="D13" s="761">
        <v>6.77</v>
      </c>
      <c r="E13" s="761">
        <v>6.81</v>
      </c>
      <c r="F13" s="761">
        <v>6.76</v>
      </c>
      <c r="G13" s="320"/>
      <c r="H13" s="320"/>
      <c r="I13" s="183"/>
      <c r="J13" s="320"/>
      <c r="K13" s="320"/>
      <c r="L13" s="320"/>
      <c r="M13" s="320"/>
      <c r="N13" s="320"/>
    </row>
    <row r="14" spans="1:14" ht="15" customHeight="1">
      <c r="A14" s="769" t="s">
        <v>444</v>
      </c>
      <c r="B14" s="761">
        <v>7.44</v>
      </c>
      <c r="C14" s="761">
        <v>7.39</v>
      </c>
      <c r="D14" s="761">
        <v>7.1</v>
      </c>
      <c r="E14" s="761">
        <v>7.14</v>
      </c>
      <c r="F14" s="761">
        <v>7.23</v>
      </c>
      <c r="G14" s="320"/>
      <c r="H14" s="320"/>
      <c r="I14" s="320"/>
      <c r="J14" s="320"/>
      <c r="K14" s="320"/>
      <c r="L14" s="320"/>
      <c r="M14" s="320"/>
      <c r="N14" s="320"/>
    </row>
    <row r="15" spans="1:14" ht="15" customHeight="1" thickBot="1">
      <c r="A15" s="769" t="s">
        <v>511</v>
      </c>
      <c r="B15" s="761" t="s">
        <v>582</v>
      </c>
      <c r="C15" s="761" t="s">
        <v>582</v>
      </c>
      <c r="D15" s="761" t="s">
        <v>730</v>
      </c>
      <c r="E15" s="761" t="s">
        <v>730</v>
      </c>
      <c r="F15" s="761" t="s">
        <v>730</v>
      </c>
      <c r="G15" s="320"/>
      <c r="H15" s="183"/>
      <c r="I15" s="183"/>
      <c r="J15" s="320"/>
      <c r="K15" s="320"/>
      <c r="L15" s="320"/>
      <c r="M15" s="320"/>
      <c r="N15" s="320"/>
    </row>
    <row r="16" spans="1:14" ht="15" customHeight="1" thickBot="1">
      <c r="A16" s="770" t="s">
        <v>502</v>
      </c>
      <c r="B16" s="761">
        <v>8</v>
      </c>
      <c r="C16" s="761">
        <v>8</v>
      </c>
      <c r="D16" s="761">
        <v>7.9</v>
      </c>
      <c r="E16" s="761">
        <v>7.9</v>
      </c>
      <c r="F16" s="761">
        <v>7.9</v>
      </c>
      <c r="G16" s="320"/>
      <c r="H16" s="183"/>
      <c r="I16" s="183"/>
      <c r="J16" s="187"/>
      <c r="K16" s="187"/>
      <c r="L16" s="320"/>
      <c r="M16" s="320"/>
      <c r="N16" s="320"/>
    </row>
    <row r="17" spans="1:14" ht="15" customHeight="1">
      <c r="A17" s="1451" t="s">
        <v>379</v>
      </c>
      <c r="B17" s="1452"/>
      <c r="C17" s="1452"/>
      <c r="D17" s="1452"/>
      <c r="E17" s="1452"/>
      <c r="F17" s="1453"/>
      <c r="G17" s="320"/>
      <c r="H17" s="320"/>
      <c r="I17" s="320"/>
      <c r="J17" s="320"/>
      <c r="K17" s="320"/>
      <c r="L17" s="320"/>
      <c r="M17" s="320"/>
      <c r="N17" s="320"/>
    </row>
    <row r="18" spans="1:14" ht="15" customHeight="1">
      <c r="A18" s="771" t="s">
        <v>222</v>
      </c>
      <c r="B18" s="380">
        <v>493754</v>
      </c>
      <c r="C18" s="380">
        <v>382838</v>
      </c>
      <c r="D18" s="380">
        <v>391944</v>
      </c>
      <c r="E18" s="380">
        <v>357949</v>
      </c>
      <c r="F18" s="380">
        <v>396695</v>
      </c>
      <c r="G18" s="320"/>
      <c r="H18" s="320"/>
      <c r="I18" s="320"/>
      <c r="J18" s="320"/>
      <c r="K18" s="320"/>
      <c r="L18" s="320"/>
      <c r="M18" s="320"/>
      <c r="N18" s="320"/>
    </row>
    <row r="19" spans="1:14" ht="15" customHeight="1">
      <c r="A19" s="772" t="s">
        <v>223</v>
      </c>
      <c r="B19" s="773">
        <v>9827930.4700000007</v>
      </c>
      <c r="C19" s="773">
        <v>9648121.9199999999</v>
      </c>
      <c r="D19" s="821">
        <v>9833358.7400000002</v>
      </c>
      <c r="E19" s="821">
        <v>9888226.7100000009</v>
      </c>
      <c r="F19" s="821">
        <v>10037734</v>
      </c>
      <c r="G19" s="320"/>
      <c r="H19" s="320"/>
      <c r="I19" s="320"/>
      <c r="J19" s="320"/>
      <c r="K19" s="320"/>
      <c r="L19" s="320"/>
      <c r="M19" s="320"/>
      <c r="N19" s="320"/>
    </row>
    <row r="20" spans="1:14" ht="15" customHeight="1">
      <c r="A20" s="772" t="s">
        <v>224</v>
      </c>
      <c r="B20" s="773">
        <v>9529069.8685309496</v>
      </c>
      <c r="C20" s="821">
        <v>9491609.4234053697</v>
      </c>
      <c r="D20" s="821">
        <v>9654113.5197365303</v>
      </c>
      <c r="E20" s="821">
        <v>9675669.4859400503</v>
      </c>
      <c r="F20" s="821">
        <v>9831657.9100000001</v>
      </c>
      <c r="G20" s="320"/>
      <c r="H20" s="320"/>
      <c r="I20" s="320"/>
      <c r="J20" s="320"/>
      <c r="K20" s="320"/>
      <c r="L20" s="320"/>
      <c r="M20" s="320"/>
      <c r="N20" s="320"/>
    </row>
    <row r="21" spans="1:14" ht="15" customHeight="1">
      <c r="A21" s="774" t="s">
        <v>503</v>
      </c>
      <c r="B21" s="773">
        <v>-16877.270000000004</v>
      </c>
      <c r="C21" s="773">
        <v>-6475.15</v>
      </c>
      <c r="D21" s="773">
        <v>6650</v>
      </c>
      <c r="E21" s="773">
        <v>-7074</v>
      </c>
      <c r="F21" s="821">
        <v>-2817</v>
      </c>
      <c r="G21" s="320"/>
      <c r="H21" s="320"/>
      <c r="I21" s="320"/>
      <c r="J21" s="320"/>
      <c r="K21" s="320"/>
      <c r="L21" s="320"/>
      <c r="M21" s="320"/>
      <c r="N21" s="320"/>
    </row>
    <row r="22" spans="1:14" ht="15" customHeight="1">
      <c r="A22" s="1459" t="s">
        <v>221</v>
      </c>
      <c r="B22" s="1460"/>
      <c r="C22" s="1460"/>
      <c r="D22" s="1460"/>
      <c r="E22" s="1460"/>
      <c r="F22" s="1461"/>
      <c r="G22" s="320"/>
      <c r="H22" s="320"/>
      <c r="I22" s="320"/>
      <c r="J22" s="320"/>
      <c r="K22" s="320"/>
      <c r="L22" s="320"/>
      <c r="M22" s="320"/>
      <c r="N22" s="320"/>
    </row>
    <row r="23" spans="1:14" ht="15" customHeight="1">
      <c r="A23" s="771" t="s">
        <v>253</v>
      </c>
      <c r="B23" s="775">
        <v>351920</v>
      </c>
      <c r="C23" s="775">
        <v>350805.9</v>
      </c>
      <c r="D23" s="775">
        <v>353636.7</v>
      </c>
      <c r="E23" s="775">
        <v>351615.5</v>
      </c>
      <c r="F23" s="775">
        <v>352049.9</v>
      </c>
      <c r="G23" s="320"/>
      <c r="H23" s="320"/>
      <c r="I23" s="320"/>
      <c r="J23" s="320"/>
      <c r="K23" s="320"/>
      <c r="L23" s="320"/>
      <c r="M23" s="320"/>
      <c r="N23" s="320"/>
    </row>
    <row r="24" spans="1:14" ht="15" customHeight="1">
      <c r="A24" s="772" t="s">
        <v>217</v>
      </c>
      <c r="B24" s="776">
        <v>66.306200000000004</v>
      </c>
      <c r="C24" s="776">
        <v>65.55</v>
      </c>
      <c r="D24" s="776">
        <v>65.22</v>
      </c>
      <c r="E24" s="776">
        <v>66.814800000000005</v>
      </c>
      <c r="F24" s="776">
        <v>66.2</v>
      </c>
      <c r="G24" s="320"/>
      <c r="H24" s="320"/>
      <c r="I24" s="320"/>
      <c r="J24" s="320"/>
      <c r="K24" s="320"/>
      <c r="L24" s="320"/>
      <c r="M24" s="320"/>
      <c r="N24" s="320"/>
    </row>
    <row r="25" spans="1:14" ht="15" customHeight="1">
      <c r="A25" s="772" t="s">
        <v>216</v>
      </c>
      <c r="B25" s="776">
        <v>74.495000000000005</v>
      </c>
      <c r="C25" s="776">
        <v>73.08</v>
      </c>
      <c r="D25" s="776">
        <v>71.67</v>
      </c>
      <c r="E25" s="776">
        <v>70.683400000000006</v>
      </c>
      <c r="F25" s="776">
        <v>72.41</v>
      </c>
      <c r="G25" s="320"/>
      <c r="H25" s="320"/>
      <c r="I25" s="320"/>
      <c r="J25" s="320"/>
      <c r="K25" s="320"/>
      <c r="L25" s="320"/>
      <c r="M25" s="320"/>
      <c r="N25" s="320"/>
    </row>
    <row r="26" spans="1:14" ht="15" customHeight="1">
      <c r="A26" s="774" t="s">
        <v>487</v>
      </c>
      <c r="B26" s="777">
        <v>6.64</v>
      </c>
      <c r="C26" s="777">
        <v>6.44</v>
      </c>
      <c r="D26" s="777">
        <v>6.62</v>
      </c>
      <c r="E26" s="910">
        <v>6.46</v>
      </c>
      <c r="F26" s="910">
        <v>6.47</v>
      </c>
      <c r="G26" s="320"/>
      <c r="H26" s="320"/>
      <c r="I26" s="320"/>
      <c r="J26" s="320"/>
      <c r="K26" s="320"/>
      <c r="L26" s="320"/>
      <c r="M26" s="320"/>
      <c r="N26" s="320"/>
    </row>
    <row r="27" spans="1:14" ht="15" customHeight="1">
      <c r="A27" s="1451" t="s">
        <v>215</v>
      </c>
      <c r="B27" s="1452"/>
      <c r="C27" s="1452"/>
      <c r="D27" s="1452"/>
      <c r="E27" s="1452"/>
      <c r="F27" s="1453"/>
      <c r="G27" s="320"/>
      <c r="H27" s="320"/>
      <c r="I27" s="320"/>
      <c r="J27" s="320"/>
      <c r="K27" s="320"/>
      <c r="L27" s="320"/>
      <c r="M27" s="320"/>
      <c r="N27" s="320"/>
    </row>
    <row r="28" spans="1:14" ht="15" customHeight="1">
      <c r="A28" s="771" t="s">
        <v>577</v>
      </c>
      <c r="B28" s="765">
        <v>295000</v>
      </c>
      <c r="C28" s="765">
        <v>351000</v>
      </c>
      <c r="D28" s="765">
        <v>411000</v>
      </c>
      <c r="E28" s="765">
        <v>456000</v>
      </c>
      <c r="F28" s="765" t="s">
        <v>821</v>
      </c>
      <c r="G28" s="320"/>
      <c r="H28" s="320"/>
      <c r="I28" s="320"/>
      <c r="J28" s="320"/>
      <c r="K28" s="320"/>
      <c r="L28" s="320"/>
      <c r="M28" s="320"/>
      <c r="N28" s="320"/>
    </row>
    <row r="29" spans="1:14" ht="15" customHeight="1">
      <c r="A29" s="772" t="s">
        <v>537</v>
      </c>
      <c r="B29" s="778">
        <v>176.5</v>
      </c>
      <c r="C29" s="778">
        <v>176.6</v>
      </c>
      <c r="D29" s="778">
        <v>176.7</v>
      </c>
      <c r="E29" s="778">
        <v>177.6</v>
      </c>
      <c r="F29" s="778">
        <v>177.4</v>
      </c>
      <c r="G29" s="320"/>
      <c r="H29" s="281" t="s">
        <v>442</v>
      </c>
      <c r="I29" s="320"/>
      <c r="J29" s="320"/>
      <c r="K29" s="320"/>
      <c r="L29" s="320"/>
      <c r="M29" s="320"/>
      <c r="N29" s="320"/>
    </row>
    <row r="30" spans="1:14" ht="15" customHeight="1">
      <c r="A30" s="772" t="s">
        <v>536</v>
      </c>
      <c r="B30" s="778">
        <v>124.8</v>
      </c>
      <c r="C30" s="778">
        <v>125.4</v>
      </c>
      <c r="D30" s="778">
        <v>126.1</v>
      </c>
      <c r="E30" s="778">
        <v>126.6</v>
      </c>
      <c r="F30" s="778">
        <v>126.6</v>
      </c>
      <c r="G30" s="320"/>
      <c r="H30" s="281"/>
      <c r="I30" s="320"/>
      <c r="J30" s="320"/>
      <c r="K30" s="320"/>
      <c r="L30" s="320"/>
      <c r="M30" s="320"/>
      <c r="N30" s="320"/>
    </row>
    <row r="31" spans="1:14" ht="15.75" customHeight="1">
      <c r="A31" s="1451" t="s">
        <v>321</v>
      </c>
      <c r="B31" s="1452"/>
      <c r="C31" s="1452"/>
      <c r="D31" s="1452"/>
      <c r="E31" s="1452"/>
      <c r="F31" s="1453"/>
      <c r="G31" s="320"/>
      <c r="H31" s="320"/>
      <c r="I31" s="320"/>
      <c r="J31" s="320"/>
      <c r="K31" s="320"/>
      <c r="L31" s="320"/>
      <c r="M31" s="320"/>
      <c r="N31" s="320"/>
    </row>
    <row r="32" spans="1:14" ht="15" customHeight="1">
      <c r="A32" s="771" t="s">
        <v>214</v>
      </c>
      <c r="B32" s="761">
        <v>176.6</v>
      </c>
      <c r="C32" s="761">
        <v>178.4</v>
      </c>
      <c r="D32" s="761">
        <v>181.3</v>
      </c>
      <c r="E32" s="761">
        <v>166.6</v>
      </c>
      <c r="F32" s="761" t="s">
        <v>6</v>
      </c>
      <c r="G32" s="320"/>
      <c r="H32" s="281" t="s">
        <v>442</v>
      </c>
      <c r="I32" s="320"/>
      <c r="J32" s="320"/>
      <c r="K32" s="320"/>
      <c r="L32" s="320"/>
      <c r="M32" s="320"/>
      <c r="N32" s="320"/>
    </row>
    <row r="33" spans="1:14" ht="15" customHeight="1">
      <c r="A33" s="772" t="s">
        <v>213</v>
      </c>
      <c r="B33" s="761">
        <v>119.8</v>
      </c>
      <c r="C33" s="761">
        <v>118.8</v>
      </c>
      <c r="D33" s="761">
        <v>130</v>
      </c>
      <c r="E33" s="761">
        <v>131.5</v>
      </c>
      <c r="F33" s="761" t="s">
        <v>6</v>
      </c>
      <c r="G33" s="320"/>
      <c r="H33" s="281" t="s">
        <v>442</v>
      </c>
      <c r="I33" s="320"/>
      <c r="J33" s="320"/>
      <c r="K33" s="320"/>
      <c r="L33" s="320"/>
      <c r="M33" s="320"/>
      <c r="N33" s="320"/>
    </row>
    <row r="34" spans="1:14" ht="15" customHeight="1">
      <c r="A34" s="772" t="s">
        <v>212</v>
      </c>
      <c r="B34" s="761">
        <v>184.8</v>
      </c>
      <c r="C34" s="761">
        <v>187.2</v>
      </c>
      <c r="D34" s="761">
        <v>188.1</v>
      </c>
      <c r="E34" s="761">
        <v>171.9</v>
      </c>
      <c r="F34" s="761" t="s">
        <v>6</v>
      </c>
      <c r="G34" s="320"/>
      <c r="H34" s="281" t="s">
        <v>442</v>
      </c>
      <c r="I34" s="320"/>
      <c r="J34" s="320"/>
      <c r="K34" s="320"/>
      <c r="L34" s="320"/>
      <c r="M34" s="320"/>
      <c r="N34" s="320"/>
    </row>
    <row r="35" spans="1:14" ht="15" customHeight="1">
      <c r="A35" s="774" t="s">
        <v>211</v>
      </c>
      <c r="B35" s="761">
        <v>194.4</v>
      </c>
      <c r="C35" s="761">
        <v>195.7</v>
      </c>
      <c r="D35" s="761">
        <v>201.6</v>
      </c>
      <c r="E35" s="761">
        <v>175.6</v>
      </c>
      <c r="F35" s="761" t="s">
        <v>6</v>
      </c>
      <c r="G35" s="320"/>
      <c r="H35" s="281" t="s">
        <v>442</v>
      </c>
      <c r="I35" s="320"/>
      <c r="J35" s="320"/>
      <c r="K35" s="320"/>
      <c r="L35" s="320"/>
      <c r="M35" s="320"/>
      <c r="N35" s="320"/>
    </row>
    <row r="36" spans="1:14" ht="15" customHeight="1">
      <c r="A36" s="1451" t="s">
        <v>254</v>
      </c>
      <c r="B36" s="1452"/>
      <c r="C36" s="1452"/>
      <c r="D36" s="1452"/>
      <c r="E36" s="1452"/>
      <c r="F36" s="1453"/>
      <c r="G36" s="320"/>
      <c r="H36" s="320"/>
      <c r="I36" s="320"/>
      <c r="J36" s="320"/>
      <c r="K36" s="320"/>
      <c r="L36" s="320"/>
      <c r="M36" s="320"/>
      <c r="N36" s="320"/>
    </row>
    <row r="37" spans="1:14" ht="15" customHeight="1">
      <c r="A37" s="779" t="s">
        <v>255</v>
      </c>
      <c r="B37" s="780">
        <v>21266.31</v>
      </c>
      <c r="C37" s="780">
        <v>21844.98</v>
      </c>
      <c r="D37" s="780">
        <v>21352.79</v>
      </c>
      <c r="E37" s="780">
        <v>20014.22</v>
      </c>
      <c r="F37" s="780">
        <v>22297.48</v>
      </c>
      <c r="G37" s="320"/>
      <c r="H37" s="282" t="s">
        <v>445</v>
      </c>
      <c r="I37" s="320"/>
      <c r="J37" s="320"/>
      <c r="K37" s="320"/>
      <c r="L37" s="320"/>
      <c r="M37" s="320"/>
      <c r="N37" s="320"/>
    </row>
    <row r="38" spans="1:14" ht="15" customHeight="1">
      <c r="A38" s="781" t="s">
        <v>256</v>
      </c>
      <c r="B38" s="780">
        <v>33744.28</v>
      </c>
      <c r="C38" s="780">
        <v>32323.68</v>
      </c>
      <c r="D38" s="780">
        <v>31120.06</v>
      </c>
      <c r="E38" s="780">
        <v>29795.91</v>
      </c>
      <c r="F38" s="780">
        <v>33961.480000000003</v>
      </c>
      <c r="G38" s="320"/>
      <c r="H38" s="282" t="s">
        <v>445</v>
      </c>
      <c r="I38" s="320"/>
      <c r="J38" s="320"/>
      <c r="K38" s="320"/>
      <c r="L38" s="320"/>
      <c r="M38" s="320"/>
      <c r="N38" s="320"/>
    </row>
    <row r="39" spans="1:14" ht="15" customHeight="1">
      <c r="A39" s="782" t="s">
        <v>257</v>
      </c>
      <c r="B39" s="783">
        <f t="shared" ref="B39:E39" si="0">B37-B38</f>
        <v>-12477.969999999998</v>
      </c>
      <c r="C39" s="783">
        <f t="shared" si="0"/>
        <v>-10478.700000000001</v>
      </c>
      <c r="D39" s="783">
        <f t="shared" si="0"/>
        <v>-9767.27</v>
      </c>
      <c r="E39" s="783">
        <f t="shared" si="0"/>
        <v>-9781.6899999999987</v>
      </c>
      <c r="F39" s="783">
        <f>F37-F38</f>
        <v>-11664.000000000004</v>
      </c>
      <c r="G39" s="320"/>
      <c r="H39" s="282" t="s">
        <v>445</v>
      </c>
      <c r="I39" s="320"/>
      <c r="J39" s="320"/>
      <c r="K39" s="320"/>
      <c r="L39" s="320"/>
      <c r="M39" s="320"/>
      <c r="N39" s="320"/>
    </row>
    <row r="40" spans="1:14" s="739" customFormat="1" ht="14.25" customHeight="1">
      <c r="A40" s="1445" t="s">
        <v>567</v>
      </c>
      <c r="B40" s="1445"/>
      <c r="C40" s="1445"/>
      <c r="D40" s="1445"/>
      <c r="E40" s="1445"/>
    </row>
    <row r="41" spans="1:14" s="739" customFormat="1" ht="14.25" customHeight="1">
      <c r="A41" s="1446" t="s">
        <v>743</v>
      </c>
      <c r="B41" s="1446"/>
      <c r="C41" s="1446"/>
      <c r="D41" s="1446"/>
      <c r="E41" s="1446"/>
      <c r="F41" s="1446"/>
    </row>
    <row r="42" spans="1:14" s="739" customFormat="1" ht="14.25" customHeight="1">
      <c r="A42" s="740" t="s">
        <v>488</v>
      </c>
      <c r="B42" s="741"/>
    </row>
    <row r="43" spans="1:14">
      <c r="B43" s="284"/>
    </row>
    <row r="44" spans="1:14">
      <c r="B44" s="284"/>
    </row>
    <row r="45" spans="1:14">
      <c r="B45" s="285"/>
      <c r="C45" s="285"/>
      <c r="D45" s="285"/>
      <c r="E45" s="285"/>
      <c r="F45" s="284"/>
    </row>
    <row r="46" spans="1:14">
      <c r="B46" s="285"/>
      <c r="C46" s="285"/>
      <c r="D46" s="285"/>
      <c r="E46" s="285"/>
      <c r="F46" s="284"/>
    </row>
    <row r="47" spans="1:14">
      <c r="B47" s="285"/>
      <c r="C47" s="285"/>
      <c r="D47" s="285"/>
      <c r="E47" s="285"/>
      <c r="F47" s="284"/>
    </row>
    <row r="48" spans="1:14">
      <c r="B48" s="284"/>
    </row>
  </sheetData>
  <mergeCells count="12">
    <mergeCell ref="A40:E40"/>
    <mergeCell ref="A41:F41"/>
    <mergeCell ref="A2:E2"/>
    <mergeCell ref="A3:E3"/>
    <mergeCell ref="A4:E4"/>
    <mergeCell ref="A31:F31"/>
    <mergeCell ref="A36:F36"/>
    <mergeCell ref="A5:A6"/>
    <mergeCell ref="A12:F12"/>
    <mergeCell ref="A17:F17"/>
    <mergeCell ref="A22:F22"/>
    <mergeCell ref="A27:F27"/>
  </mergeCells>
  <hyperlinks>
    <hyperlink ref="A14" location="_edn3" display="_edn3"/>
    <hyperlink ref="A22" location="_edn4" display="_edn4"/>
    <hyperlink ref="H32" r:id="rId1"/>
    <hyperlink ref="H33:H35" r:id="rId2" display="http://mospi.nic.in/"/>
    <hyperlink ref="H29" r:id="rId3"/>
  </hyperlinks>
  <pageMargins left="0.25" right="0.25" top="1" bottom="1" header="0.5" footer="0.5"/>
  <pageSetup scale="88" orientation="portrait" r:id="rId4"/>
  <headerFooter alignWithMargins="0"/>
</worksheet>
</file>

<file path=xl/worksheets/sheet92.xml><?xml version="1.0" encoding="utf-8"?>
<worksheet xmlns="http://schemas.openxmlformats.org/spreadsheetml/2006/main" xmlns:r="http://schemas.openxmlformats.org/officeDocument/2006/relationships">
  <sheetPr codeName="Sheet41"/>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92</vt:i4>
      </vt:variant>
      <vt:variant>
        <vt:lpstr>Named Ranges</vt:lpstr>
      </vt:variant>
      <vt:variant>
        <vt:i4>89</vt:i4>
      </vt:variant>
    </vt:vector>
  </HeadingPairs>
  <TitlesOfParts>
    <vt:vector size="181" baseType="lpstr">
      <vt:lpstr>Tables</vt:lpstr>
      <vt:lpstr>1</vt:lpstr>
      <vt:lpstr>2</vt:lpstr>
      <vt:lpstr>3</vt:lpstr>
      <vt:lpstr>Sheet2</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 </vt:lpstr>
      <vt:lpstr>42 </vt:lpstr>
      <vt:lpstr>43 </vt:lpstr>
      <vt:lpstr>44 </vt:lpstr>
      <vt:lpstr>45 </vt:lpstr>
      <vt:lpstr>46 </vt:lpstr>
      <vt:lpstr>47</vt:lpstr>
      <vt:lpstr>48 </vt:lpstr>
      <vt:lpstr>49 </vt:lpstr>
      <vt:lpstr>50 </vt:lpstr>
      <vt:lpstr>51 </vt:lpstr>
      <vt:lpstr>52</vt:lpstr>
      <vt:lpstr>53</vt:lpstr>
      <vt:lpstr>54</vt:lpstr>
      <vt:lpstr>55</vt:lpstr>
      <vt:lpstr>56</vt:lpstr>
      <vt:lpstr>57 </vt:lpstr>
      <vt:lpstr>58 </vt:lpstr>
      <vt:lpstr>59</vt:lpstr>
      <vt:lpstr>60</vt:lpstr>
      <vt:lpstr>61 </vt:lpstr>
      <vt:lpstr>62</vt:lpstr>
      <vt:lpstr>63</vt:lpstr>
      <vt:lpstr>64 </vt:lpstr>
      <vt:lpstr>65</vt:lpstr>
      <vt:lpstr>66 </vt:lpstr>
      <vt:lpstr>67 </vt:lpstr>
      <vt:lpstr>68 </vt:lpstr>
      <vt:lpstr>69 </vt:lpstr>
      <vt:lpstr>70 </vt:lpstr>
      <vt:lpstr>71 </vt:lpstr>
      <vt:lpstr>72 </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Sheet1</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'4'!Print_Area</vt:lpstr>
      <vt:lpstr>'40'!Print_Area</vt:lpstr>
      <vt:lpstr>'41 '!Print_Area</vt:lpstr>
      <vt:lpstr>'42 '!Print_Area</vt:lpstr>
      <vt:lpstr>'43 '!Print_Area</vt:lpstr>
      <vt:lpstr>'44 '!Print_Area</vt:lpstr>
      <vt:lpstr>'45 '!Print_Area</vt:lpstr>
      <vt:lpstr>'46 '!Print_Area</vt:lpstr>
      <vt:lpstr>'47'!Print_Area</vt:lpstr>
      <vt:lpstr>'48 '!Print_Area</vt:lpstr>
      <vt:lpstr>'49 '!Print_Area</vt:lpstr>
      <vt:lpstr>'5'!Print_Area</vt:lpstr>
      <vt:lpstr>'50 '!Print_Area</vt:lpstr>
      <vt:lpstr>'51 '!Print_Area</vt:lpstr>
      <vt:lpstr>'52'!Print_Area</vt:lpstr>
      <vt:lpstr>'53'!Print_Area</vt:lpstr>
      <vt:lpstr>'54'!Print_Area</vt:lpstr>
      <vt:lpstr>'55'!Print_Area</vt:lpstr>
      <vt:lpstr>'56'!Print_Area</vt:lpstr>
      <vt:lpstr>'57 '!Print_Area</vt:lpstr>
      <vt:lpstr>'58 '!Print_Area</vt:lpstr>
      <vt:lpstr>'6'!Print_Area</vt:lpstr>
      <vt:lpstr>'60'!Print_Area</vt:lpstr>
      <vt:lpstr>'61 '!Print_Area</vt:lpstr>
      <vt:lpstr>'62'!Print_Area</vt:lpstr>
      <vt:lpstr>'63'!Print_Area</vt:lpstr>
      <vt:lpstr>'64 '!Print_Area</vt:lpstr>
      <vt:lpstr>'65'!Print_Area</vt:lpstr>
      <vt:lpstr>'66 '!Print_Area</vt:lpstr>
      <vt:lpstr>'67 '!Print_Area</vt:lpstr>
      <vt:lpstr>'68 '!Print_Area</vt:lpstr>
      <vt:lpstr>'69 '!Print_Area</vt:lpstr>
      <vt:lpstr>'7'!Print_Area</vt:lpstr>
      <vt:lpstr>'70 '!Print_Area</vt:lpstr>
      <vt:lpstr>'71 '!Print_Area</vt:lpstr>
      <vt:lpstr>'72 '!Print_Area</vt:lpstr>
      <vt:lpstr>'73'!Print_Area</vt:lpstr>
      <vt:lpstr>'74'!Print_Area</vt:lpstr>
      <vt:lpstr>'75'!Print_Area</vt:lpstr>
      <vt:lpstr>'76'!Print_Area</vt:lpstr>
      <vt:lpstr>'77'!Print_Area</vt:lpstr>
      <vt:lpstr>'78'!Print_Area</vt:lpstr>
      <vt:lpstr>'79'!Print_Area</vt:lpstr>
      <vt:lpstr>'8'!Print_Area</vt:lpstr>
      <vt:lpstr>'80'!Print_Area</vt:lpstr>
      <vt:lpstr>'81'!Print_Area</vt:lpstr>
      <vt:lpstr>'82'!Print_Area</vt:lpstr>
      <vt:lpstr>'83'!Print_Area</vt:lpstr>
      <vt:lpstr>'84'!Print_Area</vt:lpstr>
      <vt:lpstr>'85'!Print_Area</vt:lpstr>
      <vt:lpstr>'86'!Print_Area</vt:lpstr>
      <vt:lpstr>'87'!Print_Area</vt:lpstr>
      <vt:lpstr>'88'!Print_Area</vt:lpstr>
      <vt:lpstr>'89'!Print_Area</vt:lpstr>
      <vt:lpstr>'9'!Print_Area</vt:lpstr>
      <vt:lpstr>Tables!Print_Area</vt:lpstr>
    </vt:vector>
  </TitlesOfParts>
  <Company>HCL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Laltu Pore</dc:creator>
  <cp:lastModifiedBy>1171</cp:lastModifiedBy>
  <cp:lastPrinted>2016-01-28T10:03:57Z</cp:lastPrinted>
  <dcterms:created xsi:type="dcterms:W3CDTF">2010-05-20T09:27:08Z</dcterms:created>
  <dcterms:modified xsi:type="dcterms:W3CDTF">2016-02-02T04:24:50Z</dcterms:modified>
</cp:coreProperties>
</file>