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tabRatio="865" activeTab="5"/>
  </bookViews>
  <sheets>
    <sheet name="Data Summary"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8" r:id="rId14"/>
    <sheet name="14" sheetId="15" r:id="rId15"/>
    <sheet name="15" sheetId="16" r:id="rId16"/>
    <sheet name="16" sheetId="19" r:id="rId17"/>
    <sheet name="17" sheetId="20" r:id="rId18"/>
    <sheet name="18" sheetId="21" r:id="rId19"/>
    <sheet name="19" sheetId="22" r:id="rId20"/>
    <sheet name="20" sheetId="23" r:id="rId21"/>
    <sheet name="21" sheetId="24" r:id="rId22"/>
    <sheet name="22" sheetId="25" r:id="rId23"/>
    <sheet name="23" sheetId="26" r:id="rId24"/>
    <sheet name="24" sheetId="27" r:id="rId25"/>
    <sheet name="25" sheetId="28" r:id="rId26"/>
    <sheet name="26" sheetId="29" r:id="rId27"/>
    <sheet name="27" sheetId="30" r:id="rId28"/>
    <sheet name="28" sheetId="31" r:id="rId29"/>
    <sheet name="29" sheetId="32" r:id="rId30"/>
    <sheet name="30" sheetId="33" r:id="rId31"/>
    <sheet name="31" sheetId="34" r:id="rId32"/>
    <sheet name="32" sheetId="35" r:id="rId33"/>
    <sheet name="33" sheetId="36" r:id="rId34"/>
    <sheet name="34" sheetId="37" r:id="rId35"/>
    <sheet name="35" sheetId="38" r:id="rId36"/>
    <sheet name="36" sheetId="39" r:id="rId37"/>
    <sheet name="37" sheetId="40" r:id="rId38"/>
    <sheet name="38" sheetId="41" r:id="rId39"/>
    <sheet name="39" sheetId="42" r:id="rId40"/>
    <sheet name="40" sheetId="43" r:id="rId41"/>
    <sheet name="41" sheetId="44" r:id="rId42"/>
    <sheet name="42" sheetId="45" r:id="rId43"/>
    <sheet name="43" sheetId="46" r:id="rId44"/>
    <sheet name="44" sheetId="47" r:id="rId45"/>
    <sheet name="45" sheetId="48" r:id="rId46"/>
    <sheet name="46" sheetId="49" r:id="rId47"/>
    <sheet name="47" sheetId="50" r:id="rId48"/>
    <sheet name="48" sheetId="51" r:id="rId49"/>
    <sheet name="49" sheetId="52" r:id="rId50"/>
    <sheet name="50" sheetId="53" r:id="rId51"/>
    <sheet name="51" sheetId="54" r:id="rId52"/>
    <sheet name="52" sheetId="55" r:id="rId53"/>
    <sheet name="53" sheetId="69" r:id="rId54"/>
    <sheet name="54" sheetId="70" r:id="rId55"/>
    <sheet name="55" sheetId="71" r:id="rId56"/>
    <sheet name="56" sheetId="73" r:id="rId57"/>
    <sheet name="57" sheetId="72" r:id="rId58"/>
    <sheet name="58" sheetId="74" r:id="rId59"/>
    <sheet name="59" sheetId="75" r:id="rId60"/>
    <sheet name="60" sheetId="76" r:id="rId61"/>
    <sheet name="61" sheetId="56" r:id="rId62"/>
    <sheet name="62" sheetId="57" r:id="rId63"/>
    <sheet name="63" sheetId="58" r:id="rId64"/>
    <sheet name="64" sheetId="59" r:id="rId65"/>
    <sheet name="65" sheetId="60" r:id="rId66"/>
    <sheet name="66" sheetId="61" r:id="rId67"/>
    <sheet name="67" sheetId="62" r:id="rId68"/>
    <sheet name="68" sheetId="63" r:id="rId69"/>
    <sheet name="69" sheetId="64" r:id="rId70"/>
    <sheet name="70" sheetId="65" r:id="rId71"/>
    <sheet name="71" sheetId="66" r:id="rId72"/>
    <sheet name="72" sheetId="67" r:id="rId73"/>
    <sheet name="73" sheetId="68" r:id="rId74"/>
    <sheet name="74" sheetId="17" r:id="rId75"/>
  </sheets>
  <externalReferences>
    <externalReference r:id="rId76"/>
  </externalReferences>
  <definedNames>
    <definedName name="_xlnm._FilterDatabase" localSheetId="2" hidden="1">'2'!$A$2:$Q$33</definedName>
    <definedName name="_xlnm._FilterDatabase" localSheetId="3" hidden="1">'3'!$A$2:$J$3</definedName>
    <definedName name="_xlnm._FilterDatabase" localSheetId="72" hidden="1">'72'!$A$1:$P$50</definedName>
    <definedName name="_xlnm.Print_Area" localSheetId="2">'2'!$A$1:$Q$33</definedName>
    <definedName name="_xlnm.Print_Area" localSheetId="3">'3'!$A$1:$J$10</definedName>
    <definedName name="_xlnm.Print_Area" localSheetId="5">'5'!$A$1:$I$65</definedName>
    <definedName name="_xlnm.Print_Area" localSheetId="64">'64'!$A$1:$L$18</definedName>
    <definedName name="_xlnm.Print_Area" localSheetId="65">'65'!$A$1:$F$13</definedName>
    <definedName name="_xlnm.Print_Area" localSheetId="66">'66'!$A$1:$AM$25</definedName>
    <definedName name="_xlnm.Print_Area" localSheetId="67">'67'!$A$1:$T$15</definedName>
    <definedName name="_xlnm.Print_Area" localSheetId="68">'68'!$A$1:$N$26</definedName>
    <definedName name="_xlnm.Print_Area" localSheetId="69">'69'!$A$1:$N$26</definedName>
    <definedName name="_xlnm.Print_Area" localSheetId="70">'70'!$A$1:$H$36</definedName>
    <definedName name="_xlnm.Print_Area" localSheetId="71">'71'!$A$1:$O$56</definedName>
    <definedName name="_xlnm.Print_Area" localSheetId="72">'72'!$A$1:$N$50</definedName>
    <definedName name="_xlnm.Print_Area" localSheetId="73">'73'!$A$1:$O$46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3" i="7" l="1"/>
  <c r="O73" i="7"/>
  <c r="C51" i="7" l="1"/>
  <c r="E54" i="7"/>
  <c r="D54" i="7"/>
  <c r="C54" i="7"/>
  <c r="B54" i="7"/>
  <c r="E51" i="7"/>
  <c r="E57" i="7" s="1"/>
  <c r="D51" i="7"/>
  <c r="D57" i="7" s="1"/>
  <c r="C57" i="7"/>
  <c r="B51" i="7"/>
  <c r="B57" i="7" s="1"/>
  <c r="C34" i="7"/>
  <c r="C33" i="7" s="1"/>
  <c r="B33" i="7"/>
  <c r="C30" i="7"/>
  <c r="B30" i="7"/>
  <c r="C27" i="7"/>
  <c r="B27" i="7"/>
  <c r="C23" i="7"/>
  <c r="C26" i="7" s="1"/>
  <c r="B23" i="7"/>
  <c r="B26" i="7" s="1"/>
  <c r="C22" i="7"/>
  <c r="C25" i="7" s="1"/>
  <c r="B22" i="7"/>
  <c r="B25" i="7" s="1"/>
  <c r="B21" i="7"/>
  <c r="B24" i="7" s="1"/>
  <c r="C18" i="7"/>
  <c r="C21" i="7" s="1"/>
  <c r="B18" i="7"/>
  <c r="C15" i="7"/>
  <c r="B15" i="7"/>
  <c r="C14" i="7"/>
  <c r="B14" i="7"/>
  <c r="C13" i="7"/>
  <c r="B13" i="7"/>
  <c r="B12" i="7"/>
  <c r="C9" i="7"/>
  <c r="C6" i="7"/>
  <c r="G59" i="7"/>
  <c r="I59" i="7"/>
  <c r="H59" i="7"/>
  <c r="F59" i="7"/>
  <c r="I58" i="7"/>
  <c r="H58" i="7"/>
  <c r="G58" i="7"/>
  <c r="F58" i="7"/>
  <c r="I49" i="7"/>
  <c r="H49" i="7"/>
  <c r="G49" i="7"/>
  <c r="F49" i="7"/>
  <c r="I47" i="7"/>
  <c r="H47" i="7"/>
  <c r="G47" i="7"/>
  <c r="F47" i="7"/>
  <c r="G44" i="7"/>
  <c r="G42" i="7" s="1"/>
  <c r="F44" i="7"/>
  <c r="G43" i="7"/>
  <c r="F43" i="7"/>
  <c r="I39" i="7"/>
  <c r="G39" i="7"/>
  <c r="I36" i="7"/>
  <c r="G36" i="7"/>
  <c r="I33" i="7"/>
  <c r="G33" i="7"/>
  <c r="I30" i="7"/>
  <c r="G30" i="7"/>
  <c r="I27" i="7"/>
  <c r="G27" i="7"/>
  <c r="I23" i="7"/>
  <c r="I26" i="7" s="1"/>
  <c r="I44" i="7" s="1"/>
  <c r="H23" i="7"/>
  <c r="H26" i="7" s="1"/>
  <c r="H44" i="7" s="1"/>
  <c r="I22" i="7"/>
  <c r="I25" i="7" s="1"/>
  <c r="I43" i="7" s="1"/>
  <c r="I42" i="7" s="1"/>
  <c r="H22" i="7"/>
  <c r="H25" i="7" s="1"/>
  <c r="H43" i="7" s="1"/>
  <c r="I18" i="7"/>
  <c r="G18" i="7"/>
  <c r="I15" i="7"/>
  <c r="G15" i="7"/>
  <c r="I14" i="7"/>
  <c r="H14" i="7"/>
  <c r="I13" i="7"/>
  <c r="H13" i="7"/>
  <c r="I9" i="7"/>
  <c r="G9" i="7"/>
  <c r="I6" i="7"/>
  <c r="G6" i="7"/>
  <c r="C12" i="7" l="1"/>
  <c r="C24" i="7" s="1"/>
  <c r="I12" i="7"/>
  <c r="G21" i="7"/>
  <c r="G12" i="7"/>
  <c r="G24" i="7" s="1"/>
  <c r="I21" i="7"/>
  <c r="I24" i="7" l="1"/>
  <c r="N18" i="76" l="1"/>
  <c r="M18" i="76"/>
  <c r="L18" i="76"/>
  <c r="I18" i="76"/>
  <c r="H18" i="76"/>
  <c r="G18" i="76"/>
  <c r="D18" i="76"/>
  <c r="C18" i="76"/>
  <c r="B18" i="76"/>
  <c r="P16" i="76"/>
  <c r="K16" i="76"/>
  <c r="F16" i="76"/>
  <c r="P15" i="76"/>
  <c r="K15" i="76"/>
  <c r="F15" i="76"/>
  <c r="P14" i="76"/>
  <c r="K14" i="76"/>
  <c r="F14" i="76"/>
  <c r="P13" i="76"/>
  <c r="K13" i="76"/>
  <c r="F13" i="76"/>
  <c r="P12" i="76"/>
  <c r="K12" i="76"/>
  <c r="F12" i="76"/>
  <c r="P11" i="76"/>
  <c r="K11" i="76"/>
  <c r="F11" i="76"/>
  <c r="P10" i="76"/>
  <c r="K10" i="76"/>
  <c r="F10" i="76"/>
  <c r="P9" i="76"/>
  <c r="K9" i="76"/>
  <c r="F9" i="76"/>
  <c r="P8" i="76"/>
  <c r="K8" i="76"/>
  <c r="K18" i="76" s="1"/>
  <c r="F8" i="76"/>
  <c r="F18" i="76" s="1"/>
  <c r="P7" i="76"/>
  <c r="K7" i="76"/>
  <c r="F7" i="76"/>
  <c r="P6" i="76"/>
  <c r="P18" i="76" s="1"/>
  <c r="K6" i="76"/>
  <c r="F6" i="76"/>
  <c r="J9" i="75"/>
  <c r="I9" i="75"/>
  <c r="H9" i="75"/>
  <c r="J8" i="75"/>
  <c r="I8" i="75"/>
  <c r="H8" i="75"/>
  <c r="J7" i="75"/>
  <c r="I7" i="75"/>
  <c r="H7" i="75"/>
  <c r="J6" i="75"/>
  <c r="I6" i="75"/>
  <c r="H6" i="75"/>
  <c r="J5" i="75"/>
  <c r="I5" i="75"/>
  <c r="H5" i="75"/>
  <c r="G5" i="75"/>
  <c r="F5" i="75"/>
  <c r="E5" i="75"/>
  <c r="D5" i="75"/>
  <c r="C5" i="75"/>
  <c r="B5" i="75"/>
  <c r="B5" i="72"/>
  <c r="C5" i="72"/>
  <c r="D5" i="72"/>
  <c r="E5" i="72"/>
  <c r="F5" i="72"/>
  <c r="G5" i="72"/>
  <c r="H5" i="72"/>
  <c r="I5" i="72"/>
  <c r="J5" i="72"/>
  <c r="F7" i="70"/>
  <c r="E7" i="70"/>
  <c r="F6" i="69"/>
  <c r="F7" i="69" s="1"/>
  <c r="F8" i="69" s="1"/>
  <c r="E4" i="69"/>
  <c r="D4" i="69"/>
  <c r="C4" i="69"/>
  <c r="B4" i="69"/>
  <c r="Q5" i="14" l="1"/>
  <c r="R5" i="14"/>
  <c r="S5" i="14"/>
  <c r="T5" i="14"/>
  <c r="U5" i="14"/>
  <c r="O44" i="68" l="1"/>
  <c r="N44" i="68"/>
  <c r="J44" i="68"/>
  <c r="I44" i="68"/>
  <c r="H44" i="68"/>
  <c r="G44" i="68"/>
  <c r="F44" i="68"/>
  <c r="E44" i="68"/>
  <c r="J41" i="68"/>
  <c r="I41" i="68"/>
  <c r="H41" i="68"/>
  <c r="G41" i="68"/>
  <c r="F41" i="68"/>
  <c r="E41" i="68"/>
  <c r="J39" i="68"/>
  <c r="I39" i="68"/>
  <c r="H39" i="68"/>
  <c r="G39" i="68"/>
  <c r="F39" i="68"/>
  <c r="E39" i="68"/>
  <c r="J37" i="68"/>
  <c r="I37" i="68"/>
  <c r="H37" i="68"/>
  <c r="G37" i="68"/>
  <c r="F37" i="68"/>
  <c r="E37" i="68"/>
  <c r="J32" i="68"/>
  <c r="J42" i="68" s="1"/>
  <c r="I32" i="68"/>
  <c r="I42" i="68" s="1"/>
  <c r="H32" i="68"/>
  <c r="H42" i="68" s="1"/>
  <c r="G32" i="68"/>
  <c r="G42" i="68" s="1"/>
  <c r="F32" i="68"/>
  <c r="F42" i="68" s="1"/>
  <c r="E32" i="68"/>
  <c r="E42" i="68" s="1"/>
  <c r="O27" i="68"/>
  <c r="N27" i="68"/>
  <c r="J26" i="68"/>
  <c r="J27" i="68" s="1"/>
  <c r="I26" i="68"/>
  <c r="I27" i="68" s="1"/>
  <c r="H26" i="68"/>
  <c r="H27" i="68" s="1"/>
  <c r="G26" i="68"/>
  <c r="G27" i="68" s="1"/>
  <c r="F26" i="68"/>
  <c r="F27" i="68" s="1"/>
  <c r="E26" i="68"/>
  <c r="E27" i="68" s="1"/>
  <c r="J24" i="68"/>
  <c r="I24" i="68"/>
  <c r="H24" i="68"/>
  <c r="G24" i="68"/>
  <c r="F24" i="68"/>
  <c r="E24" i="68"/>
  <c r="J19" i="68"/>
  <c r="I19" i="68"/>
  <c r="J18" i="68"/>
  <c r="I18" i="68"/>
  <c r="H18" i="68"/>
  <c r="G18" i="68"/>
  <c r="F18" i="68"/>
  <c r="E18" i="68"/>
  <c r="J16" i="68"/>
  <c r="I16" i="68"/>
  <c r="H16" i="68"/>
  <c r="G16" i="68"/>
  <c r="F16" i="68"/>
  <c r="E16" i="68"/>
  <c r="J13" i="68"/>
  <c r="I13" i="68"/>
  <c r="H13" i="68"/>
  <c r="G13" i="68"/>
  <c r="F13" i="68"/>
  <c r="E13" i="68"/>
  <c r="J9" i="68"/>
  <c r="I9" i="68"/>
  <c r="H9" i="68"/>
  <c r="H19" i="68" s="1"/>
  <c r="G9" i="68"/>
  <c r="G19" i="68" s="1"/>
  <c r="F9" i="68"/>
  <c r="F19" i="68" s="1"/>
  <c r="E9" i="68"/>
  <c r="E19" i="68" s="1"/>
  <c r="K47" i="67"/>
  <c r="J47" i="67"/>
  <c r="I47" i="67"/>
  <c r="H47" i="67"/>
  <c r="G47" i="67"/>
  <c r="F47" i="67"/>
  <c r="K36" i="67"/>
  <c r="J36" i="67"/>
  <c r="I36" i="67"/>
  <c r="H36" i="67"/>
  <c r="G36" i="67"/>
  <c r="F36" i="67"/>
  <c r="K35" i="67"/>
  <c r="J35" i="67"/>
  <c r="I35" i="67"/>
  <c r="H35" i="67"/>
  <c r="G35" i="67"/>
  <c r="F35" i="67"/>
  <c r="K31" i="67"/>
  <c r="J31" i="67"/>
  <c r="I31" i="67"/>
  <c r="H31" i="67"/>
  <c r="G31" i="67"/>
  <c r="F31" i="67"/>
  <c r="K29" i="67"/>
  <c r="J29" i="67"/>
  <c r="I29" i="67"/>
  <c r="H29" i="67"/>
  <c r="G29" i="67"/>
  <c r="F29" i="67"/>
  <c r="J50" i="66"/>
  <c r="I50" i="66"/>
  <c r="J49" i="66"/>
  <c r="I49" i="66"/>
  <c r="H49" i="66"/>
  <c r="G49" i="66"/>
  <c r="F49" i="66"/>
  <c r="E49" i="66"/>
  <c r="J46" i="66"/>
  <c r="I46" i="66"/>
  <c r="H46" i="66"/>
  <c r="G46" i="66"/>
  <c r="F46" i="66"/>
  <c r="E46" i="66"/>
  <c r="J42" i="66"/>
  <c r="I42" i="66"/>
  <c r="H42" i="66"/>
  <c r="H50" i="66" s="1"/>
  <c r="G42" i="66"/>
  <c r="G50" i="66" s="1"/>
  <c r="F42" i="66"/>
  <c r="F50" i="66" s="1"/>
  <c r="E42" i="66"/>
  <c r="E50" i="66" s="1"/>
  <c r="J36" i="66"/>
  <c r="I36" i="66"/>
  <c r="H36" i="66"/>
  <c r="G36" i="66"/>
  <c r="F36" i="66"/>
  <c r="E36" i="66"/>
  <c r="J32" i="66"/>
  <c r="I32" i="66"/>
  <c r="H32" i="66"/>
  <c r="G32" i="66"/>
  <c r="F32" i="66"/>
  <c r="E32" i="66"/>
  <c r="J27" i="66"/>
  <c r="I27" i="66"/>
  <c r="H27" i="66"/>
  <c r="G27" i="66"/>
  <c r="F27" i="66"/>
  <c r="E27" i="66"/>
  <c r="J20" i="66"/>
  <c r="I20" i="66"/>
  <c r="H20" i="66"/>
  <c r="G20" i="66"/>
  <c r="F20" i="66"/>
  <c r="E20" i="66"/>
  <c r="J11" i="66"/>
  <c r="J37" i="66" s="1"/>
  <c r="I11" i="66"/>
  <c r="I37" i="66" s="1"/>
  <c r="H11" i="66"/>
  <c r="H37" i="66" s="1"/>
  <c r="G11" i="66"/>
  <c r="G37" i="66" s="1"/>
  <c r="F11" i="66"/>
  <c r="F37" i="66" s="1"/>
  <c r="E11" i="66"/>
  <c r="E37" i="66" s="1"/>
  <c r="H26" i="65"/>
  <c r="H5" i="65"/>
  <c r="G5" i="65"/>
  <c r="F5" i="65"/>
  <c r="E5" i="65"/>
  <c r="D5" i="65"/>
  <c r="C5" i="65"/>
  <c r="B5" i="65"/>
  <c r="J17" i="64"/>
  <c r="I17" i="64"/>
  <c r="H17" i="64"/>
  <c r="G17" i="64"/>
  <c r="F17" i="64"/>
  <c r="E17" i="64"/>
  <c r="D17" i="64"/>
  <c r="C17" i="64"/>
  <c r="B17" i="64"/>
  <c r="N6" i="64"/>
  <c r="M6" i="64"/>
  <c r="L6" i="64"/>
  <c r="K6" i="64"/>
  <c r="J6" i="64"/>
  <c r="I6" i="64"/>
  <c r="H6" i="64"/>
  <c r="G6" i="64"/>
  <c r="F6" i="64"/>
  <c r="E6" i="64"/>
  <c r="D6" i="64"/>
  <c r="C6" i="64"/>
  <c r="B6" i="64"/>
  <c r="A23" i="63"/>
  <c r="J17" i="63"/>
  <c r="I17" i="63"/>
  <c r="H17" i="63"/>
  <c r="G17" i="63"/>
  <c r="F17" i="63"/>
  <c r="E17" i="63"/>
  <c r="D17" i="63"/>
  <c r="C17" i="63"/>
  <c r="B17" i="63"/>
  <c r="N6" i="63"/>
  <c r="M6" i="63"/>
  <c r="L6" i="63"/>
  <c r="K6" i="63"/>
  <c r="J6" i="63"/>
  <c r="I6" i="63"/>
  <c r="H6" i="63"/>
  <c r="G6" i="63"/>
  <c r="F6" i="63"/>
  <c r="E6" i="63"/>
  <c r="D6" i="63"/>
  <c r="C6" i="63"/>
  <c r="B6" i="63"/>
  <c r="T6" i="62"/>
  <c r="S6" i="62"/>
  <c r="R6" i="62"/>
  <c r="Q6" i="62"/>
  <c r="P6" i="62"/>
  <c r="O6" i="62"/>
  <c r="N6" i="62"/>
  <c r="M6" i="62"/>
  <c r="L6" i="62"/>
  <c r="K6" i="62"/>
  <c r="J6" i="62"/>
  <c r="I6" i="62"/>
  <c r="H6" i="62"/>
  <c r="G6" i="62"/>
  <c r="F6" i="62"/>
  <c r="E6" i="62"/>
  <c r="D6" i="62"/>
  <c r="C6" i="62"/>
  <c r="B6" i="62"/>
  <c r="A23" i="61"/>
  <c r="R17" i="61"/>
  <c r="Q17" i="61"/>
  <c r="P17" i="61"/>
  <c r="O17" i="61"/>
  <c r="N17" i="61"/>
  <c r="M17" i="61"/>
  <c r="L17" i="61"/>
  <c r="K17" i="61"/>
  <c r="J17" i="61"/>
  <c r="I17" i="61"/>
  <c r="H17" i="61"/>
  <c r="G17" i="61"/>
  <c r="F17" i="61"/>
  <c r="E17" i="61"/>
  <c r="D17" i="61"/>
  <c r="C17" i="61"/>
  <c r="B17" i="61"/>
  <c r="T6" i="61"/>
  <c r="S6" i="61"/>
  <c r="R6" i="61"/>
  <c r="Q6" i="61"/>
  <c r="P6" i="61"/>
  <c r="O6" i="61"/>
  <c r="N6" i="61"/>
  <c r="M6" i="61"/>
  <c r="L6" i="61"/>
  <c r="K6" i="61"/>
  <c r="J6" i="61"/>
  <c r="I6" i="61"/>
  <c r="H6" i="61"/>
  <c r="G6" i="61"/>
  <c r="F6" i="61"/>
  <c r="E6" i="61"/>
  <c r="D6" i="61"/>
  <c r="C6" i="61"/>
  <c r="B6" i="61"/>
  <c r="A11" i="60"/>
  <c r="E5" i="60"/>
  <c r="D5" i="60"/>
  <c r="C5" i="60"/>
  <c r="B5" i="60"/>
  <c r="H5" i="49" l="1"/>
  <c r="G5" i="49"/>
  <c r="F5" i="49"/>
  <c r="E5" i="49"/>
  <c r="D5" i="49"/>
  <c r="C5" i="49"/>
  <c r="B5" i="49"/>
  <c r="T12" i="38"/>
  <c r="T11" i="38"/>
  <c r="T10" i="38"/>
  <c r="T9" i="38"/>
  <c r="T8" i="38"/>
  <c r="T7" i="38"/>
  <c r="U12" i="37"/>
  <c r="T12" i="37"/>
  <c r="U11" i="37"/>
  <c r="T11" i="37"/>
  <c r="U10" i="37"/>
  <c r="T10" i="37"/>
  <c r="U9" i="37"/>
  <c r="T9" i="37"/>
  <c r="S8" i="37"/>
  <c r="P8" i="37"/>
  <c r="O8" i="37"/>
  <c r="N8" i="37"/>
  <c r="T8" i="37" s="1"/>
  <c r="M8" i="37"/>
  <c r="L8" i="37"/>
  <c r="U8" i="37" s="1"/>
  <c r="K8" i="37"/>
  <c r="J8" i="37"/>
  <c r="I8" i="37"/>
  <c r="H8" i="37"/>
  <c r="G8" i="37"/>
  <c r="D8" i="37"/>
  <c r="C8" i="37"/>
  <c r="B8" i="37"/>
  <c r="U7" i="37"/>
  <c r="T7" i="37"/>
  <c r="J9" i="31"/>
  <c r="G9" i="31"/>
  <c r="D9" i="31"/>
  <c r="J8" i="31"/>
  <c r="G8" i="31"/>
  <c r="D8" i="31"/>
  <c r="J7" i="31"/>
  <c r="G7" i="31"/>
  <c r="D7" i="31"/>
  <c r="J6" i="31"/>
  <c r="G6" i="31"/>
  <c r="D6" i="31"/>
  <c r="J5" i="31"/>
  <c r="G5" i="31"/>
  <c r="D5" i="31"/>
  <c r="I9" i="18"/>
  <c r="H9" i="18"/>
  <c r="I8" i="18"/>
  <c r="H8" i="18"/>
  <c r="I7" i="18"/>
  <c r="H7" i="18"/>
  <c r="I6" i="18"/>
  <c r="H6" i="18"/>
  <c r="J5" i="16" l="1"/>
  <c r="I5" i="16"/>
  <c r="H5" i="16"/>
  <c r="G5" i="16"/>
  <c r="F5" i="16"/>
  <c r="E5" i="16"/>
  <c r="D5" i="16"/>
  <c r="C5" i="16"/>
  <c r="B5" i="16"/>
  <c r="M6" i="15"/>
  <c r="L6" i="15"/>
  <c r="K6" i="15"/>
  <c r="J6" i="15"/>
  <c r="I6" i="15"/>
  <c r="H6" i="15"/>
  <c r="G6" i="15"/>
  <c r="F6" i="15"/>
  <c r="E6" i="15"/>
  <c r="D6" i="15"/>
  <c r="C6" i="15"/>
  <c r="B6" i="15"/>
  <c r="E6" i="14"/>
  <c r="D6" i="14"/>
  <c r="I5" i="14"/>
  <c r="H5" i="14"/>
  <c r="G5" i="14"/>
  <c r="F5" i="14"/>
  <c r="E5" i="14"/>
  <c r="D5" i="14"/>
  <c r="C5" i="14"/>
  <c r="B5" i="14"/>
  <c r="K5" i="13"/>
  <c r="J5" i="13"/>
  <c r="I5" i="13"/>
  <c r="H5" i="13"/>
  <c r="G5" i="13"/>
  <c r="F5" i="13"/>
  <c r="E5" i="13"/>
  <c r="D5" i="13"/>
  <c r="C5" i="13"/>
  <c r="B5" i="13"/>
  <c r="K5" i="12"/>
  <c r="J5" i="12"/>
  <c r="I5" i="12"/>
  <c r="H5" i="12"/>
  <c r="G5" i="12"/>
  <c r="F5" i="12"/>
  <c r="E5" i="12"/>
  <c r="D5" i="12"/>
  <c r="C5" i="12"/>
  <c r="B5" i="12"/>
  <c r="O5" i="11"/>
  <c r="N5" i="11"/>
  <c r="M5" i="11"/>
  <c r="L5" i="11"/>
  <c r="K5" i="11"/>
  <c r="J5" i="11"/>
  <c r="I5" i="11"/>
  <c r="H5" i="11"/>
  <c r="G5" i="11"/>
  <c r="F5" i="11"/>
  <c r="E5" i="11"/>
  <c r="D5" i="11"/>
  <c r="C5" i="11"/>
  <c r="B5" i="11"/>
  <c r="Q6" i="10"/>
  <c r="P6" i="10"/>
  <c r="O6" i="10"/>
  <c r="N6" i="10"/>
  <c r="M6" i="10"/>
  <c r="L6" i="10"/>
  <c r="K6" i="10"/>
  <c r="J6" i="10"/>
  <c r="I6" i="10"/>
  <c r="H6" i="10"/>
  <c r="G6" i="10"/>
  <c r="F6" i="10"/>
  <c r="E6" i="10"/>
  <c r="D6" i="10"/>
  <c r="C6" i="10"/>
  <c r="B6" i="10"/>
  <c r="I6" i="8"/>
  <c r="H6" i="8"/>
  <c r="G6" i="8"/>
  <c r="F6" i="8"/>
  <c r="E6" i="8"/>
  <c r="D6" i="8"/>
  <c r="C6" i="8"/>
  <c r="B6" i="8"/>
  <c r="C77" i="7"/>
  <c r="B77" i="7"/>
  <c r="C76" i="7"/>
  <c r="B76" i="7"/>
  <c r="C75" i="7"/>
  <c r="B75" i="7"/>
  <c r="C74" i="7"/>
  <c r="C73" i="7" s="1"/>
  <c r="B74" i="7"/>
  <c r="Q73" i="7"/>
  <c r="P73" i="7"/>
  <c r="M73" i="7"/>
  <c r="L73" i="7"/>
  <c r="K73" i="7"/>
  <c r="J73" i="7"/>
  <c r="I73" i="7"/>
  <c r="H73" i="7"/>
  <c r="G73" i="7"/>
  <c r="F73" i="7"/>
  <c r="E73" i="7"/>
  <c r="D73" i="7"/>
  <c r="I7" i="6"/>
  <c r="H7" i="6"/>
  <c r="G7" i="6"/>
  <c r="F7" i="6"/>
  <c r="E7" i="6"/>
  <c r="D7" i="6"/>
  <c r="C7" i="6"/>
  <c r="B7" i="6"/>
  <c r="B73" i="7" l="1"/>
</calcChain>
</file>

<file path=xl/sharedStrings.xml><?xml version="1.0" encoding="utf-8"?>
<sst xmlns="http://schemas.openxmlformats.org/spreadsheetml/2006/main" count="3339" uniqueCount="1373">
  <si>
    <t xml:space="preserve">           </t>
  </si>
  <si>
    <t>CURRENT STATISTICS</t>
  </si>
  <si>
    <t>Table 1: SEBI Registered Market Intermediaries/Institutions</t>
  </si>
  <si>
    <t>Table 2: Company-Wise Capital Raised through Public and Rights Issues (Equity)</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</si>
  <si>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</si>
  <si>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</si>
  <si>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</si>
  <si>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</si>
  <si>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</si>
  <si>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</si>
  <si>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</si>
  <si>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</si>
  <si>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</si>
  <si>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</si>
  <si>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</si>
  <si>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</si>
  <si>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</si>
  <si>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</si>
  <si>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</si>
  <si>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</si>
  <si>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</si>
  <si>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</si>
  <si>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</si>
  <si>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</si>
  <si>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</si>
  <si>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</si>
  <si>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</si>
  <si>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</si>
  <si>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</si>
  <si>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</si>
  <si>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</si>
  <si>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</si>
  <si>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</si>
  <si>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</si>
  <si>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</si>
  <si>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</si>
  <si>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</si>
  <si>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</si>
  <si>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</si>
  <si>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</si>
  <si>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</si>
  <si>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</si>
  <si>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</si>
  <si>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</si>
  <si>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</si>
  <si>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</si>
  <si>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</si>
  <si>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</si>
  <si>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</si>
  <si>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</si>
  <si>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</si>
  <si>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</si>
  <si>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</si>
  <si>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</si>
  <si>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</si>
  <si>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53: Trends in Foreign Portfolio Investment</t>
  </si>
  <si>
    <t>Table 54: Notional Value of Offshore Derivative Instruments (ODIs) Vs Assets Under Custody (AUC) of FPIs</t>
  </si>
  <si>
    <t>Table 55: Assets under the Custody of Custodians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</si>
  <si>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</si>
  <si>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</si>
  <si>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</si>
  <si>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</si>
  <si>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</si>
  <si>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</si>
  <si>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</si>
  <si>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</si>
  <si>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</si>
  <si>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</si>
  <si>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</si>
  <si>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</si>
  <si>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</si>
  <si>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</si>
  <si>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</si>
  <si>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</si>
  <si>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</si>
  <si>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</si>
  <si>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</si>
  <si>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 xml:space="preserve">Market Intermediaries </t>
  </si>
  <si>
    <t>2022-23</t>
  </si>
  <si>
    <t>2023-24$</t>
  </si>
  <si>
    <t>Stock Exchanges (Cash Segment)</t>
  </si>
  <si>
    <t>Stock Exchanges (Equity Derivatives Segment)</t>
  </si>
  <si>
    <t>Stock Exchanges (Currency Derivatives Segment)</t>
  </si>
  <si>
    <t>Stock Exchanges (Commodity Derivatives Segment)</t>
  </si>
  <si>
    <t>Brokers (Cash Segment)</t>
  </si>
  <si>
    <t>BSE</t>
  </si>
  <si>
    <t>NSE</t>
  </si>
  <si>
    <t>MSEI</t>
  </si>
  <si>
    <t>Brokers (Equity Derivatives Segment)</t>
  </si>
  <si>
    <t>Brokers (Currency Derivatives Segment)</t>
  </si>
  <si>
    <t>Brokers (Debt Segment)</t>
  </si>
  <si>
    <t>Brokers (Commodity Derivatives Segment)</t>
  </si>
  <si>
    <t>MCX</t>
  </si>
  <si>
    <t>NCDEX</t>
  </si>
  <si>
    <t>ICEX</t>
  </si>
  <si>
    <t>Corporate  Brokers(Cash Segment)</t>
  </si>
  <si>
    <t>Foreign Portfolio Investors (FPIs)</t>
  </si>
  <si>
    <t>Custodians</t>
  </si>
  <si>
    <t>Designated Depositories Participants (DDPs)</t>
  </si>
  <si>
    <t>Depositories</t>
  </si>
  <si>
    <t>Depository Participants</t>
  </si>
  <si>
    <t>NSDL</t>
  </si>
  <si>
    <t>CDSL</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</si>
  <si>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</si>
  <si>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</si>
  <si>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</si>
  <si>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</si>
  <si>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</si>
  <si>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</si>
  <si>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</si>
  <si>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</si>
  <si>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</si>
  <si>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</si>
  <si>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</si>
  <si>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</si>
  <si>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</si>
  <si>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</si>
  <si>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</si>
  <si>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</si>
  <si>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</si>
  <si>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</si>
  <si>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</si>
  <si>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Notes:</t>
  </si>
  <si>
    <t>$ indicates as on July 31, 2023</t>
  </si>
  <si>
    <t>Source: SEBI, NSDL, CDSL.</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</si>
  <si>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</si>
  <si>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</si>
  <si>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</si>
  <si>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</si>
  <si>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</si>
  <si>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</si>
  <si>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</si>
  <si>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</si>
  <si>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</si>
  <si>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</si>
  <si>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</si>
  <si>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</si>
  <si>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</si>
  <si>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</si>
  <si>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Total</t>
  </si>
  <si>
    <t>QIB</t>
  </si>
  <si>
    <t>NII</t>
  </si>
  <si>
    <t>RII</t>
  </si>
  <si>
    <t>Others, if any (Market Maker &amp; Reservation)</t>
  </si>
  <si>
    <t>HMA Agro Industries Limited</t>
  </si>
  <si>
    <t>IPO</t>
  </si>
  <si>
    <t>Greenchef Appliances Limited</t>
  </si>
  <si>
    <t>NSE SME IPO</t>
  </si>
  <si>
    <t>Magson Retail and Distribution Limited</t>
  </si>
  <si>
    <t>Essen Speciality Films Limited</t>
  </si>
  <si>
    <t>Pentagon Rubber Limited</t>
  </si>
  <si>
    <t>Ideaforge Technology Limited</t>
  </si>
  <si>
    <t>Cyient DLM Limited</t>
  </si>
  <si>
    <t>Global Pet Industries Limited</t>
  </si>
  <si>
    <t>Synoptics Technologies Limited</t>
  </si>
  <si>
    <t>Tridhya Tech Limited</t>
  </si>
  <si>
    <t>Senco Gold Limited</t>
  </si>
  <si>
    <t>Drone Destination Limited</t>
  </si>
  <si>
    <t>Utkarsh Small Finance Bank Limited</t>
  </si>
  <si>
    <t>Service Care Limited</t>
  </si>
  <si>
    <t>Netweb Technologies India Limited</t>
  </si>
  <si>
    <t>Shree Rama Multi-Tech Limited</t>
  </si>
  <si>
    <t>Rights</t>
  </si>
  <si>
    <t>Godha Cabcon &amp; Insulation Limited</t>
  </si>
  <si>
    <t>Debock Industries Limited</t>
  </si>
  <si>
    <t>North Eastern Carrying Corporation Limited</t>
  </si>
  <si>
    <t>ACCELERATEBS INDIA LIMITED</t>
  </si>
  <si>
    <t xml:space="preserve">BSE SME IPO   </t>
  </si>
  <si>
    <t>62.22</t>
  </si>
  <si>
    <t>AHASOLAR TECHNOLOGIES LIMITED</t>
  </si>
  <si>
    <t>33.0215</t>
  </si>
  <si>
    <t>ALPHALOGIC INDUSTRIES LIMITED</t>
  </si>
  <si>
    <t>6.79</t>
  </si>
  <si>
    <t>ASARFI HOSPITAL LIMITED</t>
  </si>
  <si>
    <t>198.56</t>
  </si>
  <si>
    <t>Kaka Industries Limited</t>
  </si>
  <si>
    <t>271.30</t>
  </si>
  <si>
    <t>VEEFIN SOLUTIONS LIMITED</t>
  </si>
  <si>
    <t>2.94</t>
  </si>
  <si>
    <t>VINTAGE COFFEE AND BEVERAGES LIMITED</t>
  </si>
  <si>
    <t>KCD INDUSTRIES INDIA LIMITED</t>
  </si>
  <si>
    <t>Udaipur Cement Works Limited</t>
  </si>
  <si>
    <t>*Shares issued by the Company are partly paid up but the information is provided considering the same as fully paid up.</t>
  </si>
  <si>
    <t>Net offer to Public = QIB (Including anchor) + RII + NII (Excluding Employee Reservation +Shareholder Reservation + Market maker)</t>
  </si>
  <si>
    <t>Table 3: Offers closed during June 2023 under SEBI (Substantial Acquisition of Shares and Takeover) Regulations, 2011</t>
  </si>
  <si>
    <t>Sl.No</t>
  </si>
  <si>
    <t>Target Company</t>
  </si>
  <si>
    <t>Acquirers/PACs</t>
  </si>
  <si>
    <t>Public Announcement Date</t>
  </si>
  <si>
    <t>Offer Opening Date</t>
  </si>
  <si>
    <t>Offer Closing Date</t>
  </si>
  <si>
    <t>Offer Size</t>
  </si>
  <si>
    <t>Offer
 Price 
(₹ ) per share</t>
  </si>
  <si>
    <t>Offer Size (₹  crore)</t>
  </si>
  <si>
    <t>No. of 
Shares</t>
  </si>
  <si>
    <t>Percent of Equity 
Capital</t>
  </si>
  <si>
    <t>Thirdwave Financial Intermediaries Limited</t>
  </si>
  <si>
    <t>UVS Hospitality Private Limited</t>
  </si>
  <si>
    <t>Dynamic Portfolio Management &amp; Services Limited</t>
  </si>
  <si>
    <t xml:space="preserve">Mr. Rajesh Gupta </t>
  </si>
  <si>
    <t>Diggi  Multitrade Limited</t>
  </si>
  <si>
    <t xml:space="preserve">Mr. Samarth Prabhudas Ramanuj,
Mr. Raja Lachhmandas Utwani </t>
  </si>
  <si>
    <t>Jhaveri Credits and Capital
Limited</t>
  </si>
  <si>
    <t xml:space="preserve">Mr. Vishnukumar Vitthaldas Patel,
Mrs. Kamlaben Vitthaldas Patel </t>
  </si>
  <si>
    <t>Sudev Industries Limited</t>
  </si>
  <si>
    <t>Mr. Vurakaranam Ramakrishna</t>
  </si>
  <si>
    <t xml:space="preserve">Spice Islands Apparels
Limited
</t>
  </si>
  <si>
    <t>Ankit Tayal and Mohit sharma</t>
  </si>
  <si>
    <t>Table 4: Trends in Closed Offers under SEBI (Substantial Acquisition of Shares and Takeover) Regulations, 2011</t>
  </si>
  <si>
    <t>Year / Month</t>
  </si>
  <si>
    <t>Open Offers</t>
  </si>
  <si>
    <t>Objectives</t>
  </si>
  <si>
    <t>Change in Control 
of Management</t>
  </si>
  <si>
    <t>Consolidation of Holdings</t>
  </si>
  <si>
    <t>Substantial Acquisition</t>
  </si>
  <si>
    <t>No. of Offers</t>
  </si>
  <si>
    <t>Amount (₹  crore)</t>
  </si>
  <si>
    <t>Amount (₹ crore)</t>
  </si>
  <si>
    <t>Apr-23</t>
  </si>
  <si>
    <t>May-23</t>
  </si>
  <si>
    <t>June-23</t>
  </si>
  <si>
    <t>July-23</t>
  </si>
  <si>
    <t>*In instances where offers have more than one objective, the issue is classified only under one of the same.</t>
  </si>
  <si>
    <t>Data is compiled based on offer closing date</t>
  </si>
  <si>
    <t>$ indicates upto July 31, 2023</t>
  </si>
  <si>
    <t>Source: SEBI.</t>
  </si>
  <si>
    <t>Table 5 A: Consolidated Resource Mobilisation through Primary markets</t>
  </si>
  <si>
    <t>Modes of Fund Raising</t>
  </si>
  <si>
    <t>2023-24 (upto June 30, 2023)</t>
  </si>
  <si>
    <t>Financial Sector</t>
  </si>
  <si>
    <t>Non-Financial Sector</t>
  </si>
  <si>
    <t>No. of Issues</t>
  </si>
  <si>
    <t>Amount
(Rs.crore)</t>
  </si>
  <si>
    <t>Equity Issues</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</si>
  <si>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</si>
  <si>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</si>
  <si>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</si>
  <si>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</si>
  <si>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3. The data in Table 5 A is being segregated into Financial and Non Financial Sector from the current month onwards. </t>
  </si>
  <si>
    <t xml:space="preserve">Table 5B: Capital Raised from the Primary Market through  Public and Rights Issues </t>
  </si>
  <si>
    <t>Total
(Equity+Debt)</t>
  </si>
  <si>
    <t>Category-wise (Equity)</t>
  </si>
  <si>
    <t>Issue-Type (Equity)</t>
  </si>
  <si>
    <t>Instrument-Wise (Equity and Debt)</t>
  </si>
  <si>
    <t>Public</t>
  </si>
  <si>
    <t>Listed</t>
  </si>
  <si>
    <t>IPOs</t>
  </si>
  <si>
    <t>Equities</t>
  </si>
  <si>
    <t>Debt</t>
  </si>
  <si>
    <t>At Par</t>
  </si>
  <si>
    <t>At Premium</t>
  </si>
  <si>
    <t>No. of issues</t>
  </si>
  <si>
    <t>Amount 
( ₹   crore)</t>
  </si>
  <si>
    <t xml:space="preserve">Notes: 1. Amount for public debt issue for last two months is provisional and may get updated 
</t>
  </si>
  <si>
    <t>3. Equity data on IPO issues are categorised based on the listing date .</t>
  </si>
  <si>
    <t>4. Debt issues are classified based on closing date of the issue</t>
  </si>
  <si>
    <t>Table 6:  Resource Moblisiation by SMEs through Equity Issues</t>
  </si>
  <si>
    <t>Year/ Month</t>
  </si>
  <si>
    <t>New Issues listed at SME Platform</t>
  </si>
  <si>
    <t>FPOs by SMEs</t>
  </si>
  <si>
    <t>SME IPOs</t>
  </si>
  <si>
    <t>IPOs of Start-ups</t>
  </si>
  <si>
    <t>Amount 
( ₹ crore)</t>
  </si>
  <si>
    <t>Notes - From April 2020 onwards, data on IPO issues are categorised based on the listing date.</t>
  </si>
  <si>
    <t>Source: SEBI</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</si>
  <si>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</si>
  <si>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</si>
  <si>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</si>
  <si>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</si>
  <si>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</si>
  <si>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</si>
  <si>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</si>
  <si>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</si>
  <si>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</si>
  <si>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</si>
  <si>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</si>
  <si>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</si>
  <si>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</si>
  <si>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</si>
  <si>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Hotels</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</si>
  <si>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</si>
  <si>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</si>
  <si>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</si>
  <si>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</si>
  <si>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</si>
  <si>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</si>
  <si>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</si>
  <si>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</si>
  <si>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</si>
  <si>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</si>
  <si>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</si>
  <si>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Sector-wise</t>
  </si>
  <si>
    <t>Region-wise</t>
  </si>
  <si>
    <t>Private</t>
  </si>
  <si>
    <t>Northern</t>
  </si>
  <si>
    <t>Eastern</t>
  </si>
  <si>
    <t>Western</t>
  </si>
  <si>
    <t>Southern</t>
  </si>
  <si>
    <t>Central</t>
  </si>
  <si>
    <t>2022-23$</t>
  </si>
  <si>
    <t>&lt; 5 crore</t>
  </si>
  <si>
    <t>≥ 5crore - &lt; 10crore</t>
  </si>
  <si>
    <t xml:space="preserve">  ≥ 10 crore - &lt; 50 crore</t>
  </si>
  <si>
    <t xml:space="preserve">  ≥ 50 crore - &lt; 100 crore</t>
  </si>
  <si>
    <t xml:space="preserve">  ≥ 100 crore -&lt;500 crore</t>
  </si>
  <si>
    <t>&gt;=₹500 crore</t>
  </si>
  <si>
    <t>Only BSE</t>
  </si>
  <si>
    <t>Only NSE</t>
  </si>
  <si>
    <t>Only MSEI</t>
  </si>
  <si>
    <t>Both NSE and BSE</t>
  </si>
  <si>
    <t xml:space="preserve">Notes: 1. The above data includes both "no. of issues" and "Amount" raised on conversion of convertible securities issued on QIP basis. 
</t>
  </si>
  <si>
    <t>Source: BSE, NSE and MSEI.</t>
  </si>
  <si>
    <t>Year/Month</t>
  </si>
  <si>
    <t>Common#</t>
  </si>
  <si>
    <t>#Listed at any two or three exchanges.</t>
  </si>
  <si>
    <t>Source: BSE and NSE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</si>
  <si>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</si>
  <si>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</si>
  <si>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</si>
  <si>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</si>
  <si>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</si>
  <si>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</si>
  <si>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</si>
  <si>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</si>
  <si>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</si>
  <si>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Jun-23</t>
  </si>
  <si>
    <t>Jul-23</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</si>
  <si>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</si>
  <si>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</si>
  <si>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</si>
  <si>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</si>
  <si>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</si>
  <si>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</si>
  <si>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</si>
  <si>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</si>
  <si>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July 31, 2023</t>
  </si>
  <si>
    <t>Table 74:  Macro Economic Indicators</t>
  </si>
  <si>
    <t xml:space="preserve">I.GDP at Current prices for 2022-23 (₹ crore) #                   </t>
  </si>
  <si>
    <t>II. Gross Saving as a per cent of Gross National Disposable Income at current market prices in 2020-21*</t>
  </si>
  <si>
    <t>III.Gross Capital Formation at current prices as a per cent of GDP at current market prices in 2022-23#</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</si>
  <si>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</si>
  <si>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</si>
  <si>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</si>
  <si>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</si>
  <si>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</si>
  <si>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</si>
  <si>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</si>
  <si>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</si>
  <si>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</si>
  <si>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</si>
  <si>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8.65/10.10</t>
  </si>
  <si>
    <t>8.75/10.10</t>
  </si>
  <si>
    <t>8.85/10.10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</si>
  <si>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</si>
  <si>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</si>
  <si>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</si>
  <si>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</si>
  <si>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</si>
  <si>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</si>
  <si>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</si>
  <si>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</si>
  <si>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</si>
  <si>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</si>
  <si>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</si>
  <si>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</si>
  <si>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</si>
  <si>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</si>
  <si>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</si>
  <si>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</si>
  <si>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</si>
  <si>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</si>
  <si>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</si>
  <si>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</si>
  <si>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</si>
  <si>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</si>
  <si>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billion)</t>
  </si>
  <si>
    <t xml:space="preserve">Exports </t>
  </si>
  <si>
    <t>Imports</t>
  </si>
  <si>
    <t>Trade Balance</t>
  </si>
  <si>
    <t xml:space="preserve">Notes: </t>
  </si>
  <si>
    <t>#Provisional Estimates as per MOSPI press release dated May 31, 2023</t>
  </si>
  <si>
    <t>* First Revised Estimates as per MOSPI press release dated January  31, 2022</t>
  </si>
  <si>
    <t>^ cumulative figure value of the respective months.</t>
  </si>
  <si>
    <t>Data for CPI, WPI, IIP and External sector have been compiled based on available information.</t>
  </si>
  <si>
    <t>No. of Trades</t>
  </si>
  <si>
    <t>Value (₹ crore)</t>
  </si>
  <si>
    <t>-</t>
  </si>
  <si>
    <t>This table has been revised to include only settled trades (OTC+RFQ trades) through exchange platform.</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</si>
  <si>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</si>
  <si>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</si>
  <si>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</si>
  <si>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</si>
  <si>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</si>
  <si>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</si>
  <si>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</si>
  <si>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</si>
  <si>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</si>
  <si>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</si>
  <si>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</si>
  <si>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</si>
  <si>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</si>
  <si>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</si>
  <si>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</si>
  <si>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</si>
  <si>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</si>
  <si>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</si>
  <si>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</si>
  <si>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</si>
  <si>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</si>
  <si>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</si>
  <si>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</si>
  <si>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</si>
  <si>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</si>
  <si>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</si>
  <si>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</si>
  <si>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</si>
  <si>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</si>
  <si>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</si>
  <si>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Source: NSE</t>
  </si>
  <si>
    <t>No. of Companies Permitted #</t>
  </si>
  <si>
    <t>No. of Companies Traded</t>
  </si>
  <si>
    <t>Turnover (₹ crore)</t>
  </si>
  <si>
    <t>Average Daily Turnover (₹ crore)</t>
  </si>
  <si>
    <t>Average Trade Size (`)</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</si>
  <si>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</si>
  <si>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</si>
  <si>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</si>
  <si>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</si>
  <si>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</si>
  <si>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</si>
  <si>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</si>
  <si>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</si>
  <si>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</si>
  <si>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</si>
  <si>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</si>
  <si>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</si>
  <si>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</si>
  <si>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Vadodara</t>
  </si>
  <si>
    <t>Bhubneshwar</t>
  </si>
  <si>
    <t>Chennai</t>
  </si>
  <si>
    <t>Ernakulam</t>
  </si>
  <si>
    <t>Coimbatore</t>
  </si>
  <si>
    <t>New Delhi</t>
  </si>
  <si>
    <t>Guwahati</t>
  </si>
  <si>
    <t>Hyderabad</t>
  </si>
  <si>
    <t>Indore</t>
  </si>
  <si>
    <t>Jaipur</t>
  </si>
  <si>
    <t>Kanpur</t>
  </si>
  <si>
    <t>Kolkata</t>
  </si>
  <si>
    <t>Ludhiana</t>
  </si>
  <si>
    <t>Mangalore</t>
  </si>
  <si>
    <t>Mumbai</t>
  </si>
  <si>
    <t>Patna</t>
  </si>
  <si>
    <t>Pune</t>
  </si>
  <si>
    <t>Rajkot</t>
  </si>
  <si>
    <t>Others</t>
  </si>
  <si>
    <t>*The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</si>
  <si>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</si>
  <si>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</si>
  <si>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</si>
  <si>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</si>
  <si>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</si>
  <si>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</si>
  <si>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</si>
  <si>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</si>
  <si>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Table 24: Component Stocks: S&amp;P BSE Sensex during July , 2023</t>
  </si>
  <si>
    <t>Name of Security</t>
  </si>
  <si>
    <t>Issued
Capital 
(₹ crore)</t>
  </si>
  <si>
    <t>Free Float
Market
Capitalisation
(₹ crore)</t>
  </si>
  <si>
    <t>Weightage (Percent)</t>
  </si>
  <si>
    <t>Beta</t>
  </si>
  <si>
    <t>R 2</t>
  </si>
  <si>
    <t>Daily
Volatility
(Percent)</t>
  </si>
  <si>
    <t>Monthly
Return
(Percent)</t>
  </si>
  <si>
    <t>Impact
Cost
(Percent)</t>
  </si>
  <si>
    <t xml:space="preserve">HDFC        </t>
  </si>
  <si>
    <t xml:space="preserve">BAJFINANCE  </t>
  </si>
  <si>
    <t xml:space="preserve">STATE BANK  </t>
  </si>
  <si>
    <t xml:space="preserve">TITAN       </t>
  </si>
  <si>
    <t xml:space="preserve">HDFC BANK   </t>
  </si>
  <si>
    <t xml:space="preserve">INFOSYS LTD </t>
  </si>
  <si>
    <t>KOTAK MAH.BK</t>
  </si>
  <si>
    <t xml:space="preserve">RELIANCE    </t>
  </si>
  <si>
    <t xml:space="preserve">TATA STEEL  </t>
  </si>
  <si>
    <t>LARSEN &amp; TOU</t>
  </si>
  <si>
    <t xml:space="preserve">MAH &amp; MAH   </t>
  </si>
  <si>
    <t xml:space="preserve">TATA MOTORS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</si>
  <si>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</si>
  <si>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</si>
  <si>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</si>
  <si>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</si>
  <si>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</si>
  <si>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</si>
  <si>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</si>
  <si>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</si>
  <si>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</si>
  <si>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</si>
  <si>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</si>
  <si>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</si>
  <si>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</si>
  <si>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</si>
  <si>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</si>
  <si>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</si>
  <si>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</si>
  <si>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</si>
  <si>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</si>
  <si>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</si>
  <si>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</si>
  <si>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</si>
  <si>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</si>
  <si>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Table 25: Component Stocks: Nifty 50 Index during July, 2023</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</si>
  <si>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</si>
  <si>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</si>
  <si>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</si>
  <si>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</si>
  <si>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</si>
  <si>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</si>
  <si>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</si>
  <si>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</si>
  <si>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</si>
  <si>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</si>
  <si>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</si>
  <si>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</si>
  <si>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</si>
  <si>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</si>
  <si>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</si>
  <si>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</si>
  <si>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</si>
  <si>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</si>
  <si>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</si>
  <si>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</si>
  <si>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</si>
  <si>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</si>
  <si>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</si>
  <si>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</si>
  <si>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ICICI Bank Ltd.</t>
  </si>
  <si>
    <t>ITC Ltd.</t>
  </si>
  <si>
    <t>IndusInd Bank Ltd.</t>
  </si>
  <si>
    <t>Infosys Ltd.</t>
  </si>
  <si>
    <t>JSW Steel Ltd.</t>
  </si>
  <si>
    <t>Kotak Mahindra Bank Ltd.</t>
  </si>
  <si>
    <t>LTIMindtree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</si>
  <si>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</si>
  <si>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</si>
  <si>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</si>
  <si>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</si>
  <si>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</si>
  <si>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</si>
  <si>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</si>
  <si>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</si>
  <si>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</si>
  <si>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</si>
  <si>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</si>
  <si>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</si>
  <si>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</si>
  <si>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</si>
  <si>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</si>
  <si>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</si>
  <si>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</si>
  <si>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</si>
  <si>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</si>
  <si>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</si>
  <si>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</si>
  <si>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</si>
  <si>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</si>
  <si>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Table 26: Component Stocks: SX40 Index during July, 2023</t>
  </si>
  <si>
    <t>S.No.</t>
  </si>
  <si>
    <t>Issued Capital     (₹ crore)</t>
  </si>
  <si>
    <t>Free Float Market Capitalisation (₹ crore)</t>
  </si>
  <si>
    <t xml:space="preserve">Weightage (Percent)   </t>
  </si>
  <si>
    <t>R2</t>
  </si>
  <si>
    <t>Daily Volatility (Percent)</t>
  </si>
  <si>
    <t>Monthly Return (Percent)</t>
  </si>
  <si>
    <t>Impact Cost (Percent) *</t>
  </si>
  <si>
    <t>HDFCBANK</t>
  </si>
  <si>
    <t>RELIANCE</t>
  </si>
  <si>
    <t>ICICIBANK</t>
  </si>
  <si>
    <t>INFY</t>
  </si>
  <si>
    <t>TCS</t>
  </si>
  <si>
    <t>LT</t>
  </si>
  <si>
    <t>ITC</t>
  </si>
  <si>
    <t>AXISBANK</t>
  </si>
  <si>
    <t>KOTAKBANK</t>
  </si>
  <si>
    <t>SBIN</t>
  </si>
  <si>
    <t>HINDUNILVR</t>
  </si>
  <si>
    <t>BHARTIARTL</t>
  </si>
  <si>
    <t>BAJFINANCE</t>
  </si>
  <si>
    <t>ASIANPAINT</t>
  </si>
  <si>
    <t>M&amp;M</t>
  </si>
  <si>
    <t>MARUTI</t>
  </si>
  <si>
    <t>TITAN</t>
  </si>
  <si>
    <t>SUNPHARMA</t>
  </si>
  <si>
    <t>HCLTECH</t>
  </si>
  <si>
    <t>TATAMOTORS</t>
  </si>
  <si>
    <t>NTPC</t>
  </si>
  <si>
    <t>TATASTEEL</t>
  </si>
  <si>
    <t>ULTRACEMCO</t>
  </si>
  <si>
    <t>DRREDDY</t>
  </si>
  <si>
    <t>INDUSINDBK</t>
  </si>
  <si>
    <t>ADANIENT</t>
  </si>
  <si>
    <t>POWERGRID</t>
  </si>
  <si>
    <t>JFSL</t>
  </si>
  <si>
    <t>NESTLEIND</t>
  </si>
  <si>
    <t>JSWSTEEL</t>
  </si>
  <si>
    <t>TECHM</t>
  </si>
  <si>
    <t>WIPRO</t>
  </si>
  <si>
    <t>GRASIM</t>
  </si>
  <si>
    <t>ONGC</t>
  </si>
  <si>
    <t>HINDALCO</t>
  </si>
  <si>
    <t>ADANIPORTS</t>
  </si>
  <si>
    <t>CIPLA</t>
  </si>
  <si>
    <t>SBILIFE</t>
  </si>
  <si>
    <t>BRITANNIA</t>
  </si>
  <si>
    <t>DMART</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</si>
  <si>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</si>
  <si>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</si>
  <si>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</si>
  <si>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</si>
  <si>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</si>
  <si>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</si>
  <si>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</si>
  <si>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</si>
  <si>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</si>
  <si>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</si>
  <si>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</si>
  <si>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</si>
  <si>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</si>
  <si>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</si>
  <si>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</si>
  <si>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</si>
  <si>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</si>
  <si>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</si>
  <si>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</si>
  <si>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</si>
  <si>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</si>
  <si>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</si>
  <si>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</si>
  <si>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</si>
  <si>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</si>
  <si>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</si>
  <si>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</si>
  <si>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</si>
  <si>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</si>
  <si>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</si>
  <si>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</si>
  <si>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</si>
  <si>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</si>
  <si>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</si>
  <si>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</si>
  <si>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</si>
  <si>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</si>
  <si>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</si>
  <si>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</si>
  <si>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</si>
  <si>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</si>
  <si>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</si>
  <si>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</si>
  <si>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</si>
  <si>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</si>
  <si>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</si>
  <si>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</si>
  <si>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</si>
  <si>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</si>
  <si>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</si>
  <si>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</si>
  <si>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1,31,874</t>
  </si>
  <si>
    <t>1,58,760</t>
  </si>
  <si>
    <t>1,80,685</t>
  </si>
  <si>
    <t>Source: ICCL.</t>
  </si>
  <si>
    <t>Table 32: Settlement Statistics for Cash Segment of NSE</t>
  </si>
  <si>
    <t>Delivered Value      (₹  crore)</t>
  </si>
  <si>
    <t>Settlement Statistics for settlement type N, excluding CM Series IL &amp; BL</t>
  </si>
  <si>
    <t>Source: NCL.</t>
  </si>
  <si>
    <t>Table 33: Settlement Statistics for Cash Segment of MSEI</t>
  </si>
  <si>
    <t>Month Sorting</t>
  </si>
  <si>
    <t>Delivered Value      (₹ crore)</t>
  </si>
  <si>
    <t>Settlement Guarantee Fund(₹ crore)</t>
  </si>
  <si>
    <t>Source: MCCIL.</t>
  </si>
  <si>
    <t>Month/ Year</t>
  </si>
  <si>
    <t>Index Futures</t>
  </si>
  <si>
    <t xml:space="preserve"> Stock Futures</t>
  </si>
  <si>
    <t>Index Options</t>
  </si>
  <si>
    <t>Stock Options</t>
  </si>
  <si>
    <t>Total Turnover</t>
  </si>
  <si>
    <t>Open Interest at the end of the day</t>
  </si>
  <si>
    <t xml:space="preserve">                 Calls</t>
  </si>
  <si>
    <t xml:space="preserve">                 Puts</t>
  </si>
  <si>
    <t>No. of  Contracts</t>
  </si>
  <si>
    <t xml:space="preserve">No. of Contracts </t>
  </si>
  <si>
    <t xml:space="preserve">No. of 
Contracts </t>
  </si>
  <si>
    <t>No. of Contracts</t>
  </si>
  <si>
    <t>No. of contracts</t>
  </si>
  <si>
    <t>Premium</t>
  </si>
  <si>
    <t>Notional</t>
  </si>
  <si>
    <t>2023-24</t>
  </si>
  <si>
    <t xml:space="preserve">Note: </t>
  </si>
  <si>
    <t>Notional turnover is inclusive of the premium turnover</t>
  </si>
  <si>
    <r>
      <t>Value (</t>
    </r>
    <r>
      <rPr>
        <b/>
        <sz val="11"/>
        <rFont val="Rupee Foradian"/>
        <family val="2"/>
      </rPr>
      <t>`</t>
    </r>
    <r>
      <rPr>
        <b/>
        <sz val="11"/>
        <rFont val="Garamond"/>
        <family val="1"/>
      </rPr>
      <t xml:space="preserve"> crore)</t>
    </r>
  </si>
  <si>
    <t>Note:</t>
  </si>
  <si>
    <t>Table 36: Settlement Statistics in Equity Derivatives Segment at BSE and NSE (₹ crore)</t>
  </si>
  <si>
    <t>Year/     Month</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</si>
  <si>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</si>
  <si>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</si>
  <si>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</si>
  <si>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</si>
  <si>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</si>
  <si>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</si>
  <si>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</si>
  <si>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</si>
  <si>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</si>
  <si>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</si>
  <si>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</si>
  <si>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</si>
  <si>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</si>
  <si>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</si>
  <si>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</si>
  <si>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</si>
  <si>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</si>
  <si>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</si>
  <si>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</si>
  <si>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</si>
  <si>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</si>
  <si>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</si>
  <si>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</si>
  <si>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</si>
  <si>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</si>
  <si>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</si>
  <si>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</si>
  <si>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Call</t>
  </si>
  <si>
    <t>Put</t>
  </si>
  <si>
    <t>Value 
(₹ crore)</t>
  </si>
  <si>
    <t>No. of Trading  Days</t>
  </si>
  <si>
    <t>Currency Options</t>
  </si>
  <si>
    <t>Open Interest at the
end of Month</t>
  </si>
  <si>
    <t>No. of
Contracts</t>
  </si>
  <si>
    <t>Turnover
(₹  crore)</t>
  </si>
  <si>
    <t>Value
(₹  crore)</t>
  </si>
  <si>
    <t>Notes: 1. Trading Value :- For Futures, Value of contract = Traded Qty*Traded Price. 2. For Options, Value of contract = Traded Qty*(Strike Price+Traded Premium)</t>
  </si>
  <si>
    <t>Turnover (₹  crore)</t>
  </si>
  <si>
    <t>Turnover
(₹ crore)</t>
  </si>
  <si>
    <t>Table 44: Settlement Statistics of Currency Derivatives Segment (₹ crore)</t>
  </si>
  <si>
    <t>Currency
Futures</t>
  </si>
  <si>
    <t>Table 45: Instrument-wise Turnover in Currency Derivatives Segment of BSE</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</si>
  <si>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</si>
  <si>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</si>
  <si>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</si>
  <si>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</si>
  <si>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</si>
  <si>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</si>
  <si>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</si>
  <si>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</si>
  <si>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</si>
  <si>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</si>
  <si>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</si>
  <si>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</si>
  <si>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</si>
  <si>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</si>
  <si>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</si>
  <si>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</si>
  <si>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</si>
  <si>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</si>
  <si>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</si>
  <si>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</si>
  <si>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</si>
  <si>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 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</si>
  <si>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</si>
  <si>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</si>
  <si>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</si>
  <si>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</si>
  <si>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</si>
  <si>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</si>
  <si>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</si>
  <si>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</si>
  <si>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</si>
  <si>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</si>
  <si>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</si>
  <si>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</si>
  <si>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</si>
  <si>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</si>
  <si>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</si>
  <si>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</si>
  <si>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
Change during the year</t>
  </si>
  <si>
    <t>%
Change during the month</t>
  </si>
  <si>
    <t>Number of companies signed up to make their shares available for dematerialization</t>
  </si>
  <si>
    <t>Number</t>
  </si>
  <si>
    <t>Number of Depository Participants (registered)</t>
  </si>
  <si>
    <t>Number of Stock Exchanges (connected)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</si>
  <si>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</si>
  <si>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</si>
  <si>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</si>
  <si>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</si>
  <si>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</si>
  <si>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</si>
  <si>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</si>
  <si>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</si>
  <si>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</si>
  <si>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Average Quantity of shares settled daily (quantity of shares settled during the month (divided by actual settlement days))</t>
  </si>
  <si>
    <t>Value of shares settled during the month in dematerialized form</t>
  </si>
  <si>
    <t>Average Value of shares settled daily (value of shares settled during the month (divided by actual settlement days))</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</si>
  <si>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</si>
  <si>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</si>
  <si>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</si>
  <si>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Quantity and value of shares mentioned are single sided. 4. #Source for listed securities information: Issuer/ NSE/BSE.</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</si>
  <si>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</si>
  <si>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</si>
  <si>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</si>
  <si>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</si>
  <si>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</si>
  <si>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</si>
  <si>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</si>
  <si>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</si>
  <si>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 Indicates upto July 31, 2023</t>
  </si>
  <si>
    <t>Table 63: Depository Statistics as on July 31, 2023</t>
  </si>
  <si>
    <t>Particulars</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</si>
  <si>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</si>
  <si>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</si>
  <si>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</si>
  <si>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</si>
  <si>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</si>
  <si>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</si>
  <si>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</si>
  <si>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</si>
  <si>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</si>
  <si>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</si>
  <si>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</si>
  <si>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</si>
  <si>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</si>
  <si>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</si>
  <si>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</si>
  <si>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</si>
  <si>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</si>
  <si>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</si>
  <si>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</si>
  <si>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</si>
  <si>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</si>
  <si>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</si>
  <si>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</si>
  <si>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</si>
  <si>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</si>
  <si>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</si>
  <si>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</si>
  <si>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</si>
  <si>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</si>
  <si>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</si>
  <si>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</si>
  <si>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</si>
  <si>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</si>
  <si>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</si>
  <si>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</si>
  <si>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</si>
  <si>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</si>
  <si>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</si>
  <si>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</si>
  <si>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Source: NCDEX, MCX, BSE and NSE</t>
  </si>
  <si>
    <t xml:space="preserve"> </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</si>
  <si>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</si>
  <si>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</si>
  <si>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</si>
  <si>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</si>
  <si>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</si>
  <si>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</si>
  <si>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</si>
  <si>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</si>
  <si>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</si>
  <si>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</si>
  <si>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</si>
  <si>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</si>
  <si>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</si>
  <si>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</si>
  <si>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</si>
  <si>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</si>
  <si>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</si>
  <si>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</si>
  <si>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</si>
  <si>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</si>
  <si>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</si>
  <si>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</si>
  <si>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</si>
  <si>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</si>
  <si>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</si>
  <si>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</si>
  <si>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</si>
  <si>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</si>
  <si>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</si>
  <si>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</si>
  <si>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</si>
  <si>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</si>
  <si>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</si>
  <si>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</si>
  <si>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</si>
  <si>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</si>
  <si>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</si>
  <si>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</si>
  <si>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</si>
  <si>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</si>
  <si>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</si>
  <si>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</si>
  <si>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</si>
  <si>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</si>
  <si>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</si>
  <si>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</si>
  <si>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</si>
  <si>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</si>
  <si>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 xml:space="preserve">
Table 69: Trends in commodity derivatives at NSE</t>
  </si>
  <si>
    <t>Energy</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</si>
  <si>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</si>
  <si>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</si>
  <si>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</si>
  <si>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</si>
  <si>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</si>
  <si>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 xml:space="preserve">
Table 70 : Participant-wise percentage share of turnover in commodity derivatives segment</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</si>
  <si>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</si>
  <si>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</si>
  <si>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</si>
  <si>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</si>
  <si>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</si>
  <si>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</si>
  <si>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 xml:space="preserve">
Total Turnover (Rs. Crore) *</t>
  </si>
  <si>
    <t xml:space="preserve"> -   </t>
  </si>
  <si>
    <t xml:space="preserve">
$ indicates upto July 31, 2023</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</si>
  <si>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</si>
  <si>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</si>
  <si>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Source: MCX, NCDEX, BSE and NSE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</si>
  <si>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</si>
  <si>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</si>
  <si>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</si>
  <si>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</si>
  <si>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</si>
  <si>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</si>
  <si>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</si>
  <si>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</si>
  <si>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Average Daily Open Interest in July 2023</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</si>
  <si>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</si>
  <si>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</si>
  <si>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</si>
  <si>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</si>
  <si>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</si>
  <si>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</si>
  <si>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</si>
  <si>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</si>
  <si>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</si>
  <si>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</si>
  <si>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</si>
  <si>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</si>
  <si>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</si>
  <si>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</si>
  <si>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</si>
  <si>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</si>
  <si>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</si>
  <si>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</si>
  <si>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</si>
  <si>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</si>
  <si>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</si>
  <si>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</si>
  <si>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</si>
  <si>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</si>
  <si>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</si>
  <si>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</si>
  <si>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1 MT</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</si>
  <si>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</si>
  <si>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</si>
  <si>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</si>
  <si>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</si>
  <si>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</si>
  <si>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</si>
  <si>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</si>
  <si>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</si>
  <si>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</si>
  <si>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</si>
  <si>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</si>
  <si>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</si>
  <si>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</si>
  <si>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</si>
  <si>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</si>
  <si>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</si>
  <si>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</si>
  <si>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</si>
  <si>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</si>
  <si>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</si>
  <si>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</si>
  <si>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</si>
  <si>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</si>
  <si>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</si>
  <si>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</si>
  <si>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</si>
  <si>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</si>
  <si>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</si>
  <si>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</si>
  <si>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</si>
  <si>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</si>
  <si>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</si>
  <si>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</si>
  <si>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</si>
  <si>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</si>
  <si>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</si>
  <si>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</si>
  <si>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</si>
  <si>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</si>
  <si>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</si>
  <si>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</si>
  <si>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</si>
  <si>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</si>
  <si>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</si>
  <si>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</si>
  <si>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</si>
  <si>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</si>
  <si>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</si>
  <si>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</si>
  <si>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</si>
  <si>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</si>
  <si>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</si>
  <si>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</si>
  <si>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</si>
  <si>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</si>
  <si>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</si>
  <si>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</si>
  <si>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</si>
  <si>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</si>
  <si>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</si>
  <si>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</si>
  <si>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</si>
  <si>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</si>
  <si>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Bajra</t>
  </si>
  <si>
    <t>BAJRA</t>
  </si>
  <si>
    <t>₹/ Quintal</t>
  </si>
  <si>
    <t>Barley</t>
  </si>
  <si>
    <t>BARLEYJPR</t>
  </si>
  <si>
    <t>CASTOROIL</t>
  </si>
  <si>
    <t>2MT</t>
  </si>
  <si>
    <t>₹/ 10 KG</t>
  </si>
  <si>
    <t>Castorseed</t>
  </si>
  <si>
    <t>CASTOR</t>
  </si>
  <si>
    <t>Chana</t>
  </si>
  <si>
    <t>CHANA</t>
  </si>
  <si>
    <t>Coffee</t>
  </si>
  <si>
    <t>COFFEE</t>
  </si>
  <si>
    <t>1MT</t>
  </si>
  <si>
    <t>Coriander</t>
  </si>
  <si>
    <t>DHANIYA</t>
  </si>
  <si>
    <t xml:space="preserve">Cotton   </t>
  </si>
  <si>
    <t>COTTON</t>
  </si>
  <si>
    <t>₹/ Bale</t>
  </si>
  <si>
    <t>Cotton seed oil cake</t>
  </si>
  <si>
    <t>COCUDAKL</t>
  </si>
  <si>
    <t>Guar seed</t>
  </si>
  <si>
    <t>GUARSEED10</t>
  </si>
  <si>
    <t>Guargum</t>
  </si>
  <si>
    <t>GUARGUM5</t>
  </si>
  <si>
    <t>Groundnut</t>
  </si>
  <si>
    <t>GROUNDNUT</t>
  </si>
  <si>
    <t>5MT</t>
  </si>
  <si>
    <t>Gur</t>
  </si>
  <si>
    <t>GUR</t>
  </si>
  <si>
    <t>₹/ 40KG</t>
  </si>
  <si>
    <t>Isabgol</t>
  </si>
  <si>
    <t>ISABGOL</t>
  </si>
  <si>
    <t>3 MT</t>
  </si>
  <si>
    <t>Jeera</t>
  </si>
  <si>
    <t>JEERAUNJHA</t>
  </si>
  <si>
    <t>KAPAS</t>
  </si>
  <si>
    <t>₹/ 20KG</t>
  </si>
  <si>
    <t>Maize</t>
  </si>
  <si>
    <t>MAIZE</t>
  </si>
  <si>
    <t>Refined Soy Oil</t>
  </si>
  <si>
    <t>SYOREF</t>
  </si>
  <si>
    <t>RM seed</t>
  </si>
  <si>
    <t>RMSEED</t>
  </si>
  <si>
    <t>Sesameseed</t>
  </si>
  <si>
    <t>SESAMESEED</t>
  </si>
  <si>
    <t>Soy bean</t>
  </si>
  <si>
    <t>SYBEANIDR</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</si>
  <si>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</si>
  <si>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</si>
  <si>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</si>
  <si>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</si>
  <si>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</si>
  <si>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</si>
  <si>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</si>
  <si>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</si>
  <si>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</si>
  <si>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</si>
  <si>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</si>
  <si>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</si>
  <si>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</si>
  <si>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</si>
  <si>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</si>
  <si>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</si>
  <si>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</si>
  <si>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</si>
  <si>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</si>
  <si>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</si>
  <si>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</si>
  <si>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</si>
  <si>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</si>
  <si>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</si>
  <si>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</si>
  <si>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</si>
  <si>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Note: 1.AGRIDEX volume is in '000 lots " .</t>
  </si>
  <si>
    <t xml:space="preserve">
Table 73: Commodity-wise turnover and trading volume at BSE and NSE</t>
  </si>
  <si>
    <t xml:space="preserve">
Exchange &amp; Segment</t>
  </si>
  <si>
    <t xml:space="preserve"> 
Average Daily Open Interest in July 2023</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</si>
  <si>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</si>
  <si>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</si>
  <si>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</si>
  <si>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</si>
  <si>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</si>
  <si>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</si>
  <si>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</si>
  <si>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</si>
  <si>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</si>
  <si>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</si>
  <si>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</si>
  <si>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</si>
  <si>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</si>
  <si>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</si>
  <si>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</si>
  <si>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</si>
  <si>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</si>
  <si>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</si>
  <si>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</si>
  <si>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</si>
  <si>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</si>
  <si>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</si>
  <si>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</si>
  <si>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</si>
  <si>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</si>
  <si>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</si>
  <si>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</si>
  <si>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</si>
  <si>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</si>
  <si>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</si>
  <si>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</si>
  <si>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</si>
  <si>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</si>
  <si>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Natural Gas</t>
  </si>
  <si>
    <t>WTI Crude</t>
  </si>
  <si>
    <t>100 Barrels</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</si>
  <si>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</si>
  <si>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</si>
  <si>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</si>
  <si>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</si>
  <si>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</si>
  <si>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</si>
  <si>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</si>
  <si>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</si>
  <si>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</si>
  <si>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t>Rahul Merchandising
Limited</t>
  </si>
  <si>
    <t xml:space="preserve">Fotoset Trading Private
Limited
</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</si>
  <si>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</si>
  <si>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</si>
  <si>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</si>
  <si>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</si>
  <si>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</si>
  <si>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</si>
  <si>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</si>
  <si>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</si>
  <si>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</si>
  <si>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</si>
  <si>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</si>
  <si>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</si>
  <si>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r>
      <t>Notes: 1. Figures are compiled based on reports submitted by FPIs/deemed FPIs issuing ODIs. 2</t>
    </r>
    <r>
      <rPr>
        <sz val="11"/>
        <color indexed="10"/>
        <rFont val="Calibri Light"/>
        <family val="2"/>
        <scheme val="major"/>
      </rPr>
      <t xml:space="preserve">. </t>
    </r>
    <r>
      <rPr>
        <sz val="11"/>
        <color indexed="8"/>
        <rFont val="Calibri Light"/>
        <family val="2"/>
        <scheme val="major"/>
      </rPr>
      <t>AUC Figures are compiled on the basis of reports submitted by custodians &amp; does not includes positions taken by FPIs in derivatives. 3. The total value of ODIs excludes the unhedged positions &amp; portfolio hedging positions taken by the FPIs issuing ODIs.</t>
    </r>
  </si>
  <si>
    <t>$ indicates as on June 30, 2023</t>
  </si>
  <si>
    <t>Source: NSDL.</t>
  </si>
  <si>
    <t>Source: Custodians.</t>
  </si>
  <si>
    <t>"Others" include Portfolio managers, partnership firms, trusts, depository receipt issues, AIFs, FCCB, HUFs, Brokers etc.</t>
  </si>
  <si>
    <t xml:space="preserve">Notes:  </t>
  </si>
  <si>
    <t>Amount 
(₹ crore)</t>
  </si>
  <si>
    <t>No.</t>
  </si>
  <si>
    <t>Financial Institutions</t>
  </si>
  <si>
    <t>Local
Pension
Funds</t>
  </si>
  <si>
    <t>Insurance
Companies</t>
  </si>
  <si>
    <t>Corporates</t>
  </si>
  <si>
    <t>NRIs</t>
  </si>
  <si>
    <t>OCBs</t>
  </si>
  <si>
    <t>FVCI</t>
  </si>
  <si>
    <t>FDI</t>
  </si>
  <si>
    <t>Foreign
Depositories</t>
  </si>
  <si>
    <t xml:space="preserve">FPIs </t>
  </si>
  <si>
    <t>Client</t>
  </si>
  <si>
    <t>Net assets of INR 66,590.39 crores pertaining to Funds of Funds Schemes for March ,2023 is not included in the above data.</t>
  </si>
  <si>
    <t>Net assets of INR 67,690.49 crores pertaining to Funds of Funds Schemes for June, 2023 is not included in the above data.</t>
  </si>
  <si>
    <t>Public Sector</t>
  </si>
  <si>
    <t>Pvt. Sector</t>
  </si>
  <si>
    <t>Assets at the End of
Period</t>
  </si>
  <si>
    <t>Net Inflow/ Outflow</t>
  </si>
  <si>
    <t>Redemption/Repurchase</t>
  </si>
  <si>
    <t>Gross Mobilisation</t>
  </si>
  <si>
    <t>Table 57: Trends in Resource Mobilization by Mutual Funds (₹  crore)</t>
  </si>
  <si>
    <t>Table 56: Cumulative Sectoral  Investment of Foreign Venture Capital Investors (FVCI) (₹ crore)</t>
  </si>
  <si>
    <t>Sectors of Economy</t>
  </si>
  <si>
    <t>As at the end of</t>
  </si>
  <si>
    <t>Information technology</t>
  </si>
  <si>
    <t xml:space="preserve">         2,300 </t>
  </si>
  <si>
    <t>Telecommunications</t>
  </si>
  <si>
    <t xml:space="preserve">            271 </t>
  </si>
  <si>
    <t>Pharmaceuticals</t>
  </si>
  <si>
    <t xml:space="preserve">            656 </t>
  </si>
  <si>
    <t>Biotechnology</t>
  </si>
  <si>
    <t xml:space="preserve">               -   </t>
  </si>
  <si>
    <t>Media/ Entertainment</t>
  </si>
  <si>
    <t xml:space="preserve">            219 </t>
  </si>
  <si>
    <t>Services Sector</t>
  </si>
  <si>
    <t xml:space="preserve">         2,066 </t>
  </si>
  <si>
    <t>Industrial Products</t>
  </si>
  <si>
    <t xml:space="preserve">            632 </t>
  </si>
  <si>
    <t xml:space="preserve">       37,055 </t>
  </si>
  <si>
    <t xml:space="preserve"> 44,097 </t>
  </si>
  <si>
    <t xml:space="preserve">Source: SEBI </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</si>
  <si>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</si>
  <si>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</si>
  <si>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</si>
  <si>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</si>
  <si>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</si>
  <si>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</si>
  <si>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</si>
  <si>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</si>
  <si>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No. of schemes as on July 31, 2023</t>
  </si>
  <si>
    <t>No of Folios as on July 31, 2023</t>
  </si>
  <si>
    <t>Funds mobilized for the period (Since April 01, 2023 to July 31, 2023)  (₹ crore)</t>
  </si>
  <si>
    <t xml:space="preserve">Repurchase/ Redemption for the period (Since April 01, 2023 to July 31, 2023)  (₹ crore) </t>
  </si>
  <si>
    <t>Net Inflow (+ve)/ Outflow (-ve) for the period (Since April 01, 2023 to July 31, 2023)  (₹ crore)</t>
  </si>
  <si>
    <t>Net Assets Under Management as on July 31, 2023</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</si>
  <si>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</si>
  <si>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</si>
  <si>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</si>
  <si>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</si>
  <si>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</si>
  <si>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</si>
  <si>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</si>
  <si>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</si>
  <si>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</si>
  <si>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</si>
  <si>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</si>
  <si>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</si>
  <si>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</si>
  <si>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</si>
  <si>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</si>
  <si>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</si>
  <si>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</si>
  <si>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</si>
  <si>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</si>
  <si>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</si>
  <si>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</si>
  <si>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</si>
  <si>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</si>
  <si>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</si>
  <si>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</si>
  <si>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</si>
  <si>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</si>
  <si>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</si>
  <si>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</si>
  <si>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</si>
  <si>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</si>
  <si>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</si>
  <si>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</si>
  <si>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</si>
  <si>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</si>
  <si>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</si>
  <si>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</si>
  <si>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</si>
  <si>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</si>
  <si>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</si>
  <si>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</si>
  <si>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</si>
  <si>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</si>
  <si>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</si>
  <si>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</si>
  <si>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</si>
  <si>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</si>
  <si>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</si>
  <si>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</si>
  <si>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</si>
  <si>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</si>
  <si>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</si>
  <si>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</si>
  <si>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</si>
  <si>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</si>
  <si>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</si>
  <si>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</si>
  <si>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</si>
  <si>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</si>
  <si>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</si>
  <si>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</si>
  <si>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</si>
  <si>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</si>
  <si>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</si>
  <si>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</si>
  <si>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</si>
  <si>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</si>
  <si>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</si>
  <si>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</si>
  <si>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</si>
  <si>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</si>
  <si>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</si>
  <si>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</si>
  <si>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</si>
  <si>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</si>
  <si>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</si>
  <si>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</si>
  <si>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Table 59: Trends in Investments by Mutual Funds (₹  crore)</t>
  </si>
  <si>
    <t>Gross Purchases</t>
  </si>
  <si>
    <t>Gross Sales</t>
  </si>
  <si>
    <t>Net Purchases /Sales</t>
  </si>
  <si>
    <t>2023-2024$</t>
  </si>
  <si>
    <t>This data is compiled on the basis of reports submitted to SEBI by custodians.</t>
  </si>
  <si>
    <t>June 2023</t>
  </si>
  <si>
    <t>May 2023</t>
  </si>
  <si>
    <t>June 2022</t>
  </si>
  <si>
    <t>Discretionary#</t>
  </si>
  <si>
    <t>Non-Discretionary</t>
  </si>
  <si>
    <t>Co-Investment</t>
  </si>
  <si>
    <t>Advisory</t>
  </si>
  <si>
    <t>Advisory**</t>
  </si>
  <si>
    <t>No. of Clients</t>
  </si>
  <si>
    <t>AUM (₹ crore)</t>
  </si>
  <si>
    <t>Listed Equity</t>
  </si>
  <si>
    <t xml:space="preserve">                       -  </t>
  </si>
  <si>
    <t xml:space="preserve">                     -  </t>
  </si>
  <si>
    <t>Unlisted Equity</t>
  </si>
  <si>
    <t>Plain Debt Listed</t>
  </si>
  <si>
    <t>Plain Debt Unlisted</t>
  </si>
  <si>
    <t>Structured Debt Listed</t>
  </si>
  <si>
    <t>Structured Debt Unlisted</t>
  </si>
  <si>
    <t>Derivatives- Equity</t>
  </si>
  <si>
    <t>Derivatives- Commodity</t>
  </si>
  <si>
    <t>Derivatives- Others</t>
  </si>
  <si>
    <t xml:space="preserve">                                    -  </t>
  </si>
  <si>
    <t xml:space="preserve">1. **Value of Assets for which Advisory Services are being given. </t>
  </si>
  <si>
    <t>2. #Of the April 2022 AUM, Rs.17,89,795/- Crores are contributed by funds from EPFO/PFs.</t>
  </si>
  <si>
    <t>3. Of the April 2023 AUM,  Rs.20,89,647/- Crores are contributed by funds from EPFO/PFs.</t>
  </si>
  <si>
    <t>4.  The above data for May 2023 is as per submissions made by 351 Nos. of PMS on the SI Portal till July 10, 2023</t>
  </si>
  <si>
    <t>5. The above data for June 2023 is as per submissions made by 333 Nos. of PMS on the SI Portal till July 17, 2023.</t>
  </si>
  <si>
    <t>2023-24 (upto July 31, 2023)</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</si>
  <si>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</si>
  <si>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</si>
  <si>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</si>
  <si>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</si>
  <si>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</si>
  <si>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</si>
  <si>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</si>
  <si>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</si>
  <si>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</si>
  <si>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</si>
  <si>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</si>
  <si>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</si>
  <si>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</si>
  <si>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</si>
  <si>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</si>
  <si>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</si>
  <si>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</si>
  <si>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</si>
  <si>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</si>
  <si>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</si>
  <si>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</si>
  <si>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</si>
  <si>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</si>
  <si>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</si>
  <si>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</si>
  <si>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</si>
  <si>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</si>
  <si>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</si>
  <si>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</si>
  <si>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</si>
  <si>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</si>
  <si>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</si>
  <si>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</si>
  <si>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</si>
  <si>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</si>
  <si>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</si>
  <si>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</si>
  <si>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</si>
  <si>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691406.49#</t>
  </si>
  <si>
    <t xml:space="preserve"># The increase in the amount for rated quantum for withdrawals from previous trends is due to merger of Housing Development Finance Corporation Limited (HDFC) and HDFC Bank Limited (HDFC Bank) where the instruments of HDFC were withdrawn post-merger and the same were transferred to HDFC Bank.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</si>
</sst>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43" formatCode="_ * #,##0.00_ ;_ * \-#,##0.00_ ;_ * &quot;-&quot;??_ ;_ @_ "/>
    <numFmt numFmtId="164" formatCode="#,##0;\-#,##0;0"/>
    <numFmt numFmtId="165" formatCode="[$-F800]dddd\,\ mmmm\ dd\,\ yyyy"/>
    <numFmt numFmtId="166" formatCode="#,##0;\-#,##0;0.0"/>
    <numFmt numFmtId="167" formatCode="_ * #,##0_ ;_ * \-#,##0_ ;_ * &quot;-&quot;??_ ;_ @_ "/>
    <numFmt numFmtId="168" formatCode="[$-409]mmm\-yy;@"/>
    <numFmt numFmtId="169" formatCode="#,##0_ ;\-#,##0\ "/>
    <numFmt numFmtId="170" formatCode="0;\(0\)"/>
    <numFmt numFmtId="171" formatCode="0\,00\,000;\-0\,00\,000;0"/>
    <numFmt numFmtId="172" formatCode="0.0;\(0.0\)"/>
    <numFmt numFmtId="173" formatCode="0\,00\,00\,000;\-0\,00\,00\,000;0"/>
    <numFmt numFmtId="174" formatCode="[$-409]d\-mmm\-yy;@"/>
    <numFmt numFmtId="175" formatCode="#,##0.00;\-#,##0.00;0.00"/>
    <numFmt numFmtId="176" formatCode="#,##0.0;\-#,##0.0;0.0"/>
    <numFmt numFmtId="177" formatCode="#,##0.000000;\-#,##0.000000;0.000000"/>
    <numFmt numFmtId="178" formatCode="0.0;\-0.0;0.0"/>
    <numFmt numFmtId="179" formatCode="0;\-0;0"/>
    <numFmt numFmtId="180" formatCode="0.0"/>
    <numFmt numFmtId="181" formatCode="0.00_);\(0.00\)"/>
    <numFmt numFmtId="182" formatCode="0.0%"/>
    <numFmt numFmtId="183" formatCode="0.0;0.0;0"/>
    <numFmt numFmtId="184" formatCode="0.0;\-0.0;0"/>
    <numFmt numFmtId="185" formatCode="0.0;\(0\);0.0"/>
    <numFmt numFmtId="186" formatCode="0.00;\-0.00;0.0"/>
    <numFmt numFmtId="187" formatCode="#,##0.0"/>
    <numFmt numFmtId="188" formatCode="_(* #,##0.00000_);_(* \(#,##0.00000\);_(* &quot;-&quot;??_);_(@_)"/>
    <numFmt numFmtId="189" formatCode="0_);\(0\)"/>
    <numFmt numFmtId="190" formatCode="_-* #,##0_-;\-* #,##0_-;_-* &quot;-&quot;??_-;_-@_-"/>
    <numFmt numFmtId="191" formatCode="0.00;\-0.00;0.00"/>
    <numFmt numFmtId="192" formatCode="0\,00\,00\,00\,000;\-0\,00\,00\,00\,000;0"/>
    <numFmt numFmtId="193" formatCode="_(* #,##0.00_);_(* \(#,##0.00\);_(* &quot;-&quot;??_);_(@_)"/>
    <numFmt numFmtId="194" formatCode="#,##0.00;\-#,##0.00;0.0"/>
    <numFmt numFmtId="195" formatCode="[$-409]d/mmm/yy;@"/>
    <numFmt numFmtId="196" formatCode="[&gt;=10000000]#.###\,##\,##0;[&gt;=100000]#.###\,##0;##,##0.0"/>
    <numFmt numFmtId="197" formatCode="[&gt;=10000000]#\,##\,##\,##0;[&gt;=100000]#\,##\,##0;##,##0"/>
    <numFmt numFmtId="198" formatCode="[&gt;=10000000]#.00\,##\,##\,##0;[&gt;=100000]#.00\,##\,##0;##,##0.00"/>
    <numFmt numFmtId="199" formatCode="_(* #,##0_);_(* \(#,##0\);_(* &quot;-&quot;??_);_(@_)"/>
    <numFmt numFmtId="200" formatCode="[&gt;=10000000]#.0\,##\,##\,##0;[&gt;=100000]#.0\,##\,##0;##,##0.0"/>
    <numFmt numFmtId="201" formatCode="[&gt;=10000000]#.##\,##\,##0;[&gt;=100000]#.##\,##0;##,##0"/>
    <numFmt numFmtId="202" formatCode="[&gt;=10000000]#.#\,##\,##0;[&gt;=100000]#.#\,##0;##,##0"/>
    <numFmt numFmtId="203" formatCode="0.0000"/>
    <numFmt numFmtId="204" formatCode="_(* #,##0.0_);_(* \(#,##0.0\);_(* &quot;-&quot;??_);_(@_)"/>
    <numFmt numFmtId="205" formatCode="0.00000"/>
    <numFmt numFmtId="206" formatCode="[&gt;=10000000]#.#\,##0;[&gt;=100000]#.##;##,##0"/>
  </numFmts>
  <fonts count="11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8"/>
      <name val="Garamond"/>
      <family val="1"/>
    </font>
    <font>
      <b/>
      <sz val="14"/>
      <color theme="4" tint="-0.499984740745262"/>
      <name val="Garamond"/>
      <family val="1"/>
    </font>
    <font>
      <sz val="6"/>
      <color indexed="8"/>
      <name val="Arial"/>
      <family val="2"/>
    </font>
    <font>
      <sz val="12"/>
      <color indexed="8"/>
      <name val="Garamond"/>
      <family val="1"/>
    </font>
    <font>
      <sz val="12"/>
      <name val="Garamond"/>
      <family val="1"/>
    </font>
    <font>
      <b/>
      <sz val="11"/>
      <color indexed="8"/>
      <name val="Garamond"/>
      <family val="1"/>
    </font>
    <font>
      <sz val="11"/>
      <color indexed="8"/>
      <name val="Garamond"/>
      <family val="1"/>
    </font>
    <font>
      <sz val="11"/>
      <color rgb="FF000000"/>
      <name val="Garamond"/>
      <family val="1"/>
    </font>
    <font>
      <sz val="11"/>
      <color theme="1"/>
      <name val="Garamond"/>
      <family val="1"/>
    </font>
    <font>
      <sz val="11"/>
      <name val="Garamond"/>
      <family val="1"/>
    </font>
    <font>
      <b/>
      <sz val="11"/>
      <name val="Garamond"/>
      <family val="1"/>
    </font>
    <font>
      <sz val="12"/>
      <color theme="1"/>
      <name val="Garamond"/>
      <family val="1"/>
    </font>
    <font>
      <b/>
      <sz val="11"/>
      <color rgb="FF000000"/>
      <name val="Garamond"/>
      <family val="1"/>
    </font>
    <font>
      <sz val="12"/>
      <color rgb="FF000000"/>
      <name val="Garamond"/>
      <family val="1"/>
    </font>
    <font>
      <sz val="12"/>
      <color theme="1"/>
      <name val="Calibri"/>
      <family val="2"/>
      <scheme val="minor"/>
    </font>
    <font>
      <sz val="10"/>
      <color rgb="FF000000"/>
      <name val="Palatino Linotype"/>
      <family val="1"/>
    </font>
    <font>
      <b/>
      <sz val="11"/>
      <color theme="1"/>
      <name val="Garamond"/>
      <family val="1"/>
    </font>
    <font>
      <sz val="11"/>
      <color theme="1"/>
      <name val="Consolas"/>
      <family val="2"/>
    </font>
    <font>
      <b/>
      <sz val="10"/>
      <name val="Arial"/>
      <family val="2"/>
    </font>
    <font>
      <b/>
      <sz val="10"/>
      <color indexed="8"/>
      <name val="Palatino Linotype"/>
      <family val="1"/>
    </font>
    <font>
      <sz val="11"/>
      <name val="Times New Roman"/>
      <family val="1"/>
    </font>
    <font>
      <b/>
      <sz val="10"/>
      <name val="Palatino Linotype"/>
      <family val="1"/>
    </font>
    <font>
      <b/>
      <sz val="11"/>
      <name val="Times New Roman"/>
      <family val="1"/>
    </font>
    <font>
      <sz val="10"/>
      <color indexed="8"/>
      <name val="Palatino Linotype"/>
      <family val="1"/>
    </font>
    <font>
      <b/>
      <sz val="11"/>
      <color indexed="8"/>
      <name val="Rupee Foradian"/>
      <family val="2"/>
    </font>
    <font>
      <i/>
      <sz val="11"/>
      <color indexed="8"/>
      <name val="Garamond"/>
      <family val="1"/>
    </font>
    <font>
      <sz val="10"/>
      <name val="Garamond"/>
      <family val="1"/>
    </font>
    <font>
      <sz val="10"/>
      <color theme="1"/>
      <name val="Garamond"/>
      <family val="1"/>
    </font>
    <font>
      <sz val="10"/>
      <color indexed="8"/>
      <name val="Garamond"/>
      <family val="1"/>
    </font>
    <font>
      <sz val="9"/>
      <color rgb="FF000000"/>
      <name val="Arial"/>
      <family val="2"/>
    </font>
    <font>
      <b/>
      <sz val="9"/>
      <color indexed="8"/>
      <name val="Garamond"/>
      <family val="1"/>
    </font>
    <font>
      <sz val="9"/>
      <name val="Garamond"/>
      <family val="1"/>
    </font>
    <font>
      <sz val="9"/>
      <color indexed="8"/>
      <name val="Garamond"/>
      <family val="1"/>
    </font>
    <font>
      <sz val="9"/>
      <color indexed="8"/>
      <name val="Arial"/>
      <family val="2"/>
    </font>
    <font>
      <b/>
      <sz val="11"/>
      <name val="Rupee Foradian"/>
      <family val="2"/>
    </font>
    <font>
      <b/>
      <sz val="10"/>
      <color indexed="8"/>
      <name val="Arial"/>
      <family val="2"/>
    </font>
    <font>
      <sz val="10"/>
      <color theme="1"/>
      <name val="Garamond"/>
      <family val="2"/>
    </font>
    <font>
      <b/>
      <sz val="10"/>
      <color theme="1"/>
      <name val="Garamond"/>
      <family val="1"/>
    </font>
    <font>
      <b/>
      <i/>
      <sz val="11"/>
      <color indexed="8"/>
      <name val="Garamond"/>
      <family val="1"/>
    </font>
    <font>
      <sz val="6"/>
      <color indexed="8"/>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b/>
      <sz val="12"/>
      <color theme="1"/>
      <name val="Calibri"/>
      <family val="2"/>
      <scheme val="minor"/>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15"/>
      <color rgb="FFFF0000"/>
      <name val="Calibri"/>
      <family val="2"/>
      <scheme val="minor"/>
    </font>
    <font>
      <b/>
      <sz val="8"/>
      <name val="Garamond"/>
      <family val="1"/>
    </font>
    <font>
      <sz val="8"/>
      <name val="Garamond"/>
      <family val="1"/>
    </font>
    <font>
      <sz val="8"/>
      <color rgb="FF000000"/>
      <name val="Garamond"/>
      <family val="1"/>
    </font>
    <font>
      <b/>
      <sz val="8"/>
      <color rgb="FF000000"/>
      <name val="Garamond"/>
      <family val="1"/>
    </font>
    <font>
      <b/>
      <sz val="8"/>
      <color theme="1"/>
      <name val="Arial"/>
      <family val="2"/>
    </font>
    <font>
      <b/>
      <sz val="8"/>
      <color theme="1"/>
      <name val="Garamond"/>
      <family val="1"/>
    </font>
    <font>
      <b/>
      <sz val="11"/>
      <color indexed="8"/>
      <name val="Calibri Light"/>
      <family val="2"/>
      <scheme val="major"/>
    </font>
    <font>
      <sz val="11"/>
      <color theme="1"/>
      <name val="Calibri Light"/>
      <family val="2"/>
      <scheme val="major"/>
    </font>
    <font>
      <sz val="11"/>
      <color indexed="8"/>
      <name val="Calibri Light"/>
      <family val="2"/>
      <scheme val="major"/>
    </font>
    <font>
      <sz val="8"/>
      <color theme="1"/>
      <name val="Calibri Light"/>
      <family val="2"/>
      <scheme val="major"/>
    </font>
    <font>
      <sz val="11"/>
      <name val="Calibri Light"/>
      <family val="2"/>
      <scheme val="major"/>
    </font>
    <font>
      <b/>
      <sz val="11"/>
      <color theme="1"/>
      <name val="Calibri Light"/>
      <family val="2"/>
      <scheme val="major"/>
    </font>
    <font>
      <b/>
      <sz val="11"/>
      <name val="Calibri Light"/>
      <family val="2"/>
      <scheme val="major"/>
    </font>
    <font>
      <sz val="11"/>
      <color indexed="10"/>
      <name val="Calibri Light"/>
      <family val="2"/>
      <scheme val="major"/>
    </font>
    <font>
      <sz val="11"/>
      <color rgb="FFFF0000"/>
      <name val="Calibri Light"/>
      <family val="2"/>
      <scheme val="major"/>
    </font>
    <font>
      <sz val="11"/>
      <color theme="1"/>
      <name val="Calibri Light"/>
      <family val="1"/>
      <scheme val="major"/>
    </font>
    <font>
      <sz val="11"/>
      <name val="Calibri Light"/>
      <family val="2"/>
    </font>
    <font>
      <b/>
      <sz val="11"/>
      <color indexed="8"/>
      <name val="Calibri Light"/>
      <family val="2"/>
    </font>
    <font>
      <b/>
      <sz val="10"/>
      <color indexed="8"/>
      <name val="Calibri Light"/>
      <family val="2"/>
    </font>
    <font>
      <sz val="11"/>
      <color indexed="8"/>
      <name val="Calibri Light"/>
      <family val="2"/>
    </font>
    <font>
      <b/>
      <sz val="11"/>
      <name val="Calibri Light"/>
      <family val="2"/>
    </font>
    <font>
      <sz val="11"/>
      <color theme="1"/>
      <name val="Calibri Light"/>
      <family val="2"/>
    </font>
    <font>
      <b/>
      <sz val="11"/>
      <color theme="1"/>
      <name val="Calibri Light"/>
      <family val="2"/>
    </font>
    <font>
      <b/>
      <sz val="10"/>
      <name val="Calibri Light"/>
      <family val="2"/>
      <scheme val="major"/>
    </font>
    <font>
      <b/>
      <sz val="11"/>
      <color rgb="FF154063"/>
      <name val="Calibri Light"/>
      <family val="2"/>
      <scheme val="major"/>
    </font>
    <font>
      <sz val="10"/>
      <name val="Calibri Light"/>
      <family val="2"/>
      <scheme val="major"/>
    </font>
    <font>
      <b/>
      <sz val="10"/>
      <color indexed="8"/>
      <name val="Calibri Light"/>
      <family val="2"/>
      <scheme val="major"/>
    </font>
    <font>
      <sz val="11"/>
      <color indexed="8"/>
      <name val="Calibri"/>
      <family val="2"/>
    </font>
    <font>
      <sz val="11"/>
      <color rgb="FF000000"/>
      <name val="Calibri Light"/>
      <family val="2"/>
      <scheme val="major"/>
    </font>
    <font>
      <b/>
      <sz val="11"/>
      <color rgb="FF000000"/>
      <name val="Calibri Light"/>
      <family val="2"/>
      <scheme val="major"/>
    </font>
    <font>
      <b/>
      <sz val="11"/>
      <color rgb="FF000000"/>
      <name val="Calibri"/>
      <family val="2"/>
      <scheme val="minor"/>
    </font>
    <font>
      <sz val="12"/>
      <color theme="1"/>
      <name val="Calibri Light"/>
      <family val="2"/>
      <scheme val="major"/>
    </font>
    <font>
      <sz val="10"/>
      <color rgb="FF000000"/>
      <name val="Calibri Light"/>
      <family val="2"/>
      <scheme val="major"/>
    </font>
    <font>
      <sz val="11"/>
      <name val="Calibri"/>
      <family val="2"/>
      <scheme val="minor"/>
    </font>
    <font>
      <u/>
      <sz val="11"/>
      <color theme="10"/>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9"/>
        <bgColor indexed="9"/>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s>
  <borders count="61">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64"/>
      </left>
      <right style="thin">
        <color indexed="64"/>
      </right>
      <top style="thin">
        <color indexed="8"/>
      </top>
      <bottom style="thin">
        <color indexed="64"/>
      </bottom>
      <diagonal/>
    </border>
  </borders>
  <cellStyleXfs count="3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21" fillId="0" borderId="0"/>
    <xf numFmtId="43" fontId="1" fillId="0" borderId="0" applyFont="0" applyFill="0" applyBorder="0" applyAlignment="0" applyProtection="0"/>
    <xf numFmtId="0" fontId="3" fillId="0" borderId="0" applyNumberFormat="0" applyFont="0" applyFill="0" applyBorder="0" applyAlignment="0" applyProtection="0"/>
    <xf numFmtId="174" fontId="1" fillId="0" borderId="0" applyNumberFormat="0" applyFill="0" applyBorder="0" applyAlignment="0" applyProtection="0"/>
    <xf numFmtId="9" fontId="1" fillId="0" borderId="0" applyFont="0" applyFill="0" applyBorder="0" applyAlignment="0" applyProtection="0"/>
    <xf numFmtId="43" fontId="21" fillId="0" borderId="0" applyFont="0" applyFill="0" applyBorder="0" applyAlignment="0" applyProtection="0"/>
    <xf numFmtId="0" fontId="1" fillId="0" borderId="0"/>
    <xf numFmtId="180" fontId="3" fillId="0" borderId="0" applyFont="0" applyFill="0" applyBorder="0" applyAlignment="0" applyProtection="0"/>
    <xf numFmtId="174" fontId="1" fillId="0" borderId="0"/>
    <xf numFmtId="0" fontId="3" fillId="0" borderId="0"/>
    <xf numFmtId="0" fontId="1" fillId="0" borderId="0"/>
    <xf numFmtId="193" fontId="3" fillId="0" borderId="0" applyNumberFormat="0" applyFont="0" applyFill="0" applyBorder="0" applyAlignment="0" applyProtection="0"/>
    <xf numFmtId="0" fontId="40" fillId="0" borderId="0"/>
    <xf numFmtId="174" fontId="3" fillId="0" borderId="0"/>
    <xf numFmtId="174" fontId="1" fillId="0" borderId="0"/>
    <xf numFmtId="195" fontId="1" fillId="0" borderId="0"/>
    <xf numFmtId="174" fontId="3" fillId="0" borderId="0" applyNumberFormat="0" applyFill="0" applyBorder="0" applyAlignment="0" applyProtection="0"/>
    <xf numFmtId="174" fontId="3" fillId="0" borderId="0" applyNumberFormat="0" applyFill="0" applyBorder="0" applyAlignment="0" applyProtection="0"/>
    <xf numFmtId="196" fontId="52" fillId="0" borderId="0">
      <alignment horizontal="right"/>
    </xf>
    <xf numFmtId="0" fontId="3" fillId="0" borderId="0"/>
    <xf numFmtId="193" fontId="1" fillId="0" borderId="0" applyFont="0" applyFill="0" applyBorder="0" applyAlignment="0" applyProtection="0"/>
    <xf numFmtId="43" fontId="1" fillId="0" borderId="0" applyFont="0" applyFill="0" applyBorder="0" applyAlignment="0" applyProtection="0"/>
    <xf numFmtId="180" fontId="3"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43" fontId="3" fillId="0" borderId="0" applyFont="0" applyFill="0" applyBorder="0" applyAlignment="0" applyProtection="0"/>
    <xf numFmtId="0" fontId="1" fillId="0" borderId="0"/>
    <xf numFmtId="193" fontId="107" fillId="0" borderId="0" applyFont="0" applyFill="0" applyBorder="0" applyAlignment="0" applyProtection="0"/>
    <xf numFmtId="43" fontId="107" fillId="0" borderId="0" applyFont="0" applyFill="0" applyBorder="0" applyAlignment="0" applyProtection="0"/>
    <xf numFmtId="43" fontId="1" fillId="0" borderId="0" applyFont="0" applyFill="0" applyBorder="0" applyAlignment="0" applyProtection="0"/>
    <xf numFmtId="0" fontId="114" fillId="0" borderId="0" applyNumberFormat="0" applyFill="0" applyBorder="0" applyAlignment="0" applyProtection="0"/>
  </cellStyleXfs>
  <cellXfs count="1600">
    <xf numFmtId="0" fontId="0" fillId="0" borderId="0" xfId="0"/>
    <xf numFmtId="49" fontId="4" fillId="2" borderId="0" xfId="3" applyNumberFormat="1" applyFont="1" applyFill="1" applyAlignment="1">
      <alignment horizontal="left" vertical="top"/>
    </xf>
    <xf numFmtId="0" fontId="3" fillId="0" borderId="0" xfId="3" applyNumberFormat="1" applyFont="1" applyFill="1" applyBorder="1" applyAlignment="1"/>
    <xf numFmtId="49" fontId="5" fillId="2" borderId="1" xfId="3" applyNumberFormat="1" applyFont="1" applyFill="1" applyBorder="1" applyAlignment="1">
      <alignment horizontal="center"/>
    </xf>
    <xf numFmtId="0" fontId="6" fillId="2" borderId="0" xfId="3" applyFont="1" applyFill="1" applyAlignment="1">
      <alignment vertical="center"/>
    </xf>
    <xf numFmtId="0" fontId="8" fillId="0" borderId="0" xfId="3" applyNumberFormat="1" applyFont="1" applyFill="1" applyBorder="1" applyAlignment="1"/>
    <xf numFmtId="0" fontId="0" fillId="0" borderId="4" xfId="0" applyBorder="1"/>
    <xf numFmtId="49" fontId="9" fillId="0" borderId="4" xfId="0" applyNumberFormat="1" applyFont="1" applyFill="1" applyBorder="1" applyAlignment="1">
      <alignment horizontal="left" vertical="center"/>
    </xf>
    <xf numFmtId="49" fontId="9" fillId="0" borderId="4" xfId="0" applyNumberFormat="1" applyFont="1" applyFill="1" applyBorder="1" applyAlignment="1">
      <alignment horizontal="center"/>
    </xf>
    <xf numFmtId="49" fontId="10" fillId="0" borderId="4" xfId="0" applyNumberFormat="1" applyFont="1" applyFill="1" applyBorder="1" applyAlignment="1">
      <alignment horizontal="left"/>
    </xf>
    <xf numFmtId="164" fontId="10" fillId="0" borderId="4" xfId="0" applyNumberFormat="1" applyFont="1" applyFill="1" applyBorder="1" applyAlignment="1">
      <alignment horizontal="center"/>
    </xf>
    <xf numFmtId="0" fontId="0" fillId="0" borderId="0" xfId="0" applyBorder="1"/>
    <xf numFmtId="0" fontId="11" fillId="0" borderId="4" xfId="0" applyFont="1" applyFill="1" applyBorder="1" applyAlignment="1">
      <alignment horizontal="left" vertical="center"/>
    </xf>
    <xf numFmtId="0" fontId="12" fillId="0" borderId="4" xfId="0" applyFont="1" applyFill="1" applyBorder="1" applyAlignment="1">
      <alignment horizontal="center"/>
    </xf>
    <xf numFmtId="0" fontId="0" fillId="0" borderId="0" xfId="0" applyFont="1" applyBorder="1"/>
    <xf numFmtId="0" fontId="0" fillId="0" borderId="0" xfId="0" applyFont="1"/>
    <xf numFmtId="0" fontId="11" fillId="0" borderId="4" xfId="0" applyFont="1" applyFill="1" applyBorder="1" applyAlignment="1">
      <alignment horizontal="center" vertical="center"/>
    </xf>
    <xf numFmtId="0" fontId="0" fillId="0" borderId="4" xfId="0" applyFill="1" applyBorder="1"/>
    <xf numFmtId="3" fontId="13" fillId="0" borderId="4" xfId="0" applyNumberFormat="1" applyFont="1" applyFill="1" applyBorder="1" applyAlignment="1">
      <alignment horizontal="center"/>
    </xf>
    <xf numFmtId="0" fontId="13"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2" fillId="3" borderId="4" xfId="0" applyFont="1" applyFill="1" applyBorder="1" applyAlignment="1">
      <alignment horizontal="center"/>
    </xf>
    <xf numFmtId="49" fontId="9"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0" fontId="14" fillId="0" borderId="2" xfId="0" applyFont="1" applyFill="1" applyBorder="1" applyAlignment="1"/>
    <xf numFmtId="0" fontId="14" fillId="0" borderId="5" xfId="0" applyFont="1" applyFill="1" applyBorder="1" applyAlignment="1"/>
    <xf numFmtId="0" fontId="14" fillId="0" borderId="5" xfId="0" applyFont="1" applyFill="1" applyBorder="1" applyAlignment="1">
      <alignment wrapText="1"/>
    </xf>
    <xf numFmtId="0" fontId="14" fillId="0" borderId="6" xfId="0" applyFont="1" applyFill="1" applyBorder="1" applyAlignment="1">
      <alignment wrapText="1"/>
    </xf>
    <xf numFmtId="0" fontId="14" fillId="0" borderId="8" xfId="0" applyFont="1" applyFill="1" applyBorder="1" applyAlignment="1">
      <alignment horizontal="center" vertical="center"/>
    </xf>
    <xf numFmtId="0" fontId="14" fillId="0" borderId="11" xfId="0" applyFont="1" applyFill="1" applyBorder="1" applyAlignment="1">
      <alignment horizontal="center" vertical="center" wrapText="1"/>
    </xf>
    <xf numFmtId="0" fontId="12" fillId="0" borderId="4" xfId="0" applyNumberFormat="1" applyFont="1" applyBorder="1" applyAlignment="1">
      <alignment horizontal="center" vertical="top" wrapText="1"/>
    </xf>
    <xf numFmtId="15" fontId="13" fillId="4" borderId="4" xfId="0" applyNumberFormat="1" applyFont="1" applyFill="1" applyBorder="1" applyAlignment="1">
      <alignment horizontal="center" vertical="center" wrapText="1"/>
    </xf>
    <xf numFmtId="0" fontId="12" fillId="0" borderId="4" xfId="0" applyFont="1" applyBorder="1" applyAlignment="1">
      <alignment horizontal="center" vertical="top" wrapText="1"/>
    </xf>
    <xf numFmtId="0" fontId="12" fillId="0" borderId="4" xfId="0" applyFont="1" applyBorder="1" applyAlignment="1">
      <alignment horizontal="center"/>
    </xf>
    <xf numFmtId="1" fontId="12" fillId="0" borderId="4" xfId="0" applyNumberFormat="1" applyFont="1" applyBorder="1" applyAlignment="1">
      <alignment horizontal="center"/>
    </xf>
    <xf numFmtId="0" fontId="12" fillId="0" borderId="4" xfId="0" applyFont="1" applyFill="1" applyBorder="1" applyAlignment="1">
      <alignment horizontal="center" vertical="top" wrapText="1"/>
    </xf>
    <xf numFmtId="3" fontId="15" fillId="0" borderId="0" xfId="0" applyNumberFormat="1" applyFont="1" applyFill="1"/>
    <xf numFmtId="0" fontId="12" fillId="0" borderId="4" xfId="0" applyFont="1" applyFill="1" applyBorder="1"/>
    <xf numFmtId="0" fontId="13" fillId="0" borderId="4" xfId="0" applyFont="1" applyBorder="1" applyAlignment="1">
      <alignment horizontal="center" vertical="top" wrapText="1"/>
    </xf>
    <xf numFmtId="0" fontId="16" fillId="0" borderId="6" xfId="0" applyFont="1" applyFill="1" applyBorder="1" applyAlignment="1">
      <alignment horizontal="left" vertical="top"/>
    </xf>
    <xf numFmtId="0" fontId="14" fillId="0" borderId="0" xfId="0" applyFont="1" applyFill="1" applyAlignment="1">
      <alignment horizontal="left"/>
    </xf>
    <xf numFmtId="0" fontId="15" fillId="0" borderId="0" xfId="0" applyFont="1" applyFill="1" applyBorder="1" applyAlignment="1">
      <alignment horizontal="center"/>
    </xf>
    <xf numFmtId="0" fontId="15" fillId="0" borderId="0" xfId="0" applyFont="1" applyBorder="1" applyAlignment="1">
      <alignment horizontal="center"/>
    </xf>
    <xf numFmtId="2" fontId="15" fillId="0" borderId="0" xfId="0" applyNumberFormat="1" applyFont="1" applyBorder="1" applyAlignment="1">
      <alignment horizontal="center"/>
    </xf>
    <xf numFmtId="2" fontId="17" fillId="0" borderId="0" xfId="0" applyNumberFormat="1" applyFont="1" applyBorder="1" applyAlignment="1">
      <alignment horizontal="center"/>
    </xf>
    <xf numFmtId="3" fontId="15" fillId="0" borderId="0" xfId="0" applyNumberFormat="1" applyFont="1" applyBorder="1" applyAlignment="1">
      <alignment horizontal="center"/>
    </xf>
    <xf numFmtId="0" fontId="13" fillId="0" borderId="0" xfId="0" applyNumberFormat="1" applyFont="1" applyFill="1" applyBorder="1" applyAlignment="1">
      <alignment horizontal="center" vertical="top"/>
    </xf>
    <xf numFmtId="0" fontId="15" fillId="0" borderId="0" xfId="0" applyFont="1" applyBorder="1" applyProtection="1">
      <protection locked="0"/>
    </xf>
    <xf numFmtId="14" fontId="15" fillId="0" borderId="0" xfId="0" applyNumberFormat="1" applyFont="1" applyFill="1" applyBorder="1" applyAlignment="1">
      <alignment horizontal="right"/>
    </xf>
    <xf numFmtId="0" fontId="15" fillId="0" borderId="0" xfId="0" applyFont="1" applyBorder="1"/>
    <xf numFmtId="14" fontId="15" fillId="0" borderId="0" xfId="0" applyNumberFormat="1" applyFont="1" applyBorder="1" applyAlignment="1">
      <alignment horizontal="right"/>
    </xf>
    <xf numFmtId="0" fontId="15" fillId="0" borderId="0" xfId="0" applyFont="1" applyBorder="1" applyAlignment="1">
      <alignment horizontal="center" vertical="center"/>
    </xf>
    <xf numFmtId="2" fontId="15" fillId="0" borderId="0" xfId="0" applyNumberFormat="1" applyFont="1" applyFill="1" applyBorder="1" applyAlignment="1">
      <alignment horizontal="center"/>
    </xf>
    <xf numFmtId="2" fontId="17" fillId="0" borderId="0" xfId="0" applyNumberFormat="1" applyFont="1" applyFill="1" applyBorder="1" applyAlignment="1">
      <alignment horizontal="center"/>
    </xf>
    <xf numFmtId="0" fontId="12" fillId="0" borderId="0" xfId="0" applyFont="1" applyFill="1" applyBorder="1" applyAlignment="1">
      <alignment horizontal="center"/>
    </xf>
    <xf numFmtId="0" fontId="15" fillId="0" borderId="0" xfId="0" applyFont="1" applyFill="1" applyBorder="1"/>
    <xf numFmtId="0" fontId="18" fillId="0" borderId="0" xfId="0" applyFont="1" applyBorder="1"/>
    <xf numFmtId="14" fontId="18" fillId="0" borderId="0" xfId="0" applyNumberFormat="1" applyFont="1" applyBorder="1"/>
    <xf numFmtId="0" fontId="0" fillId="0" borderId="0" xfId="0" applyFill="1" applyBorder="1" applyProtection="1">
      <protection locked="0"/>
    </xf>
    <xf numFmtId="14" fontId="18" fillId="0" borderId="0" xfId="0" applyNumberFormat="1" applyFont="1" applyFill="1" applyBorder="1" applyAlignment="1">
      <alignment horizontal="right"/>
    </xf>
    <xf numFmtId="0" fontId="0" fillId="0" borderId="0" xfId="0" applyBorder="1" applyProtection="1">
      <protection locked="0"/>
    </xf>
    <xf numFmtId="14" fontId="18" fillId="0" borderId="0" xfId="0" applyNumberFormat="1" applyFont="1" applyBorder="1" applyAlignment="1">
      <alignment horizontal="right"/>
    </xf>
    <xf numFmtId="0" fontId="18" fillId="0" borderId="0" xfId="0" applyFont="1" applyFill="1" applyBorder="1"/>
    <xf numFmtId="49" fontId="9" fillId="0" borderId="0" xfId="0" applyNumberFormat="1" applyFont="1" applyFill="1" applyBorder="1" applyAlignment="1">
      <alignment vertical="top" wrapText="1"/>
    </xf>
    <xf numFmtId="0" fontId="10" fillId="0" borderId="0" xfId="0" applyFont="1" applyFill="1" applyAlignment="1">
      <alignment vertical="top" wrapText="1"/>
    </xf>
    <xf numFmtId="0" fontId="9"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0" fontId="10" fillId="0" borderId="0" xfId="0" applyFont="1" applyFill="1" applyBorder="1" applyAlignment="1">
      <alignment vertical="top"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15" fontId="13" fillId="0" borderId="0" xfId="0" applyNumberFormat="1" applyFont="1" applyFill="1" applyBorder="1" applyAlignment="1">
      <alignment horizontal="center" vertical="center" wrapText="1"/>
    </xf>
    <xf numFmtId="15" fontId="12" fillId="0" borderId="0" xfId="4" applyNumberFormat="1" applyFont="1" applyFill="1" applyBorder="1" applyAlignment="1">
      <alignment horizontal="center" vertical="center"/>
    </xf>
    <xf numFmtId="3" fontId="13"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0" fontId="0" fillId="0" borderId="0" xfId="0" applyFill="1" applyBorder="1"/>
    <xf numFmtId="2" fontId="12" fillId="0" borderId="0" xfId="0" applyNumberFormat="1" applyFont="1"/>
    <xf numFmtId="15" fontId="12" fillId="0" borderId="0" xfId="4" applyNumberFormat="1" applyFont="1" applyBorder="1" applyAlignment="1">
      <alignment horizontal="center" vertical="center"/>
    </xf>
    <xf numFmtId="0" fontId="12" fillId="0" borderId="0" xfId="0" applyNumberFormat="1" applyFont="1" applyBorder="1" applyAlignment="1">
      <alignment horizontal="center" vertical="center"/>
    </xf>
    <xf numFmtId="165" fontId="0" fillId="0" borderId="0" xfId="0" applyNumberFormat="1" applyFill="1" applyBorder="1"/>
    <xf numFmtId="165" fontId="0" fillId="0" borderId="0" xfId="0" applyNumberFormat="1" applyBorder="1"/>
    <xf numFmtId="165" fontId="0" fillId="0" borderId="0" xfId="0" applyNumberFormat="1" applyFill="1"/>
    <xf numFmtId="165" fontId="0" fillId="0" borderId="0" xfId="0" applyNumberFormat="1"/>
    <xf numFmtId="0" fontId="0" fillId="0" borderId="0" xfId="0" applyFill="1"/>
    <xf numFmtId="0" fontId="13"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165" fontId="12"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top"/>
    </xf>
    <xf numFmtId="0" fontId="12" fillId="0" borderId="0" xfId="0" applyFont="1" applyFill="1" applyBorder="1" applyAlignment="1">
      <alignment horizontal="right" vertical="top"/>
    </xf>
    <xf numFmtId="165" fontId="12" fillId="0" borderId="0" xfId="0" applyNumberFormat="1" applyFont="1" applyFill="1" applyBorder="1" applyAlignment="1">
      <alignment horizontal="center" vertical="center"/>
    </xf>
    <xf numFmtId="49" fontId="9" fillId="0" borderId="0" xfId="0" applyNumberFormat="1" applyFont="1" applyFill="1" applyAlignment="1">
      <alignment vertical="center"/>
    </xf>
    <xf numFmtId="49" fontId="9" fillId="2" borderId="12" xfId="0" applyNumberFormat="1" applyFont="1" applyFill="1" applyBorder="1" applyAlignment="1">
      <alignment horizontal="center" vertical="center" wrapText="1"/>
    </xf>
    <xf numFmtId="49" fontId="9" fillId="2" borderId="15" xfId="0" applyNumberFormat="1" applyFont="1" applyFill="1" applyBorder="1" applyAlignment="1">
      <alignment horizontal="left"/>
    </xf>
    <xf numFmtId="0" fontId="16" fillId="0" borderId="4" xfId="0" applyFont="1" applyFill="1" applyBorder="1" applyAlignment="1">
      <alignment horizontal="right" vertical="center" wrapText="1"/>
    </xf>
    <xf numFmtId="3" fontId="16" fillId="0" borderId="4" xfId="0" applyNumberFormat="1" applyFont="1" applyFill="1" applyBorder="1" applyAlignment="1">
      <alignment horizontal="right" vertical="center" wrapText="1"/>
    </xf>
    <xf numFmtId="3" fontId="9" fillId="0" borderId="0" xfId="0" applyNumberFormat="1" applyFont="1" applyFill="1" applyBorder="1" applyAlignment="1">
      <alignment horizontal="right"/>
    </xf>
    <xf numFmtId="3" fontId="0" fillId="0" borderId="0" xfId="0" applyNumberFormat="1"/>
    <xf numFmtId="49" fontId="9" fillId="2" borderId="12" xfId="0" applyNumberFormat="1" applyFont="1" applyFill="1" applyBorder="1" applyAlignment="1">
      <alignment horizontal="left"/>
    </xf>
    <xf numFmtId="3" fontId="9" fillId="2" borderId="17" xfId="0" applyNumberFormat="1" applyFont="1" applyFill="1" applyBorder="1" applyAlignment="1">
      <alignment horizontal="right"/>
    </xf>
    <xf numFmtId="49" fontId="10" fillId="2" borderId="4" xfId="0" applyNumberFormat="1" applyFont="1" applyFill="1" applyBorder="1" applyAlignment="1">
      <alignment horizontal="left"/>
    </xf>
    <xf numFmtId="0" fontId="10" fillId="2" borderId="4" xfId="0" applyFont="1" applyFill="1" applyBorder="1" applyAlignment="1">
      <alignment horizontal="right"/>
    </xf>
    <xf numFmtId="164" fontId="10" fillId="2" borderId="4" xfId="0" applyNumberFormat="1" applyFont="1" applyFill="1" applyBorder="1" applyAlignment="1">
      <alignment horizontal="right"/>
    </xf>
    <xf numFmtId="166" fontId="10" fillId="2" borderId="4" xfId="0" applyNumberFormat="1" applyFont="1" applyFill="1" applyBorder="1" applyAlignment="1">
      <alignment horizontal="right"/>
    </xf>
    <xf numFmtId="0" fontId="10" fillId="0" borderId="4" xfId="0" applyFont="1" applyFill="1" applyBorder="1" applyAlignment="1">
      <alignment horizontal="right"/>
    </xf>
    <xf numFmtId="164" fontId="10" fillId="0" borderId="4" xfId="0" applyNumberFormat="1" applyFont="1" applyFill="1" applyBorder="1" applyAlignment="1">
      <alignment horizontal="right"/>
    </xf>
    <xf numFmtId="166" fontId="10" fillId="0" borderId="4" xfId="0" applyNumberFormat="1" applyFont="1" applyFill="1" applyBorder="1" applyAlignment="1">
      <alignment horizontal="right"/>
    </xf>
    <xf numFmtId="0" fontId="10" fillId="0" borderId="0" xfId="0" applyFont="1" applyFill="1" applyBorder="1" applyAlignment="1">
      <alignment horizontal="right"/>
    </xf>
    <xf numFmtId="166" fontId="10" fillId="0" borderId="0" xfId="0" applyNumberFormat="1" applyFont="1" applyFill="1" applyBorder="1" applyAlignment="1">
      <alignment horizontal="right"/>
    </xf>
    <xf numFmtId="49" fontId="10" fillId="0" borderId="0" xfId="0" applyNumberFormat="1" applyFont="1" applyFill="1" applyBorder="1" applyAlignment="1">
      <alignment horizontal="left"/>
    </xf>
    <xf numFmtId="164" fontId="10" fillId="0" borderId="0" xfId="0" applyNumberFormat="1" applyFont="1" applyFill="1" applyBorder="1" applyAlignment="1">
      <alignment horizontal="right"/>
    </xf>
    <xf numFmtId="49" fontId="9" fillId="0" borderId="0" xfId="0" applyNumberFormat="1" applyFont="1" applyFill="1" applyAlignment="1"/>
    <xf numFmtId="49" fontId="10" fillId="0" borderId="0" xfId="0" applyNumberFormat="1" applyFont="1" applyFill="1" applyBorder="1" applyAlignment="1">
      <alignment horizontal="left" vertical="center"/>
    </xf>
    <xf numFmtId="1" fontId="10" fillId="0" borderId="0" xfId="0" applyNumberFormat="1" applyFont="1" applyFill="1" applyBorder="1" applyAlignment="1">
      <alignment horizontal="right"/>
    </xf>
    <xf numFmtId="49" fontId="10" fillId="0" borderId="0" xfId="0" applyNumberFormat="1" applyFont="1" applyFill="1" applyBorder="1" applyAlignment="1"/>
    <xf numFmtId="0" fontId="19" fillId="0" borderId="0" xfId="0" applyFont="1" applyBorder="1" applyAlignment="1">
      <alignment horizontal="right" vertical="center" wrapText="1"/>
    </xf>
    <xf numFmtId="3" fontId="19" fillId="0" borderId="0" xfId="0" applyNumberFormat="1" applyFont="1" applyBorder="1" applyAlignment="1">
      <alignment horizontal="right" vertical="center" wrapText="1"/>
    </xf>
    <xf numFmtId="3" fontId="0" fillId="0" borderId="0" xfId="0" applyNumberFormat="1" applyFill="1"/>
    <xf numFmtId="49" fontId="10" fillId="0" borderId="0" xfId="5" applyNumberFormat="1" applyFont="1" applyFill="1" applyBorder="1" applyAlignment="1">
      <alignment horizontal="left" vertical="center"/>
    </xf>
    <xf numFmtId="1" fontId="10" fillId="0" borderId="0" xfId="5" applyNumberFormat="1" applyFont="1" applyFill="1" applyBorder="1" applyAlignment="1">
      <alignment horizontal="right"/>
    </xf>
    <xf numFmtId="17" fontId="10" fillId="0" borderId="0" xfId="5" applyNumberFormat="1" applyFont="1" applyFill="1" applyBorder="1" applyAlignment="1">
      <alignment horizontal="left" vertical="center"/>
    </xf>
    <xf numFmtId="1" fontId="12" fillId="0" borderId="0" xfId="0" applyNumberFormat="1" applyFont="1"/>
    <xf numFmtId="3" fontId="12" fillId="0" borderId="0" xfId="0" applyNumberFormat="1" applyFont="1"/>
    <xf numFmtId="0" fontId="13" fillId="0" borderId="0" xfId="0" applyFont="1" applyAlignment="1">
      <alignment vertical="top"/>
    </xf>
    <xf numFmtId="0" fontId="12" fillId="0" borderId="0" xfId="0" applyFont="1"/>
    <xf numFmtId="3" fontId="12" fillId="0" borderId="0" xfId="0" applyNumberFormat="1" applyFont="1" applyFill="1"/>
    <xf numFmtId="0" fontId="12" fillId="0" borderId="0" xfId="0" applyFont="1" applyFill="1"/>
    <xf numFmtId="1" fontId="12" fillId="0" borderId="0" xfId="0" applyNumberFormat="1" applyFont="1" applyFill="1"/>
    <xf numFmtId="0" fontId="13" fillId="0" borderId="0" xfId="0" applyNumberFormat="1" applyFont="1" applyFill="1" applyBorder="1" applyAlignment="1">
      <alignment vertical="top"/>
    </xf>
    <xf numFmtId="49" fontId="9" fillId="0" borderId="4" xfId="0" applyNumberFormat="1" applyFont="1" applyFill="1" applyBorder="1" applyAlignment="1">
      <alignment horizontal="center" vertical="top"/>
    </xf>
    <xf numFmtId="49" fontId="9" fillId="0" borderId="2" xfId="0" applyNumberFormat="1" applyFont="1" applyFill="1" applyBorder="1" applyAlignment="1">
      <alignment horizontal="center" vertical="top"/>
    </xf>
    <xf numFmtId="49" fontId="9" fillId="0" borderId="4" xfId="0" applyNumberFormat="1" applyFont="1" applyFill="1" applyBorder="1" applyAlignment="1">
      <alignment horizontal="left" vertical="top"/>
    </xf>
    <xf numFmtId="164" fontId="9" fillId="0" borderId="4" xfId="0" applyNumberFormat="1" applyFont="1" applyFill="1" applyBorder="1" applyAlignment="1">
      <alignment horizontal="right" vertical="top"/>
    </xf>
    <xf numFmtId="0" fontId="9" fillId="0" borderId="4" xfId="0" applyFont="1" applyFill="1" applyBorder="1" applyAlignment="1">
      <alignment horizontal="right" vertical="top"/>
    </xf>
    <xf numFmtId="166" fontId="9" fillId="0" borderId="4" xfId="0" applyNumberFormat="1" applyFont="1" applyFill="1" applyBorder="1" applyAlignment="1">
      <alignment horizontal="right" vertical="top"/>
    </xf>
    <xf numFmtId="166" fontId="9" fillId="0" borderId="2" xfId="0" applyNumberFormat="1" applyFont="1" applyFill="1" applyBorder="1" applyAlignment="1">
      <alignment horizontal="right" vertical="top"/>
    </xf>
    <xf numFmtId="164" fontId="0" fillId="0" borderId="0" xfId="0" applyNumberFormat="1"/>
    <xf numFmtId="166" fontId="0" fillId="0" borderId="0" xfId="0" applyNumberFormat="1"/>
    <xf numFmtId="168" fontId="10" fillId="0" borderId="4" xfId="0" applyNumberFormat="1" applyFont="1" applyFill="1" applyBorder="1" applyAlignment="1">
      <alignment horizontal="left" vertical="top"/>
    </xf>
    <xf numFmtId="164" fontId="10" fillId="0" borderId="4" xfId="0" applyNumberFormat="1" applyFont="1" applyFill="1" applyBorder="1" applyAlignment="1">
      <alignment horizontal="right" vertical="top"/>
    </xf>
    <xf numFmtId="0" fontId="10" fillId="0" borderId="4" xfId="0" applyFont="1" applyFill="1" applyBorder="1" applyAlignment="1">
      <alignment vertical="top"/>
    </xf>
    <xf numFmtId="0" fontId="10" fillId="3" borderId="4" xfId="0" applyFont="1" applyFill="1" applyBorder="1" applyAlignment="1">
      <alignment vertical="top"/>
    </xf>
    <xf numFmtId="169" fontId="10" fillId="3" borderId="4" xfId="0" applyNumberFormat="1" applyFont="1" applyFill="1" applyBorder="1" applyAlignment="1">
      <alignment horizontal="right" vertical="top"/>
    </xf>
    <xf numFmtId="0" fontId="10" fillId="0" borderId="0" xfId="0" applyFont="1" applyFill="1" applyAlignment="1">
      <alignment horizontal="left" vertical="top"/>
    </xf>
    <xf numFmtId="0" fontId="10" fillId="0" borderId="0" xfId="0" applyFont="1" applyFill="1" applyAlignment="1">
      <alignment vertical="top"/>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164" fontId="10" fillId="0" borderId="0" xfId="0" applyNumberFormat="1" applyFont="1" applyFill="1" applyAlignment="1">
      <alignment horizontal="left" vertical="top"/>
    </xf>
    <xf numFmtId="49" fontId="9" fillId="0" borderId="0" xfId="0" applyNumberFormat="1" applyFont="1" applyFill="1" applyAlignment="1">
      <alignment horizontal="left" vertical="top"/>
    </xf>
    <xf numFmtId="168" fontId="10" fillId="0" borderId="0" xfId="0" applyNumberFormat="1" applyFont="1" applyFill="1" applyBorder="1" applyAlignment="1">
      <alignment horizontal="left" vertical="top"/>
    </xf>
    <xf numFmtId="164" fontId="10" fillId="0" borderId="0" xfId="0" applyNumberFormat="1" applyFont="1" applyFill="1" applyBorder="1" applyAlignment="1">
      <alignment horizontal="right" vertical="top"/>
    </xf>
    <xf numFmtId="0" fontId="8" fillId="0" borderId="0" xfId="0" applyFont="1" applyFill="1" applyBorder="1" applyAlignment="1">
      <alignment horizontal="right" vertical="center" wrapText="1"/>
    </xf>
    <xf numFmtId="167" fontId="8" fillId="0" borderId="0" xfId="7" applyNumberFormat="1" applyFont="1" applyFill="1" applyBorder="1" applyAlignment="1">
      <alignment horizontal="right" vertical="center" wrapText="1"/>
    </xf>
    <xf numFmtId="0" fontId="10" fillId="0" borderId="0" xfId="0" applyFont="1" applyFill="1" applyBorder="1" applyAlignment="1">
      <alignment vertical="top"/>
    </xf>
    <xf numFmtId="169" fontId="10" fillId="0" borderId="0" xfId="0" applyNumberFormat="1" applyFont="1" applyFill="1" applyBorder="1" applyAlignment="1">
      <alignment horizontal="right" vertical="top"/>
    </xf>
    <xf numFmtId="49" fontId="10" fillId="0" borderId="0" xfId="6" applyNumberFormat="1" applyFont="1" applyFill="1" applyBorder="1" applyAlignment="1">
      <alignment horizontal="left" vertical="center"/>
    </xf>
    <xf numFmtId="164" fontId="10" fillId="0" borderId="0" xfId="6" applyNumberFormat="1" applyFont="1" applyFill="1" applyBorder="1" applyAlignment="1">
      <alignment horizontal="right" vertical="center"/>
    </xf>
    <xf numFmtId="0" fontId="13" fillId="0" borderId="0" xfId="6" applyFont="1" applyFill="1" applyBorder="1" applyAlignment="1">
      <alignment horizontal="right" vertical="center" wrapText="1"/>
    </xf>
    <xf numFmtId="167" fontId="13" fillId="0" borderId="0" xfId="7" applyNumberFormat="1" applyFont="1" applyFill="1" applyBorder="1" applyAlignment="1">
      <alignment horizontal="right" vertical="center" wrapText="1"/>
    </xf>
    <xf numFmtId="0" fontId="10" fillId="0" borderId="0" xfId="6" applyFont="1" applyFill="1" applyBorder="1" applyAlignment="1">
      <alignment vertical="center"/>
    </xf>
    <xf numFmtId="1" fontId="10" fillId="0" borderId="0" xfId="6" applyNumberFormat="1" applyFont="1" applyFill="1" applyBorder="1" applyAlignment="1">
      <alignment vertical="center"/>
    </xf>
    <xf numFmtId="2" fontId="3" fillId="0" borderId="0" xfId="0" applyNumberFormat="1" applyFont="1" applyFill="1" applyBorder="1" applyAlignment="1">
      <alignment horizontal="center" wrapText="1"/>
    </xf>
    <xf numFmtId="49" fontId="9" fillId="0" borderId="4" xfId="0" applyNumberFormat="1" applyFont="1" applyFill="1" applyBorder="1" applyAlignment="1">
      <alignment horizontal="center" vertical="top" wrapText="1"/>
    </xf>
    <xf numFmtId="0" fontId="9" fillId="0" borderId="4" xfId="0" applyFont="1" applyFill="1" applyBorder="1" applyAlignment="1">
      <alignment vertical="top"/>
    </xf>
    <xf numFmtId="1" fontId="9" fillId="0" borderId="4" xfId="0" applyNumberFormat="1" applyFont="1" applyFill="1" applyBorder="1" applyAlignment="1">
      <alignment vertical="top"/>
    </xf>
    <xf numFmtId="164" fontId="9" fillId="0" borderId="4" xfId="0" applyNumberFormat="1" applyFont="1" applyFill="1" applyBorder="1" applyAlignment="1">
      <alignment vertical="top"/>
    </xf>
    <xf numFmtId="49" fontId="23" fillId="0" borderId="4" xfId="0" applyNumberFormat="1" applyFont="1" applyFill="1" applyBorder="1" applyAlignment="1">
      <alignment vertical="top" wrapText="1"/>
    </xf>
    <xf numFmtId="1" fontId="23" fillId="0" borderId="4" xfId="0" applyNumberFormat="1" applyFont="1" applyFill="1" applyBorder="1" applyAlignment="1">
      <alignment vertical="top" wrapText="1"/>
    </xf>
    <xf numFmtId="168" fontId="10" fillId="0" borderId="4" xfId="5" applyNumberFormat="1" applyFont="1" applyFill="1" applyBorder="1" applyAlignment="1">
      <alignment horizontal="left" vertical="top" wrapText="1"/>
    </xf>
    <xf numFmtId="0" fontId="12" fillId="0" borderId="4" xfId="0" applyFont="1" applyFill="1" applyBorder="1" applyAlignment="1">
      <alignment horizontal="right" vertical="center"/>
    </xf>
    <xf numFmtId="1" fontId="13" fillId="0" borderId="4" xfId="0" applyNumberFormat="1" applyFont="1" applyFill="1" applyBorder="1" applyAlignment="1">
      <alignment horizontal="right" vertical="center"/>
    </xf>
    <xf numFmtId="164" fontId="10" fillId="0" borderId="4" xfId="0" applyNumberFormat="1" applyFont="1" applyFill="1" applyBorder="1" applyAlignment="1">
      <alignment vertical="top"/>
    </xf>
    <xf numFmtId="166" fontId="10" fillId="0" borderId="4" xfId="0" applyNumberFormat="1" applyFont="1" applyFill="1" applyBorder="1" applyAlignment="1">
      <alignment horizontal="right" vertical="top"/>
    </xf>
    <xf numFmtId="49" fontId="9" fillId="0" borderId="0" xfId="0" applyNumberFormat="1" applyFont="1" applyFill="1" applyBorder="1" applyAlignment="1">
      <alignment horizontal="left" vertical="top" wrapText="1"/>
    </xf>
    <xf numFmtId="49" fontId="9" fillId="0" borderId="0" xfId="0" applyNumberFormat="1" applyFont="1" applyFill="1" applyAlignment="1">
      <alignment vertical="top" wrapText="1"/>
    </xf>
    <xf numFmtId="0" fontId="10" fillId="0" borderId="0" xfId="0" applyNumberFormat="1" applyFont="1" applyFill="1" applyBorder="1" applyAlignment="1">
      <alignment horizontal="right" vertical="top" wrapText="1"/>
    </xf>
    <xf numFmtId="0" fontId="10" fillId="0" borderId="0" xfId="0" applyNumberFormat="1" applyFont="1" applyFill="1" applyBorder="1" applyAlignment="1">
      <alignment vertical="top" wrapText="1"/>
    </xf>
    <xf numFmtId="1" fontId="10" fillId="0" borderId="0" xfId="0" applyNumberFormat="1" applyFont="1" applyFill="1" applyBorder="1" applyAlignment="1">
      <alignment horizontal="right" vertical="top" wrapText="1"/>
    </xf>
    <xf numFmtId="0" fontId="12" fillId="0" borderId="0" xfId="0" applyFont="1" applyFill="1" applyBorder="1"/>
    <xf numFmtId="168" fontId="7" fillId="0" borderId="0" xfId="6" applyNumberFormat="1" applyFont="1" applyFill="1" applyBorder="1" applyAlignment="1">
      <alignment horizontal="left" vertical="top"/>
    </xf>
    <xf numFmtId="0" fontId="7" fillId="0" borderId="0" xfId="6" applyNumberFormat="1" applyFont="1" applyFill="1" applyBorder="1" applyAlignment="1">
      <alignment horizontal="right" vertical="top" wrapText="1"/>
    </xf>
    <xf numFmtId="1" fontId="7" fillId="0" borderId="0" xfId="6" applyNumberFormat="1" applyFont="1" applyFill="1" applyBorder="1" applyAlignment="1">
      <alignment horizontal="right" vertical="top" wrapText="1"/>
    </xf>
    <xf numFmtId="0" fontId="15" fillId="0" borderId="0" xfId="6" applyFont="1" applyFill="1" applyBorder="1"/>
    <xf numFmtId="168" fontId="7" fillId="0" borderId="0" xfId="6" applyNumberFormat="1" applyFont="1" applyFill="1" applyBorder="1" applyAlignment="1">
      <alignment horizontal="left" vertical="center" wrapText="1"/>
    </xf>
    <xf numFmtId="168" fontId="10" fillId="0" borderId="0" xfId="5" applyNumberFormat="1" applyFont="1" applyFill="1" applyBorder="1" applyAlignment="1">
      <alignment horizontal="left" vertical="top" wrapText="1"/>
    </xf>
    <xf numFmtId="49" fontId="23" fillId="0" borderId="4" xfId="0" applyNumberFormat="1" applyFont="1" applyFill="1" applyBorder="1" applyAlignment="1">
      <alignment horizontal="center" vertical="top" wrapText="1"/>
    </xf>
    <xf numFmtId="49" fontId="23" fillId="0" borderId="2" xfId="0" applyNumberFormat="1" applyFont="1" applyFill="1" applyBorder="1" applyAlignment="1">
      <alignment horizontal="center" vertical="top" wrapText="1"/>
    </xf>
    <xf numFmtId="49" fontId="23" fillId="0" borderId="3" xfId="0" applyNumberFormat="1" applyFont="1" applyFill="1" applyBorder="1" applyAlignment="1">
      <alignment horizontal="center" vertical="top" wrapText="1"/>
    </xf>
    <xf numFmtId="0" fontId="13" fillId="0" borderId="31" xfId="0" applyFont="1" applyFill="1" applyBorder="1" applyAlignment="1">
      <alignment horizontal="left"/>
    </xf>
    <xf numFmtId="1" fontId="12" fillId="0" borderId="32" xfId="0" applyNumberFormat="1" applyFont="1" applyFill="1" applyBorder="1" applyAlignment="1">
      <alignment wrapText="1"/>
    </xf>
    <xf numFmtId="1" fontId="12" fillId="0" borderId="0" xfId="0" applyNumberFormat="1" applyFont="1" applyFill="1" applyBorder="1" applyAlignment="1">
      <alignment wrapText="1"/>
    </xf>
    <xf numFmtId="0" fontId="24" fillId="0" borderId="0" xfId="0" applyFont="1" applyFill="1" applyBorder="1" applyAlignment="1">
      <alignment horizontal="center" wrapText="1"/>
    </xf>
    <xf numFmtId="1" fontId="0" fillId="0" borderId="0" xfId="0" applyNumberFormat="1" applyFill="1" applyBorder="1"/>
    <xf numFmtId="0" fontId="12" fillId="0" borderId="0" xfId="0" applyFont="1" applyFill="1" applyBorder="1" applyAlignment="1">
      <alignment wrapText="1"/>
    </xf>
    <xf numFmtId="0" fontId="12" fillId="0" borderId="2" xfId="0" applyFont="1" applyFill="1" applyBorder="1" applyAlignment="1">
      <alignment wrapText="1"/>
    </xf>
    <xf numFmtId="2" fontId="24" fillId="0" borderId="0" xfId="0" applyNumberFormat="1" applyFont="1" applyFill="1" applyBorder="1" applyAlignment="1">
      <alignment horizontal="center" wrapText="1"/>
    </xf>
    <xf numFmtId="0" fontId="12" fillId="0" borderId="11" xfId="0" applyFont="1" applyFill="1" applyBorder="1" applyAlignment="1">
      <alignment wrapText="1"/>
    </xf>
    <xf numFmtId="0" fontId="12" fillId="0" borderId="32" xfId="0" applyFont="1" applyFill="1" applyBorder="1" applyAlignment="1">
      <alignment wrapText="1"/>
    </xf>
    <xf numFmtId="0" fontId="13" fillId="0" borderId="34" xfId="0" applyFont="1" applyFill="1" applyBorder="1" applyAlignment="1">
      <alignment horizontal="left"/>
    </xf>
    <xf numFmtId="0" fontId="25" fillId="0" borderId="4" xfId="0" applyFont="1" applyFill="1" applyBorder="1" applyAlignment="1">
      <alignment horizontal="left" vertical="top"/>
    </xf>
    <xf numFmtId="0" fontId="20" fillId="0" borderId="32" xfId="0" applyFont="1" applyFill="1" applyBorder="1" applyAlignment="1">
      <alignment wrapText="1"/>
    </xf>
    <xf numFmtId="1" fontId="20" fillId="0" borderId="0" xfId="0" applyNumberFormat="1" applyFont="1" applyFill="1" applyBorder="1" applyAlignment="1">
      <alignment wrapText="1"/>
    </xf>
    <xf numFmtId="0" fontId="26" fillId="0" borderId="0" xfId="0" applyFont="1" applyFill="1" applyBorder="1" applyAlignment="1">
      <alignment horizontal="center" wrapText="1"/>
    </xf>
    <xf numFmtId="49" fontId="27" fillId="0" borderId="0" xfId="0" applyNumberFormat="1" applyFont="1" applyFill="1" applyAlignment="1">
      <alignment wrapText="1"/>
    </xf>
    <xf numFmtId="49" fontId="23" fillId="0" borderId="0" xfId="0" applyNumberFormat="1" applyFont="1" applyFill="1" applyAlignment="1"/>
    <xf numFmtId="0" fontId="13" fillId="0" borderId="0" xfId="0" applyNumberFormat="1" applyFont="1" applyFill="1" applyBorder="1" applyAlignment="1"/>
    <xf numFmtId="49" fontId="9" fillId="0" borderId="0" xfId="0" applyNumberFormat="1" applyFont="1" applyFill="1" applyBorder="1" applyAlignment="1">
      <alignment vertical="center"/>
    </xf>
    <xf numFmtId="49" fontId="9" fillId="0" borderId="0" xfId="0" applyNumberFormat="1" applyFont="1" applyFill="1" applyBorder="1" applyAlignment="1">
      <alignment horizontal="center" vertical="top" wrapText="1"/>
    </xf>
    <xf numFmtId="1" fontId="9" fillId="0" borderId="4" xfId="0" applyNumberFormat="1" applyFont="1" applyFill="1" applyBorder="1" applyAlignment="1">
      <alignment horizontal="right" vertical="top"/>
    </xf>
    <xf numFmtId="0" fontId="9" fillId="0" borderId="0" xfId="0" applyFont="1" applyFill="1" applyBorder="1" applyAlignment="1">
      <alignment horizontal="right"/>
    </xf>
    <xf numFmtId="1" fontId="20" fillId="0" borderId="4" xfId="5" applyNumberFormat="1" applyFont="1" applyFill="1" applyBorder="1"/>
    <xf numFmtId="1" fontId="9" fillId="0" borderId="0" xfId="0" applyNumberFormat="1" applyFont="1" applyFill="1" applyBorder="1" applyAlignment="1">
      <alignment horizontal="right" vertical="top"/>
    </xf>
    <xf numFmtId="1" fontId="13" fillId="0" borderId="4" xfId="5" applyNumberFormat="1" applyFont="1" applyFill="1" applyBorder="1" applyAlignment="1">
      <alignment horizontal="right" vertical="center" wrapText="1"/>
    </xf>
    <xf numFmtId="1" fontId="12" fillId="0" borderId="4" xfId="5" applyNumberFormat="1" applyFont="1" applyFill="1" applyBorder="1" applyAlignment="1">
      <alignment horizontal="right" vertical="center" wrapText="1"/>
    </xf>
    <xf numFmtId="1" fontId="12" fillId="0" borderId="0" xfId="5" applyNumberFormat="1" applyFont="1" applyFill="1" applyBorder="1" applyAlignment="1">
      <alignment horizontal="right" vertical="center" wrapText="1"/>
    </xf>
    <xf numFmtId="1" fontId="12" fillId="0" borderId="0" xfId="0" applyNumberFormat="1" applyFont="1" applyFill="1" applyBorder="1" applyAlignment="1">
      <alignment horizontal="right" vertical="top"/>
    </xf>
    <xf numFmtId="164" fontId="12" fillId="0" borderId="0" xfId="0" applyNumberFormat="1" applyFont="1" applyFill="1" applyBorder="1" applyAlignment="1">
      <alignment horizontal="right" vertical="top"/>
    </xf>
    <xf numFmtId="0" fontId="10" fillId="0" borderId="0" xfId="0" applyFont="1" applyFill="1" applyAlignment="1">
      <alignment horizontal="left" vertical="center"/>
    </xf>
    <xf numFmtId="49" fontId="9" fillId="0" borderId="0" xfId="0" applyNumberFormat="1" applyFont="1" applyFill="1" applyAlignment="1">
      <alignment horizontal="left"/>
    </xf>
    <xf numFmtId="168" fontId="12" fillId="0" borderId="0" xfId="0" applyNumberFormat="1" applyFont="1" applyFill="1" applyBorder="1" applyAlignment="1">
      <alignment horizontal="left" vertical="top"/>
    </xf>
    <xf numFmtId="1" fontId="13" fillId="0" borderId="0" xfId="0" applyNumberFormat="1" applyFont="1" applyFill="1" applyBorder="1" applyAlignment="1">
      <alignment horizontal="right" wrapText="1"/>
    </xf>
    <xf numFmtId="1" fontId="12" fillId="0" borderId="0" xfId="0" applyNumberFormat="1" applyFont="1" applyFill="1" applyBorder="1" applyAlignment="1"/>
    <xf numFmtId="1" fontId="0" fillId="0" borderId="0" xfId="0" applyNumberFormat="1" applyFont="1" applyFill="1" applyBorder="1" applyAlignment="1"/>
    <xf numFmtId="1" fontId="13" fillId="0" borderId="0" xfId="0" applyNumberFormat="1" applyFont="1" applyFill="1" applyBorder="1" applyAlignment="1"/>
    <xf numFmtId="0" fontId="13" fillId="0" borderId="0" xfId="0" applyFont="1" applyFill="1" applyBorder="1" applyAlignment="1">
      <alignment horizontal="right" wrapText="1"/>
    </xf>
    <xf numFmtId="1" fontId="12" fillId="0" borderId="0" xfId="0" applyNumberFormat="1" applyFont="1" applyFill="1" applyBorder="1" applyAlignment="1">
      <alignment horizontal="right"/>
    </xf>
    <xf numFmtId="1" fontId="13" fillId="0" borderId="0" xfId="5" applyNumberFormat="1" applyFont="1" applyFill="1" applyBorder="1" applyAlignment="1">
      <alignment horizontal="right" vertical="center" wrapText="1"/>
    </xf>
    <xf numFmtId="0" fontId="10" fillId="0" borderId="0" xfId="0" applyFont="1" applyFill="1" applyAlignment="1">
      <alignment vertical="center"/>
    </xf>
    <xf numFmtId="49" fontId="9" fillId="0" borderId="8" xfId="0" applyNumberFormat="1" applyFont="1" applyFill="1" applyBorder="1" applyAlignment="1">
      <alignment horizontal="center" vertical="center" wrapText="1"/>
    </xf>
    <xf numFmtId="3" fontId="9" fillId="0" borderId="4" xfId="0" applyNumberFormat="1" applyFont="1" applyFill="1" applyBorder="1" applyAlignment="1">
      <alignment horizontal="right" vertical="center"/>
    </xf>
    <xf numFmtId="168" fontId="7" fillId="0" borderId="4" xfId="5" applyNumberFormat="1" applyFont="1" applyFill="1" applyBorder="1" applyAlignment="1">
      <alignment horizontal="left" vertical="top" wrapText="1"/>
    </xf>
    <xf numFmtId="3" fontId="10" fillId="0" borderId="4" xfId="0" applyNumberFormat="1" applyFont="1" applyFill="1" applyBorder="1" applyAlignment="1">
      <alignment horizontal="right" vertical="center"/>
    </xf>
    <xf numFmtId="1" fontId="8" fillId="0" borderId="0" xfId="5"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xf>
    <xf numFmtId="168" fontId="10" fillId="0" borderId="0" xfId="0" applyNumberFormat="1" applyFont="1" applyFill="1" applyBorder="1" applyAlignment="1">
      <alignment horizontal="left" vertical="center"/>
    </xf>
    <xf numFmtId="168" fontId="10" fillId="0" borderId="0" xfId="5" applyNumberFormat="1" applyFont="1" applyFill="1" applyBorder="1" applyAlignment="1">
      <alignment horizontal="left" vertical="top"/>
    </xf>
    <xf numFmtId="168" fontId="7" fillId="0" borderId="0" xfId="5" applyNumberFormat="1" applyFont="1" applyFill="1" applyBorder="1" applyAlignment="1">
      <alignment horizontal="left" vertical="top" wrapText="1"/>
    </xf>
    <xf numFmtId="49" fontId="9" fillId="2" borderId="1" xfId="0" applyNumberFormat="1" applyFont="1" applyFill="1" applyBorder="1" applyAlignment="1">
      <alignment horizontal="center" vertical="center" wrapText="1"/>
    </xf>
    <xf numFmtId="3" fontId="9" fillId="2" borderId="12" xfId="0" applyNumberFormat="1" applyFont="1" applyFill="1" applyBorder="1" applyAlignment="1">
      <alignment horizontal="right"/>
    </xf>
    <xf numFmtId="164" fontId="9" fillId="2" borderId="12" xfId="0" applyNumberFormat="1" applyFont="1" applyFill="1" applyBorder="1" applyAlignment="1">
      <alignment horizontal="right"/>
    </xf>
    <xf numFmtId="0" fontId="9" fillId="2" borderId="12" xfId="0" applyFont="1" applyFill="1" applyBorder="1" applyAlignment="1">
      <alignment horizontal="right"/>
    </xf>
    <xf numFmtId="3" fontId="9" fillId="0" borderId="4" xfId="0" applyNumberFormat="1" applyFont="1" applyFill="1" applyBorder="1" applyAlignment="1">
      <alignment horizontal="right"/>
    </xf>
    <xf numFmtId="0" fontId="12" fillId="0" borderId="4" xfId="0" applyFont="1" applyFill="1" applyBorder="1" applyAlignment="1">
      <alignment horizontal="right"/>
    </xf>
    <xf numFmtId="1" fontId="12" fillId="0" borderId="4" xfId="0" applyNumberFormat="1" applyFont="1" applyFill="1" applyBorder="1" applyAlignment="1">
      <alignment horizontal="right" wrapText="1"/>
    </xf>
    <xf numFmtId="49" fontId="9" fillId="0" borderId="0" xfId="0" applyNumberFormat="1" applyFont="1" applyFill="1" applyAlignment="1">
      <alignment horizontal="left" wrapText="1"/>
    </xf>
    <xf numFmtId="3" fontId="10" fillId="0" borderId="0" xfId="0" applyNumberFormat="1" applyFont="1" applyFill="1" applyBorder="1" applyAlignment="1">
      <alignment horizontal="right"/>
    </xf>
    <xf numFmtId="3" fontId="10" fillId="0" borderId="0" xfId="5" applyNumberFormat="1" applyFont="1" applyFill="1" applyBorder="1" applyAlignment="1">
      <alignment horizontal="right"/>
    </xf>
    <xf numFmtId="49" fontId="23" fillId="0" borderId="8" xfId="0" applyNumberFormat="1" applyFont="1" applyFill="1" applyBorder="1" applyAlignment="1">
      <alignment horizontal="center" vertical="center" wrapText="1"/>
    </xf>
    <xf numFmtId="1" fontId="12" fillId="0" borderId="0" xfId="0" applyNumberFormat="1" applyFont="1" applyFill="1" applyBorder="1"/>
    <xf numFmtId="1" fontId="11" fillId="0" borderId="0" xfId="0" applyNumberFormat="1" applyFont="1" applyFill="1" applyBorder="1"/>
    <xf numFmtId="1" fontId="12" fillId="0" borderId="0" xfId="5" applyNumberFormat="1" applyFont="1" applyFill="1" applyBorder="1"/>
    <xf numFmtId="166" fontId="10" fillId="0" borderId="0" xfId="5" applyNumberFormat="1" applyFont="1" applyFill="1" applyBorder="1" applyAlignment="1">
      <alignment horizontal="right"/>
    </xf>
    <xf numFmtId="49" fontId="9" fillId="0" borderId="0" xfId="0" applyNumberFormat="1" applyFont="1" applyFill="1" applyBorder="1" applyAlignment="1"/>
    <xf numFmtId="0" fontId="6" fillId="0" borderId="0" xfId="0" applyFont="1" applyFill="1" applyAlignment="1">
      <alignment vertical="center"/>
    </xf>
    <xf numFmtId="0" fontId="13" fillId="0" borderId="0" xfId="8" applyNumberFormat="1" applyFont="1" applyFill="1" applyBorder="1" applyAlignment="1"/>
    <xf numFmtId="0" fontId="10" fillId="2" borderId="0" xfId="8" applyFont="1" applyFill="1" applyAlignment="1">
      <alignment vertical="center"/>
    </xf>
    <xf numFmtId="49" fontId="9" fillId="0" borderId="8" xfId="8" applyNumberFormat="1" applyFont="1" applyFill="1" applyBorder="1" applyAlignment="1">
      <alignment horizontal="center" vertical="center" wrapText="1"/>
    </xf>
    <xf numFmtId="49" fontId="9" fillId="2" borderId="1" xfId="8" applyNumberFormat="1" applyFont="1" applyFill="1" applyBorder="1" applyAlignment="1">
      <alignment horizontal="left"/>
    </xf>
    <xf numFmtId="170" fontId="9" fillId="2" borderId="1" xfId="8" applyNumberFormat="1" applyFont="1" applyFill="1" applyBorder="1" applyAlignment="1">
      <alignment horizontal="right"/>
    </xf>
    <xf numFmtId="164" fontId="9" fillId="2" borderId="1" xfId="8" applyNumberFormat="1" applyFont="1" applyFill="1" applyBorder="1" applyAlignment="1">
      <alignment horizontal="right"/>
    </xf>
    <xf numFmtId="171" fontId="9" fillId="0" borderId="1" xfId="8" applyNumberFormat="1" applyFont="1" applyFill="1" applyBorder="1" applyAlignment="1">
      <alignment horizontal="right"/>
    </xf>
    <xf numFmtId="0" fontId="9" fillId="2" borderId="0" xfId="8" applyFont="1" applyFill="1" applyAlignment="1">
      <alignment vertical="center"/>
    </xf>
    <xf numFmtId="49" fontId="9" fillId="2" borderId="12" xfId="8" applyNumberFormat="1" applyFont="1" applyFill="1" applyBorder="1" applyAlignment="1">
      <alignment horizontal="left"/>
    </xf>
    <xf numFmtId="170" fontId="9" fillId="0" borderId="12" xfId="8" applyNumberFormat="1" applyFont="1" applyFill="1" applyBorder="1" applyAlignment="1">
      <alignment horizontal="right"/>
    </xf>
    <xf numFmtId="164" fontId="9" fillId="2" borderId="0" xfId="8" applyNumberFormat="1" applyFont="1" applyFill="1" applyAlignment="1">
      <alignment vertical="center"/>
    </xf>
    <xf numFmtId="49" fontId="10" fillId="2" borderId="4" xfId="8" applyNumberFormat="1" applyFont="1" applyFill="1" applyBorder="1" applyAlignment="1">
      <alignment horizontal="left"/>
    </xf>
    <xf numFmtId="170" fontId="10" fillId="2" borderId="4" xfId="8" applyNumberFormat="1" applyFont="1" applyFill="1" applyBorder="1" applyAlignment="1">
      <alignment horizontal="right"/>
    </xf>
    <xf numFmtId="164" fontId="10" fillId="2" borderId="4" xfId="8" applyNumberFormat="1" applyFont="1" applyFill="1" applyBorder="1" applyAlignment="1">
      <alignment horizontal="right"/>
    </xf>
    <xf numFmtId="164" fontId="10" fillId="0" borderId="4" xfId="8" applyNumberFormat="1" applyFont="1" applyFill="1" applyBorder="1" applyAlignment="1">
      <alignment horizontal="right"/>
    </xf>
    <xf numFmtId="170" fontId="10" fillId="0" borderId="4" xfId="8" applyNumberFormat="1" applyFont="1" applyFill="1" applyBorder="1" applyAlignment="1">
      <alignment horizontal="right"/>
    </xf>
    <xf numFmtId="164" fontId="10" fillId="2" borderId="0" xfId="8" applyNumberFormat="1" applyFont="1" applyFill="1" applyAlignment="1">
      <alignment vertical="center"/>
    </xf>
    <xf numFmtId="170" fontId="10" fillId="2" borderId="0" xfId="8" applyNumberFormat="1" applyFont="1" applyFill="1" applyAlignment="1">
      <alignment vertical="center"/>
    </xf>
    <xf numFmtId="164" fontId="13" fillId="0" borderId="0" xfId="8" applyNumberFormat="1" applyFont="1" applyFill="1" applyBorder="1" applyAlignment="1"/>
    <xf numFmtId="170" fontId="13" fillId="0" borderId="0" xfId="8" applyNumberFormat="1" applyFont="1" applyFill="1" applyBorder="1" applyAlignment="1"/>
    <xf numFmtId="172" fontId="13" fillId="0" borderId="0" xfId="8" applyNumberFormat="1" applyFont="1" applyFill="1" applyBorder="1" applyAlignment="1"/>
    <xf numFmtId="171" fontId="9" fillId="2" borderId="1" xfId="8" applyNumberFormat="1" applyFont="1" applyFill="1" applyBorder="1" applyAlignment="1">
      <alignment horizontal="right"/>
    </xf>
    <xf numFmtId="164" fontId="9" fillId="0" borderId="1" xfId="8" applyNumberFormat="1" applyFont="1" applyFill="1" applyBorder="1" applyAlignment="1">
      <alignment horizontal="right"/>
    </xf>
    <xf numFmtId="49" fontId="9" fillId="0" borderId="12" xfId="8" applyNumberFormat="1" applyFont="1" applyFill="1" applyBorder="1" applyAlignment="1">
      <alignment horizontal="left"/>
    </xf>
    <xf numFmtId="164" fontId="9" fillId="2" borderId="12" xfId="8" applyNumberFormat="1" applyFont="1" applyFill="1" applyBorder="1" applyAlignment="1">
      <alignment horizontal="right"/>
    </xf>
    <xf numFmtId="164" fontId="9" fillId="0" borderId="0" xfId="8" applyNumberFormat="1" applyFont="1" applyFill="1" applyAlignment="1">
      <alignment vertical="center"/>
    </xf>
    <xf numFmtId="0" fontId="9" fillId="0" borderId="0" xfId="8" applyFont="1" applyFill="1" applyAlignment="1">
      <alignment vertical="center"/>
    </xf>
    <xf numFmtId="49" fontId="9" fillId="2" borderId="0" xfId="8" applyNumberFormat="1" applyFont="1" applyFill="1" applyAlignment="1">
      <alignment horizontal="left"/>
    </xf>
    <xf numFmtId="3" fontId="13" fillId="0" borderId="0" xfId="8" applyNumberFormat="1" applyFont="1" applyFill="1" applyBorder="1" applyAlignment="1"/>
    <xf numFmtId="49" fontId="9" fillId="2" borderId="1" xfId="8" applyNumberFormat="1" applyFont="1" applyFill="1" applyBorder="1" applyAlignment="1">
      <alignment horizontal="right"/>
    </xf>
    <xf numFmtId="0" fontId="9" fillId="2" borderId="1" xfId="8" applyFont="1" applyFill="1" applyBorder="1" applyAlignment="1">
      <alignment horizontal="right"/>
    </xf>
    <xf numFmtId="173" fontId="9" fillId="2" borderId="1" xfId="8" applyNumberFormat="1" applyFont="1" applyFill="1" applyBorder="1" applyAlignment="1">
      <alignment horizontal="right"/>
    </xf>
    <xf numFmtId="164" fontId="10" fillId="7" borderId="4" xfId="9" applyNumberFormat="1" applyFont="1" applyFill="1" applyBorder="1" applyAlignment="1">
      <alignment horizontal="right"/>
    </xf>
    <xf numFmtId="1" fontId="10" fillId="7" borderId="4" xfId="9" applyNumberFormat="1" applyFont="1" applyFill="1" applyBorder="1" applyAlignment="1">
      <alignment horizontal="right"/>
    </xf>
    <xf numFmtId="171" fontId="10" fillId="7" borderId="4" xfId="9" applyNumberFormat="1" applyFont="1" applyFill="1" applyBorder="1" applyAlignment="1">
      <alignment horizontal="right"/>
    </xf>
    <xf numFmtId="164" fontId="10" fillId="0" borderId="4" xfId="9" applyNumberFormat="1" applyFont="1" applyFill="1" applyBorder="1" applyAlignment="1">
      <alignment horizontal="right"/>
    </xf>
    <xf numFmtId="1" fontId="10" fillId="0" borderId="4" xfId="9" applyNumberFormat="1" applyFont="1" applyFill="1" applyBorder="1" applyAlignment="1">
      <alignment horizontal="right"/>
    </xf>
    <xf numFmtId="171" fontId="10" fillId="0" borderId="4" xfId="9" applyNumberFormat="1" applyFont="1" applyFill="1" applyBorder="1" applyAlignment="1">
      <alignment horizontal="right"/>
    </xf>
    <xf numFmtId="43" fontId="20" fillId="0" borderId="4" xfId="1" applyFont="1" applyFill="1" applyBorder="1" applyAlignment="1">
      <alignment vertical="top" wrapText="1"/>
    </xf>
    <xf numFmtId="43" fontId="12" fillId="0" borderId="4" xfId="1" applyFont="1" applyFill="1" applyBorder="1" applyAlignment="1">
      <alignment vertical="top" wrapText="1"/>
    </xf>
    <xf numFmtId="43" fontId="13" fillId="0" borderId="4" xfId="1" applyFont="1" applyFill="1" applyBorder="1" applyAlignment="1">
      <alignment vertical="top" wrapText="1"/>
    </xf>
    <xf numFmtId="43" fontId="12" fillId="0" borderId="0" xfId="1" applyFont="1" applyFill="1" applyBorder="1" applyAlignment="1"/>
    <xf numFmtId="43" fontId="20" fillId="0" borderId="8" xfId="1" applyFont="1" applyFill="1" applyBorder="1" applyAlignment="1">
      <alignment vertical="top" wrapText="1"/>
    </xf>
    <xf numFmtId="43" fontId="13" fillId="0" borderId="8" xfId="1" applyFont="1" applyFill="1" applyBorder="1" applyAlignment="1">
      <alignment vertical="top" wrapText="1"/>
    </xf>
    <xf numFmtId="17" fontId="20" fillId="0" borderId="4" xfId="1" applyNumberFormat="1" applyFont="1" applyFill="1" applyBorder="1" applyAlignment="1"/>
    <xf numFmtId="17" fontId="20" fillId="0" borderId="0" xfId="1" applyNumberFormat="1" applyFont="1" applyFill="1" applyBorder="1" applyAlignment="1"/>
    <xf numFmtId="43" fontId="12" fillId="0" borderId="10" xfId="1" applyFont="1" applyFill="1" applyBorder="1" applyAlignment="1">
      <alignment vertical="top" wrapText="1"/>
    </xf>
    <xf numFmtId="43" fontId="12" fillId="0" borderId="0" xfId="1" applyFont="1" applyFill="1" applyBorder="1" applyAlignment="1">
      <alignment vertical="top" wrapText="1"/>
    </xf>
    <xf numFmtId="43" fontId="13" fillId="0" borderId="10" xfId="1" applyFont="1" applyFill="1" applyBorder="1" applyAlignment="1">
      <alignment vertical="top" wrapText="1"/>
    </xf>
    <xf numFmtId="167" fontId="12" fillId="0" borderId="10" xfId="1" applyNumberFormat="1" applyFont="1" applyFill="1" applyBorder="1" applyAlignment="1">
      <alignment horizontal="right" vertical="top" wrapText="1"/>
    </xf>
    <xf numFmtId="167" fontId="12" fillId="0" borderId="0" xfId="1" applyNumberFormat="1" applyFont="1" applyFill="1" applyBorder="1" applyAlignment="1">
      <alignment horizontal="right" vertical="top" wrapText="1"/>
    </xf>
    <xf numFmtId="167" fontId="12" fillId="0" borderId="0" xfId="1" applyNumberFormat="1" applyFont="1" applyFill="1" applyBorder="1" applyAlignment="1">
      <alignment vertical="top" wrapText="1"/>
    </xf>
    <xf numFmtId="43" fontId="12" fillId="0" borderId="23" xfId="1" applyFont="1" applyFill="1" applyBorder="1" applyAlignment="1">
      <alignment vertical="top" wrapText="1"/>
    </xf>
    <xf numFmtId="167" fontId="12" fillId="0" borderId="23" xfId="1" applyNumberFormat="1" applyFont="1" applyFill="1" applyBorder="1" applyAlignment="1">
      <alignment horizontal="right" vertical="top" wrapText="1"/>
    </xf>
    <xf numFmtId="43" fontId="20" fillId="0" borderId="0" xfId="1" applyFont="1" applyFill="1" applyBorder="1" applyAlignment="1">
      <alignment vertical="top" wrapText="1"/>
    </xf>
    <xf numFmtId="43" fontId="12" fillId="0" borderId="8" xfId="1" applyFont="1" applyFill="1" applyBorder="1" applyAlignment="1">
      <alignment vertical="top" wrapText="1"/>
    </xf>
    <xf numFmtId="43" fontId="12" fillId="0" borderId="8" xfId="1" applyFont="1" applyFill="1" applyBorder="1" applyAlignment="1">
      <alignment horizontal="right" vertical="center" wrapText="1"/>
    </xf>
    <xf numFmtId="43" fontId="12" fillId="0" borderId="0" xfId="1" applyFont="1" applyFill="1" applyBorder="1" applyAlignment="1">
      <alignment horizontal="right" vertical="center" wrapText="1"/>
    </xf>
    <xf numFmtId="43" fontId="12" fillId="0" borderId="10" xfId="1" applyFont="1" applyFill="1" applyBorder="1" applyAlignment="1">
      <alignment horizontal="right" vertical="center" wrapText="1"/>
    </xf>
    <xf numFmtId="43" fontId="12" fillId="0" borderId="10" xfId="1" applyFont="1" applyFill="1" applyBorder="1" applyAlignment="1">
      <alignment vertical="top"/>
    </xf>
    <xf numFmtId="43" fontId="12" fillId="0" borderId="10" xfId="1" applyFont="1" applyFill="1" applyBorder="1" applyAlignment="1">
      <alignment horizontal="right" vertical="center"/>
    </xf>
    <xf numFmtId="43" fontId="12" fillId="0" borderId="23" xfId="1" applyFont="1" applyFill="1" applyBorder="1" applyAlignment="1">
      <alignment horizontal="right" vertical="center" wrapText="1"/>
    </xf>
    <xf numFmtId="0" fontId="0" fillId="0" borderId="0" xfId="0" applyAlignment="1">
      <alignment horizontal="right"/>
    </xf>
    <xf numFmtId="167" fontId="12" fillId="0" borderId="8" xfId="1" applyNumberFormat="1" applyFont="1" applyFill="1" applyBorder="1" applyAlignment="1">
      <alignment horizontal="right" vertical="center" wrapText="1"/>
    </xf>
    <xf numFmtId="171" fontId="10" fillId="0" borderId="0" xfId="8" applyNumberFormat="1" applyFont="1" applyFill="1" applyBorder="1" applyAlignment="1">
      <alignment horizontal="right"/>
    </xf>
    <xf numFmtId="167" fontId="12" fillId="0" borderId="0" xfId="1" applyNumberFormat="1" applyFont="1" applyFill="1" applyBorder="1" applyAlignment="1">
      <alignment horizontal="right" vertical="center" wrapText="1"/>
    </xf>
    <xf numFmtId="164" fontId="10" fillId="0" borderId="0" xfId="8" applyNumberFormat="1" applyFont="1" applyFill="1" applyBorder="1" applyAlignment="1">
      <alignment horizontal="right"/>
    </xf>
    <xf numFmtId="164" fontId="0" fillId="0" borderId="0" xfId="0" applyNumberFormat="1" applyBorder="1"/>
    <xf numFmtId="173" fontId="10" fillId="0" borderId="10" xfId="8" applyNumberFormat="1" applyFont="1" applyFill="1" applyBorder="1" applyAlignment="1">
      <alignment horizontal="right"/>
    </xf>
    <xf numFmtId="164" fontId="10" fillId="0" borderId="10" xfId="8" applyNumberFormat="1" applyFont="1" applyFill="1" applyBorder="1" applyAlignment="1">
      <alignment horizontal="right"/>
    </xf>
    <xf numFmtId="167" fontId="12" fillId="0" borderId="23" xfId="1" applyNumberFormat="1" applyFont="1" applyFill="1" applyBorder="1" applyAlignment="1">
      <alignment horizontal="right" vertical="center" wrapText="1"/>
    </xf>
    <xf numFmtId="43" fontId="12" fillId="0" borderId="11" xfId="1" applyFont="1" applyFill="1" applyBorder="1" applyAlignment="1">
      <alignment vertical="top" wrapText="1"/>
    </xf>
    <xf numFmtId="43" fontId="12" fillId="0" borderId="37" xfId="1" applyFont="1" applyFill="1" applyBorder="1" applyAlignment="1">
      <alignment vertical="top" wrapText="1"/>
    </xf>
    <xf numFmtId="43" fontId="12" fillId="0" borderId="38" xfId="1" applyFont="1" applyFill="1" applyBorder="1" applyAlignment="1">
      <alignment vertical="top" wrapText="1"/>
    </xf>
    <xf numFmtId="43" fontId="12" fillId="0" borderId="23" xfId="1" applyFont="1" applyFill="1" applyBorder="1" applyAlignment="1">
      <alignment horizontal="right" vertical="top" wrapText="1"/>
    </xf>
    <xf numFmtId="43" fontId="12" fillId="0" borderId="7" xfId="1" applyFont="1" applyFill="1" applyBorder="1" applyAlignment="1">
      <alignment horizontal="right" vertical="top" wrapText="1"/>
    </xf>
    <xf numFmtId="43" fontId="12" fillId="0" borderId="8" xfId="1" applyFont="1" applyFill="1" applyBorder="1" applyAlignment="1">
      <alignment horizontal="right" vertical="top" wrapText="1"/>
    </xf>
    <xf numFmtId="43" fontId="12" fillId="0" borderId="10" xfId="1" applyFont="1" applyFill="1" applyBorder="1" applyAlignment="1">
      <alignment horizontal="right" vertical="top" wrapText="1"/>
    </xf>
    <xf numFmtId="43" fontId="12" fillId="0" borderId="0" xfId="1" applyFont="1" applyFill="1" applyBorder="1" applyAlignment="1">
      <alignment horizontal="right" vertical="top" wrapText="1"/>
    </xf>
    <xf numFmtId="43" fontId="12" fillId="0" borderId="9" xfId="1" applyFont="1" applyFill="1" applyBorder="1" applyAlignment="1">
      <alignment horizontal="right" vertical="top" wrapText="1"/>
    </xf>
    <xf numFmtId="43" fontId="12" fillId="0" borderId="39" xfId="1" applyFont="1" applyFill="1" applyBorder="1" applyAlignment="1">
      <alignment horizontal="right" vertical="top" wrapText="1"/>
    </xf>
    <xf numFmtId="43" fontId="12" fillId="0" borderId="11" xfId="1" applyNumberFormat="1" applyFont="1" applyFill="1" applyBorder="1" applyAlignment="1">
      <alignment horizontal="right" vertical="center" wrapText="1"/>
    </xf>
    <xf numFmtId="43" fontId="12" fillId="0" borderId="0" xfId="1" applyNumberFormat="1" applyFont="1" applyFill="1" applyBorder="1" applyAlignment="1">
      <alignment horizontal="right" vertical="center" wrapText="1"/>
    </xf>
    <xf numFmtId="43" fontId="12" fillId="0" borderId="37" xfId="1" applyFont="1" applyFill="1" applyBorder="1" applyAlignment="1">
      <alignment horizontal="right" vertical="center" wrapText="1"/>
    </xf>
    <xf numFmtId="43" fontId="12" fillId="0" borderId="38" xfId="1" applyFont="1" applyFill="1" applyBorder="1" applyAlignment="1">
      <alignment horizontal="right" vertical="center" wrapText="1"/>
    </xf>
    <xf numFmtId="43" fontId="12" fillId="0" borderId="0" xfId="1" applyNumberFormat="1" applyFont="1" applyFill="1" applyBorder="1" applyAlignment="1">
      <alignment horizontal="right" vertical="top" wrapText="1"/>
    </xf>
    <xf numFmtId="43" fontId="13" fillId="0" borderId="0" xfId="1" applyFont="1" applyFill="1" applyBorder="1" applyAlignment="1">
      <alignment vertical="top" wrapText="1"/>
    </xf>
    <xf numFmtId="43" fontId="12" fillId="0" borderId="0" xfId="1" applyFont="1" applyFill="1" applyBorder="1" applyAlignment="1">
      <alignment vertical="top"/>
    </xf>
    <xf numFmtId="3" fontId="12" fillId="0" borderId="4" xfId="0" applyNumberFormat="1" applyFont="1" applyFill="1" applyBorder="1"/>
    <xf numFmtId="3" fontId="12" fillId="0" borderId="4" xfId="0" applyNumberFormat="1" applyFont="1" applyFill="1" applyBorder="1" applyAlignment="1">
      <alignment horizontal="right"/>
    </xf>
    <xf numFmtId="49" fontId="9" fillId="2" borderId="12" xfId="8" applyNumberFormat="1" applyFont="1" applyFill="1" applyBorder="1" applyAlignment="1">
      <alignment horizontal="center" vertical="center" wrapText="1"/>
    </xf>
    <xf numFmtId="49" fontId="9" fillId="2" borderId="40" xfId="8" applyNumberFormat="1" applyFont="1" applyFill="1" applyBorder="1" applyAlignment="1">
      <alignment horizontal="center" wrapText="1"/>
    </xf>
    <xf numFmtId="0" fontId="16" fillId="4" borderId="4" xfId="8" applyNumberFormat="1" applyFont="1" applyFill="1" applyBorder="1" applyAlignment="1">
      <alignment vertical="center"/>
    </xf>
    <xf numFmtId="3" fontId="16" fillId="4" borderId="4" xfId="8" applyNumberFormat="1" applyFont="1" applyFill="1" applyBorder="1" applyAlignment="1">
      <alignment horizontal="right" vertical="center"/>
    </xf>
    <xf numFmtId="0" fontId="16" fillId="4" borderId="4" xfId="8" applyNumberFormat="1" applyFont="1" applyFill="1" applyBorder="1" applyAlignment="1">
      <alignment horizontal="right" vertical="center"/>
    </xf>
    <xf numFmtId="17" fontId="11" fillId="4" borderId="4" xfId="8" applyNumberFormat="1" applyFont="1" applyFill="1" applyBorder="1" applyAlignment="1">
      <alignment horizontal="left" vertical="center"/>
    </xf>
    <xf numFmtId="3" fontId="11" fillId="4" borderId="4" xfId="8" applyNumberFormat="1" applyFont="1" applyFill="1" applyBorder="1" applyAlignment="1">
      <alignment horizontal="right" vertical="center"/>
    </xf>
    <xf numFmtId="0" fontId="11" fillId="4" borderId="4" xfId="8" applyNumberFormat="1" applyFont="1" applyFill="1" applyBorder="1" applyAlignment="1">
      <alignment horizontal="right" vertical="center"/>
    </xf>
    <xf numFmtId="3" fontId="11" fillId="0" borderId="4" xfId="8" applyNumberFormat="1" applyFont="1" applyFill="1" applyBorder="1" applyAlignment="1">
      <alignment horizontal="right" vertical="center"/>
    </xf>
    <xf numFmtId="17" fontId="11" fillId="4" borderId="0" xfId="8" applyNumberFormat="1" applyFont="1" applyFill="1" applyBorder="1" applyAlignment="1">
      <alignment horizontal="left" vertical="center"/>
    </xf>
    <xf numFmtId="3" fontId="11" fillId="4" borderId="0" xfId="8" applyNumberFormat="1" applyFont="1" applyFill="1" applyBorder="1" applyAlignment="1">
      <alignment horizontal="right" vertical="center"/>
    </xf>
    <xf numFmtId="0" fontId="11" fillId="4" borderId="0" xfId="8" applyNumberFormat="1" applyFont="1" applyFill="1" applyBorder="1" applyAlignment="1">
      <alignment horizontal="right" vertical="center"/>
    </xf>
    <xf numFmtId="3" fontId="11" fillId="0" borderId="0" xfId="8" applyNumberFormat="1" applyFont="1" applyFill="1" applyBorder="1" applyAlignment="1">
      <alignment horizontal="right" vertical="center"/>
    </xf>
    <xf numFmtId="49" fontId="10" fillId="2" borderId="0" xfId="8" applyNumberFormat="1" applyFont="1" applyFill="1" applyBorder="1" applyAlignment="1">
      <alignment horizontal="left"/>
    </xf>
    <xf numFmtId="164" fontId="10" fillId="2" borderId="0" xfId="8" applyNumberFormat="1" applyFont="1" applyFill="1" applyBorder="1" applyAlignment="1">
      <alignment horizontal="right"/>
    </xf>
    <xf numFmtId="3" fontId="10" fillId="2" borderId="0" xfId="8" applyNumberFormat="1" applyFont="1" applyFill="1" applyBorder="1" applyAlignment="1">
      <alignment horizontal="right"/>
    </xf>
    <xf numFmtId="171" fontId="10" fillId="2" borderId="0" xfId="8" applyNumberFormat="1" applyFont="1" applyFill="1" applyBorder="1" applyAlignment="1">
      <alignment horizontal="right"/>
    </xf>
    <xf numFmtId="175" fontId="13" fillId="0" borderId="0" xfId="8" applyNumberFormat="1" applyFont="1" applyFill="1" applyBorder="1" applyAlignment="1"/>
    <xf numFmtId="176" fontId="13" fillId="0" borderId="0" xfId="8" applyNumberFormat="1" applyFont="1" applyFill="1" applyBorder="1" applyAlignment="1"/>
    <xf numFmtId="49" fontId="9" fillId="2" borderId="1" xfId="8" applyNumberFormat="1" applyFont="1" applyFill="1" applyBorder="1" applyAlignment="1">
      <alignment horizontal="center"/>
    </xf>
    <xf numFmtId="164" fontId="10" fillId="2" borderId="1" xfId="8" applyNumberFormat="1" applyFont="1" applyFill="1" applyBorder="1" applyAlignment="1">
      <alignment horizontal="right"/>
    </xf>
    <xf numFmtId="164" fontId="10" fillId="0" borderId="1" xfId="8" applyNumberFormat="1" applyFont="1" applyFill="1" applyBorder="1" applyAlignment="1">
      <alignment horizontal="right"/>
    </xf>
    <xf numFmtId="171" fontId="10" fillId="2" borderId="0" xfId="8" applyNumberFormat="1" applyFont="1" applyFill="1" applyAlignment="1">
      <alignment vertical="center"/>
    </xf>
    <xf numFmtId="164" fontId="10" fillId="2" borderId="22" xfId="8" applyNumberFormat="1" applyFont="1" applyFill="1" applyBorder="1" applyAlignment="1">
      <alignment horizontal="right"/>
    </xf>
    <xf numFmtId="49" fontId="9" fillId="2" borderId="0" xfId="8" applyNumberFormat="1" applyFont="1" applyFill="1" applyBorder="1" applyAlignment="1">
      <alignment horizontal="left"/>
    </xf>
    <xf numFmtId="173" fontId="10" fillId="2" borderId="0" xfId="8" applyNumberFormat="1" applyFont="1" applyFill="1" applyBorder="1" applyAlignment="1">
      <alignment horizontal="right"/>
    </xf>
    <xf numFmtId="0" fontId="1" fillId="0" borderId="0" xfId="4"/>
    <xf numFmtId="49" fontId="29" fillId="2" borderId="0" xfId="8" applyNumberFormat="1" applyFont="1" applyFill="1" applyAlignment="1">
      <alignment horizontal="left"/>
    </xf>
    <xf numFmtId="49" fontId="9" fillId="2" borderId="1" xfId="8" applyNumberFormat="1" applyFont="1" applyFill="1" applyBorder="1" applyAlignment="1">
      <alignment horizontal="center" vertical="center" wrapText="1"/>
    </xf>
    <xf numFmtId="164" fontId="9" fillId="0" borderId="12" xfId="8" applyNumberFormat="1" applyFont="1" applyFill="1" applyBorder="1" applyAlignment="1">
      <alignment horizontal="right"/>
    </xf>
    <xf numFmtId="173" fontId="9" fillId="2" borderId="4" xfId="8" applyNumberFormat="1" applyFont="1" applyFill="1" applyBorder="1" applyAlignment="1">
      <alignment horizontal="right"/>
    </xf>
    <xf numFmtId="0" fontId="10" fillId="2" borderId="4" xfId="8" applyFont="1" applyFill="1" applyBorder="1" applyAlignment="1">
      <alignment horizontal="right"/>
    </xf>
    <xf numFmtId="173" fontId="10" fillId="2" borderId="4" xfId="8" applyNumberFormat="1" applyFont="1" applyFill="1" applyBorder="1" applyAlignment="1">
      <alignment horizontal="right"/>
    </xf>
    <xf numFmtId="0" fontId="10" fillId="2" borderId="0" xfId="8" applyFont="1" applyFill="1" applyBorder="1" applyAlignment="1">
      <alignment horizontal="right"/>
    </xf>
    <xf numFmtId="174" fontId="30" fillId="0" borderId="0" xfId="9" applyFont="1" applyFill="1"/>
    <xf numFmtId="164" fontId="9" fillId="2" borderId="4" xfId="8" applyNumberFormat="1" applyFont="1" applyFill="1" applyBorder="1" applyAlignment="1">
      <alignment horizontal="right"/>
    </xf>
    <xf numFmtId="171" fontId="9" fillId="2" borderId="4" xfId="8" applyNumberFormat="1" applyFont="1" applyFill="1" applyBorder="1" applyAlignment="1">
      <alignment horizontal="right"/>
    </xf>
    <xf numFmtId="171" fontId="10" fillId="2" borderId="4" xfId="8" applyNumberFormat="1" applyFont="1" applyFill="1" applyBorder="1" applyAlignment="1">
      <alignment horizontal="right"/>
    </xf>
    <xf numFmtId="173" fontId="10" fillId="2" borderId="0" xfId="8" applyNumberFormat="1" applyFont="1" applyFill="1" applyAlignment="1">
      <alignment vertical="center"/>
    </xf>
    <xf numFmtId="49" fontId="9" fillId="2" borderId="0" xfId="8" applyNumberFormat="1" applyFont="1" applyFill="1" applyAlignment="1">
      <alignment horizontal="left" wrapText="1"/>
    </xf>
    <xf numFmtId="171" fontId="13" fillId="0" borderId="0" xfId="8" applyNumberFormat="1" applyFont="1" applyFill="1" applyBorder="1" applyAlignment="1"/>
    <xf numFmtId="49" fontId="9" fillId="2" borderId="22" xfId="8" applyNumberFormat="1" applyFont="1" applyFill="1" applyBorder="1" applyAlignment="1">
      <alignment horizontal="center" vertical="center" wrapText="1"/>
    </xf>
    <xf numFmtId="173" fontId="9" fillId="2" borderId="12" xfId="8" applyNumberFormat="1" applyFont="1" applyFill="1" applyBorder="1" applyAlignment="1">
      <alignment horizontal="right"/>
    </xf>
    <xf numFmtId="49" fontId="9" fillId="2" borderId="13" xfId="8" applyNumberFormat="1" applyFont="1" applyFill="1" applyBorder="1" applyAlignment="1">
      <alignment horizontal="left"/>
    </xf>
    <xf numFmtId="177" fontId="13" fillId="0" borderId="0" xfId="8" applyNumberFormat="1" applyFont="1" applyFill="1" applyBorder="1" applyAlignment="1"/>
    <xf numFmtId="49" fontId="9" fillId="0" borderId="1" xfId="8" applyNumberFormat="1" applyFont="1" applyFill="1" applyBorder="1" applyAlignment="1">
      <alignment horizontal="center"/>
    </xf>
    <xf numFmtId="0" fontId="10" fillId="2" borderId="1" xfId="8" applyFont="1" applyFill="1" applyBorder="1" applyAlignment="1">
      <alignment horizontal="right"/>
    </xf>
    <xf numFmtId="49" fontId="10" fillId="2" borderId="1" xfId="8" applyNumberFormat="1" applyFont="1" applyFill="1" applyBorder="1" applyAlignment="1">
      <alignment horizontal="left"/>
    </xf>
    <xf numFmtId="178" fontId="10" fillId="2" borderId="1" xfId="8" applyNumberFormat="1" applyFont="1" applyFill="1" applyBorder="1" applyAlignment="1">
      <alignment horizontal="right"/>
    </xf>
    <xf numFmtId="178" fontId="10" fillId="0" borderId="1" xfId="8" applyNumberFormat="1" applyFont="1" applyFill="1" applyBorder="1" applyAlignment="1">
      <alignment horizontal="right"/>
    </xf>
    <xf numFmtId="179" fontId="10" fillId="2" borderId="1" xfId="8" applyNumberFormat="1" applyFont="1" applyFill="1" applyBorder="1" applyAlignment="1">
      <alignment horizontal="right"/>
    </xf>
    <xf numFmtId="179" fontId="10" fillId="0" borderId="1" xfId="8" applyNumberFormat="1" applyFont="1" applyFill="1" applyBorder="1" applyAlignment="1">
      <alignment horizontal="right"/>
    </xf>
    <xf numFmtId="179" fontId="10" fillId="2" borderId="0" xfId="8" applyNumberFormat="1" applyFont="1" applyFill="1" applyBorder="1" applyAlignment="1">
      <alignment horizontal="right"/>
    </xf>
    <xf numFmtId="179" fontId="10" fillId="0" borderId="0" xfId="8" applyNumberFormat="1" applyFont="1" applyFill="1" applyBorder="1" applyAlignment="1">
      <alignment horizontal="right"/>
    </xf>
    <xf numFmtId="178" fontId="9" fillId="2" borderId="1" xfId="8" applyNumberFormat="1" applyFont="1" applyFill="1" applyBorder="1" applyAlignment="1">
      <alignment horizontal="right"/>
    </xf>
    <xf numFmtId="178" fontId="9" fillId="2" borderId="12" xfId="8" applyNumberFormat="1" applyFont="1" applyFill="1" applyBorder="1" applyAlignment="1">
      <alignment horizontal="right"/>
    </xf>
    <xf numFmtId="178" fontId="9" fillId="0" borderId="12" xfId="8" applyNumberFormat="1" applyFont="1" applyFill="1" applyBorder="1" applyAlignment="1">
      <alignment horizontal="right"/>
    </xf>
    <xf numFmtId="178" fontId="9" fillId="2" borderId="0" xfId="8" applyNumberFormat="1" applyFont="1" applyFill="1" applyAlignment="1">
      <alignment vertical="center"/>
    </xf>
    <xf numFmtId="178" fontId="10" fillId="2" borderId="4" xfId="8" applyNumberFormat="1" applyFont="1" applyFill="1" applyBorder="1" applyAlignment="1">
      <alignment horizontal="right"/>
    </xf>
    <xf numFmtId="178" fontId="10" fillId="2" borderId="0" xfId="8" applyNumberFormat="1" applyFont="1" applyFill="1" applyBorder="1" applyAlignment="1">
      <alignment horizontal="right"/>
    </xf>
    <xf numFmtId="49" fontId="9" fillId="2" borderId="12" xfId="8" applyNumberFormat="1" applyFont="1" applyFill="1" applyBorder="1" applyAlignment="1">
      <alignment horizontal="center" vertical="center"/>
    </xf>
    <xf numFmtId="49" fontId="9" fillId="2" borderId="22" xfId="8" applyNumberFormat="1" applyFont="1" applyFill="1" applyBorder="1" applyAlignment="1">
      <alignment horizontal="center" vertical="center"/>
    </xf>
    <xf numFmtId="180" fontId="9" fillId="2" borderId="1" xfId="8" applyNumberFormat="1" applyFont="1" applyFill="1" applyBorder="1" applyAlignment="1">
      <alignment horizontal="right"/>
    </xf>
    <xf numFmtId="180" fontId="9" fillId="2" borderId="12" xfId="8" applyNumberFormat="1" applyFont="1" applyFill="1" applyBorder="1" applyAlignment="1">
      <alignment horizontal="right"/>
    </xf>
    <xf numFmtId="180" fontId="10" fillId="2" borderId="4" xfId="8" applyNumberFormat="1" applyFont="1" applyFill="1" applyBorder="1" applyAlignment="1">
      <alignment horizontal="right"/>
    </xf>
    <xf numFmtId="180" fontId="10" fillId="2" borderId="0" xfId="8" applyNumberFormat="1" applyFont="1" applyFill="1" applyBorder="1" applyAlignment="1">
      <alignment horizontal="right"/>
    </xf>
    <xf numFmtId="0" fontId="13" fillId="0" borderId="0" xfId="8" applyNumberFormat="1" applyFont="1" applyFill="1" applyBorder="1" applyAlignment="1">
      <alignment vertical="top"/>
    </xf>
    <xf numFmtId="49" fontId="9" fillId="2" borderId="1" xfId="8" applyNumberFormat="1" applyFont="1" applyFill="1" applyBorder="1" applyAlignment="1">
      <alignment horizontal="center" vertical="top" wrapText="1"/>
    </xf>
    <xf numFmtId="0" fontId="9" fillId="2" borderId="12" xfId="8" applyFont="1" applyFill="1" applyBorder="1" applyAlignment="1">
      <alignment horizontal="center" vertical="top" wrapText="1"/>
    </xf>
    <xf numFmtId="49" fontId="9" fillId="2" borderId="12" xfId="8" applyNumberFormat="1" applyFont="1" applyFill="1" applyBorder="1" applyAlignment="1">
      <alignment horizontal="center" vertical="top" wrapText="1"/>
    </xf>
    <xf numFmtId="0" fontId="9" fillId="0" borderId="12" xfId="8" applyFont="1" applyFill="1" applyBorder="1" applyAlignment="1">
      <alignment horizontal="center" vertical="top" wrapText="1"/>
    </xf>
    <xf numFmtId="0" fontId="10" fillId="2" borderId="0" xfId="8" applyFont="1" applyFill="1" applyAlignment="1">
      <alignment vertical="top"/>
    </xf>
    <xf numFmtId="0" fontId="31" fillId="0" borderId="4" xfId="8" applyNumberFormat="1" applyFont="1" applyFill="1" applyBorder="1" applyAlignment="1">
      <alignment horizontal="center" vertical="top"/>
    </xf>
    <xf numFmtId="49" fontId="32" fillId="2" borderId="1" xfId="8" applyNumberFormat="1" applyFont="1" applyFill="1" applyBorder="1" applyAlignment="1">
      <alignment horizontal="left" vertical="center" wrapText="1"/>
    </xf>
    <xf numFmtId="3" fontId="31" fillId="0" borderId="4" xfId="8" applyNumberFormat="1" applyFont="1" applyFill="1" applyBorder="1" applyAlignment="1">
      <alignment horizontal="right" vertical="top"/>
    </xf>
    <xf numFmtId="4" fontId="31" fillId="0" borderId="4" xfId="8" applyNumberFormat="1" applyFont="1" applyFill="1" applyBorder="1" applyAlignment="1">
      <alignment horizontal="right" vertical="top"/>
    </xf>
    <xf numFmtId="181" fontId="31" fillId="0" borderId="4" xfId="8" applyNumberFormat="1" applyFont="1" applyFill="1" applyBorder="1" applyAlignment="1">
      <alignment horizontal="right" vertical="top"/>
    </xf>
    <xf numFmtId="2" fontId="31" fillId="0" borderId="4" xfId="8" applyNumberFormat="1" applyFont="1" applyFill="1" applyBorder="1" applyAlignment="1">
      <alignment horizontal="right" vertical="top"/>
    </xf>
    <xf numFmtId="2" fontId="10" fillId="2" borderId="0" xfId="8" applyNumberFormat="1" applyFont="1" applyFill="1" applyAlignment="1">
      <alignment vertical="top"/>
    </xf>
    <xf numFmtId="0" fontId="31" fillId="0" borderId="6" xfId="8" applyNumberFormat="1" applyFont="1" applyFill="1" applyBorder="1" applyAlignment="1">
      <alignment horizontal="center" vertical="top"/>
    </xf>
    <xf numFmtId="2" fontId="33" fillId="0" borderId="6" xfId="8" applyNumberFormat="1" applyFont="1" applyBorder="1" applyAlignment="1">
      <alignment vertical="top"/>
    </xf>
    <xf numFmtId="3" fontId="31" fillId="0" borderId="6" xfId="8" applyNumberFormat="1" applyFont="1" applyFill="1" applyBorder="1" applyAlignment="1">
      <alignment horizontal="right" vertical="top"/>
    </xf>
    <xf numFmtId="4" fontId="31" fillId="0" borderId="6" xfId="8" applyNumberFormat="1" applyFont="1" applyFill="1" applyBorder="1" applyAlignment="1">
      <alignment horizontal="center" vertical="top"/>
    </xf>
    <xf numFmtId="4" fontId="31" fillId="0" borderId="6" xfId="8" applyNumberFormat="1" applyFont="1" applyFill="1" applyBorder="1" applyAlignment="1">
      <alignment horizontal="right" vertical="top"/>
    </xf>
    <xf numFmtId="181" fontId="31" fillId="0" borderId="6" xfId="8" applyNumberFormat="1" applyFont="1" applyFill="1" applyBorder="1" applyAlignment="1">
      <alignment horizontal="right" vertical="top"/>
    </xf>
    <xf numFmtId="2" fontId="31" fillId="0" borderId="6" xfId="8" applyNumberFormat="1" applyFont="1" applyFill="1" applyBorder="1" applyAlignment="1">
      <alignment horizontal="right" vertical="top"/>
    </xf>
    <xf numFmtId="0" fontId="10" fillId="0" borderId="0" xfId="8" applyFont="1" applyFill="1" applyAlignment="1">
      <alignment vertical="top"/>
    </xf>
    <xf numFmtId="0" fontId="35" fillId="0" borderId="0" xfId="8" applyNumberFormat="1" applyFont="1" applyFill="1" applyBorder="1" applyAlignment="1">
      <alignment vertical="top"/>
    </xf>
    <xf numFmtId="49" fontId="34" fillId="2" borderId="1" xfId="8" applyNumberFormat="1" applyFont="1" applyFill="1" applyBorder="1" applyAlignment="1">
      <alignment horizontal="center" vertical="top" wrapText="1"/>
    </xf>
    <xf numFmtId="0" fontId="34" fillId="2" borderId="1" xfId="8" applyFont="1" applyFill="1" applyBorder="1" applyAlignment="1">
      <alignment horizontal="center" vertical="top" wrapText="1"/>
    </xf>
    <xf numFmtId="0" fontId="36" fillId="2" borderId="0" xfId="8" applyFont="1" applyFill="1" applyAlignment="1">
      <alignment vertical="top"/>
    </xf>
    <xf numFmtId="0" fontId="31" fillId="0" borderId="0" xfId="8" applyNumberFormat="1" applyFont="1" applyFill="1" applyBorder="1" applyAlignment="1">
      <alignment horizontal="center" vertical="top"/>
    </xf>
    <xf numFmtId="49" fontId="32" fillId="2" borderId="0" xfId="8" applyNumberFormat="1" applyFont="1" applyFill="1" applyBorder="1" applyAlignment="1">
      <alignment horizontal="left" vertical="center" wrapText="1"/>
    </xf>
    <xf numFmtId="3" fontId="31" fillId="0" borderId="0" xfId="8" applyNumberFormat="1" applyFont="1" applyFill="1" applyBorder="1" applyAlignment="1">
      <alignment horizontal="right" vertical="top"/>
    </xf>
    <xf numFmtId="4" fontId="31" fillId="0" borderId="0" xfId="8" applyNumberFormat="1" applyFont="1" applyFill="1" applyBorder="1" applyAlignment="1">
      <alignment horizontal="right" vertical="top"/>
    </xf>
    <xf numFmtId="181" fontId="31" fillId="0" borderId="0" xfId="8" applyNumberFormat="1" applyFont="1" applyFill="1" applyBorder="1" applyAlignment="1">
      <alignment horizontal="right" vertical="top"/>
    </xf>
    <xf numFmtId="2" fontId="31" fillId="0" borderId="0" xfId="8" applyNumberFormat="1" applyFont="1" applyFill="1" applyBorder="1" applyAlignment="1">
      <alignment horizontal="right" vertical="top"/>
    </xf>
    <xf numFmtId="0" fontId="37" fillId="2" borderId="1" xfId="8" applyFont="1" applyFill="1" applyBorder="1" applyAlignment="1">
      <alignment horizontal="center" vertical="center"/>
    </xf>
    <xf numFmtId="49" fontId="37" fillId="2" borderId="1" xfId="8" applyNumberFormat="1" applyFont="1" applyFill="1" applyBorder="1" applyAlignment="1">
      <alignment horizontal="left" vertical="center"/>
    </xf>
    <xf numFmtId="164" fontId="37" fillId="2" borderId="1" xfId="8" applyNumberFormat="1" applyFont="1" applyFill="1" applyBorder="1" applyAlignment="1">
      <alignment horizontal="left" vertical="center"/>
    </xf>
    <xf numFmtId="182" fontId="37" fillId="2" borderId="1" xfId="10" applyNumberFormat="1" applyFont="1" applyFill="1" applyBorder="1" applyAlignment="1">
      <alignment horizontal="left" vertical="center"/>
    </xf>
    <xf numFmtId="0" fontId="37" fillId="2" borderId="1" xfId="8" applyFont="1" applyFill="1" applyBorder="1" applyAlignment="1">
      <alignment horizontal="left" vertical="center"/>
    </xf>
    <xf numFmtId="0" fontId="37" fillId="2" borderId="12" xfId="8" applyFont="1" applyFill="1" applyBorder="1" applyAlignment="1">
      <alignment horizontal="center" vertical="center"/>
    </xf>
    <xf numFmtId="49" fontId="37" fillId="2" borderId="12" xfId="8" applyNumberFormat="1" applyFont="1" applyFill="1" applyBorder="1" applyAlignment="1">
      <alignment horizontal="left" vertical="center"/>
    </xf>
    <xf numFmtId="164" fontId="37" fillId="2" borderId="12" xfId="8" applyNumberFormat="1" applyFont="1" applyFill="1" applyBorder="1" applyAlignment="1">
      <alignment horizontal="left" vertical="center"/>
    </xf>
    <xf numFmtId="182" fontId="37" fillId="2" borderId="12" xfId="10" applyNumberFormat="1" applyFont="1" applyFill="1" applyBorder="1" applyAlignment="1">
      <alignment horizontal="left" vertical="center"/>
    </xf>
    <xf numFmtId="0" fontId="37" fillId="2" borderId="12" xfId="8" applyFont="1" applyFill="1" applyBorder="1" applyAlignment="1">
      <alignment horizontal="left" vertical="center"/>
    </xf>
    <xf numFmtId="0" fontId="37" fillId="2" borderId="4" xfId="8" applyFont="1" applyFill="1" applyBorder="1" applyAlignment="1">
      <alignment horizontal="center" vertical="center"/>
    </xf>
    <xf numFmtId="49" fontId="37" fillId="2" borderId="4" xfId="8" applyNumberFormat="1" applyFont="1" applyFill="1" applyBorder="1" applyAlignment="1">
      <alignment horizontal="left" vertical="center"/>
    </xf>
    <xf numFmtId="164" fontId="37" fillId="2" borderId="4" xfId="8" applyNumberFormat="1" applyFont="1" applyFill="1" applyBorder="1" applyAlignment="1">
      <alignment horizontal="left" vertical="center"/>
    </xf>
    <xf numFmtId="182" fontId="37" fillId="2" borderId="4" xfId="10" applyNumberFormat="1" applyFont="1" applyFill="1" applyBorder="1" applyAlignment="1">
      <alignment horizontal="left" vertical="center"/>
    </xf>
    <xf numFmtId="0" fontId="37" fillId="2" borderId="4" xfId="8" applyFont="1" applyFill="1" applyBorder="1" applyAlignment="1">
      <alignment horizontal="left" vertical="center"/>
    </xf>
    <xf numFmtId="0" fontId="37" fillId="2" borderId="0" xfId="8" applyFont="1" applyFill="1" applyBorder="1" applyAlignment="1">
      <alignment horizontal="center" vertical="center"/>
    </xf>
    <xf numFmtId="49" fontId="37" fillId="2" borderId="0" xfId="8" applyNumberFormat="1" applyFont="1" applyFill="1" applyBorder="1" applyAlignment="1">
      <alignment horizontal="left" vertical="center"/>
    </xf>
    <xf numFmtId="164" fontId="37" fillId="2" borderId="0" xfId="8" applyNumberFormat="1" applyFont="1" applyFill="1" applyBorder="1" applyAlignment="1">
      <alignment horizontal="left" vertical="center"/>
    </xf>
    <xf numFmtId="182" fontId="37" fillId="2" borderId="0" xfId="10" applyNumberFormat="1" applyFont="1" applyFill="1" applyBorder="1" applyAlignment="1">
      <alignment horizontal="left" vertical="center"/>
    </xf>
    <xf numFmtId="0" fontId="37" fillId="2" borderId="0" xfId="8" applyFont="1" applyFill="1" applyBorder="1" applyAlignment="1">
      <alignment horizontal="left" vertical="center"/>
    </xf>
    <xf numFmtId="183" fontId="9" fillId="2" borderId="1" xfId="8" applyNumberFormat="1" applyFont="1" applyFill="1" applyBorder="1" applyAlignment="1">
      <alignment horizontal="right"/>
    </xf>
    <xf numFmtId="183" fontId="9" fillId="0" borderId="1" xfId="8" applyNumberFormat="1" applyFont="1" applyFill="1" applyBorder="1" applyAlignment="1">
      <alignment horizontal="right"/>
    </xf>
    <xf numFmtId="0" fontId="9" fillId="0" borderId="1" xfId="8" applyFont="1" applyFill="1" applyBorder="1" applyAlignment="1">
      <alignment horizontal="right"/>
    </xf>
    <xf numFmtId="184" fontId="9" fillId="0" borderId="1" xfId="8" applyNumberFormat="1" applyFont="1" applyFill="1" applyBorder="1" applyAlignment="1">
      <alignment horizontal="right"/>
    </xf>
    <xf numFmtId="176" fontId="9" fillId="2" borderId="12" xfId="8" applyNumberFormat="1" applyFont="1" applyFill="1" applyBorder="1" applyAlignment="1">
      <alignment horizontal="right"/>
    </xf>
    <xf numFmtId="176" fontId="9" fillId="0" borderId="12" xfId="8" applyNumberFormat="1" applyFont="1" applyFill="1" applyBorder="1" applyAlignment="1">
      <alignment horizontal="right"/>
    </xf>
    <xf numFmtId="183" fontId="10" fillId="2" borderId="4" xfId="8" applyNumberFormat="1" applyFont="1" applyFill="1" applyBorder="1" applyAlignment="1">
      <alignment horizontal="right"/>
    </xf>
    <xf numFmtId="183" fontId="10" fillId="0" borderId="4" xfId="8" applyNumberFormat="1" applyFont="1" applyFill="1" applyBorder="1" applyAlignment="1">
      <alignment horizontal="right"/>
    </xf>
    <xf numFmtId="184" fontId="10" fillId="2" borderId="4" xfId="8" applyNumberFormat="1" applyFont="1" applyFill="1" applyBorder="1" applyAlignment="1">
      <alignment horizontal="right"/>
    </xf>
    <xf numFmtId="183" fontId="10" fillId="2" borderId="0" xfId="8" applyNumberFormat="1" applyFont="1" applyFill="1" applyBorder="1" applyAlignment="1">
      <alignment horizontal="right"/>
    </xf>
    <xf numFmtId="183" fontId="10" fillId="0" borderId="0" xfId="8" applyNumberFormat="1" applyFont="1" applyFill="1" applyBorder="1" applyAlignment="1">
      <alignment horizontal="right"/>
    </xf>
    <xf numFmtId="184" fontId="10" fillId="2" borderId="0" xfId="8" applyNumberFormat="1" applyFont="1" applyFill="1" applyBorder="1" applyAlignment="1">
      <alignment horizontal="right"/>
    </xf>
    <xf numFmtId="49" fontId="10" fillId="2" borderId="0" xfId="8" applyNumberFormat="1" applyFont="1" applyFill="1" applyAlignment="1"/>
    <xf numFmtId="185" fontId="9" fillId="2" borderId="1" xfId="8" applyNumberFormat="1" applyFont="1" applyFill="1" applyBorder="1" applyAlignment="1">
      <alignment horizontal="right"/>
    </xf>
    <xf numFmtId="176" fontId="14" fillId="0" borderId="12" xfId="8" applyNumberFormat="1" applyFont="1" applyFill="1" applyBorder="1" applyAlignment="1">
      <alignment horizontal="right"/>
    </xf>
    <xf numFmtId="164" fontId="14" fillId="0" borderId="12" xfId="8" applyNumberFormat="1" applyFont="1" applyFill="1" applyBorder="1" applyAlignment="1">
      <alignment horizontal="right"/>
    </xf>
    <xf numFmtId="164" fontId="9" fillId="0" borderId="4" xfId="8" applyNumberFormat="1" applyFont="1" applyFill="1" applyBorder="1" applyAlignment="1">
      <alignment horizontal="right"/>
    </xf>
    <xf numFmtId="0" fontId="9" fillId="2" borderId="4" xfId="8" applyFont="1" applyFill="1" applyBorder="1" applyAlignment="1">
      <alignment horizontal="right"/>
    </xf>
    <xf numFmtId="0" fontId="9" fillId="2" borderId="12" xfId="8" applyFont="1" applyFill="1" applyBorder="1" applyAlignment="1">
      <alignment horizontal="right"/>
    </xf>
    <xf numFmtId="180" fontId="9" fillId="2" borderId="4" xfId="8" applyNumberFormat="1" applyFont="1" applyFill="1" applyBorder="1" applyAlignment="1">
      <alignment horizontal="right"/>
    </xf>
    <xf numFmtId="180" fontId="9" fillId="2" borderId="0" xfId="8" applyNumberFormat="1" applyFont="1" applyFill="1" applyAlignment="1">
      <alignment vertical="center"/>
    </xf>
    <xf numFmtId="49" fontId="9" fillId="2" borderId="1" xfId="8" applyNumberFormat="1" applyFont="1" applyFill="1" applyBorder="1" applyAlignment="1">
      <alignment horizontal="center" vertical="center"/>
    </xf>
    <xf numFmtId="186" fontId="9" fillId="2" borderId="4" xfId="8" applyNumberFormat="1" applyFont="1" applyFill="1" applyBorder="1" applyAlignment="1">
      <alignment horizontal="right"/>
    </xf>
    <xf numFmtId="186" fontId="9" fillId="2" borderId="12" xfId="8" applyNumberFormat="1" applyFont="1" applyFill="1" applyBorder="1" applyAlignment="1">
      <alignment horizontal="right"/>
    </xf>
    <xf numFmtId="186" fontId="9" fillId="0" borderId="8" xfId="8" applyNumberFormat="1" applyFont="1" applyFill="1" applyBorder="1" applyAlignment="1">
      <alignment horizontal="right"/>
    </xf>
    <xf numFmtId="186" fontId="9" fillId="2" borderId="8" xfId="8" applyNumberFormat="1" applyFont="1" applyFill="1" applyBorder="1" applyAlignment="1">
      <alignment horizontal="right"/>
    </xf>
    <xf numFmtId="186" fontId="10" fillId="2" borderId="4" xfId="8" applyNumberFormat="1" applyFont="1" applyFill="1" applyBorder="1" applyAlignment="1">
      <alignment horizontal="right"/>
    </xf>
    <xf numFmtId="1" fontId="9" fillId="0" borderId="12" xfId="8" applyNumberFormat="1" applyFont="1" applyFill="1" applyBorder="1" applyAlignment="1">
      <alignment horizontal="right"/>
    </xf>
    <xf numFmtId="49" fontId="9" fillId="0" borderId="4" xfId="8" applyNumberFormat="1" applyFont="1" applyFill="1" applyBorder="1" applyAlignment="1">
      <alignment horizontal="left"/>
    </xf>
    <xf numFmtId="49" fontId="10" fillId="0" borderId="4" xfId="8" applyNumberFormat="1" applyFont="1" applyFill="1" applyBorder="1" applyAlignment="1">
      <alignment horizontal="left"/>
    </xf>
    <xf numFmtId="178" fontId="10" fillId="0" borderId="4" xfId="8" applyNumberFormat="1" applyFont="1" applyFill="1" applyBorder="1" applyAlignment="1">
      <alignment horizontal="right"/>
    </xf>
    <xf numFmtId="1" fontId="10" fillId="0" borderId="4" xfId="8" applyNumberFormat="1" applyFont="1" applyFill="1" applyBorder="1" applyAlignment="1">
      <alignment horizontal="right"/>
    </xf>
    <xf numFmtId="49" fontId="9" fillId="0" borderId="1" xfId="8" applyNumberFormat="1" applyFont="1" applyFill="1" applyBorder="1" applyAlignment="1">
      <alignment horizontal="left"/>
    </xf>
    <xf numFmtId="178" fontId="9" fillId="0" borderId="1" xfId="8" applyNumberFormat="1" applyFont="1" applyFill="1" applyBorder="1" applyAlignment="1">
      <alignment horizontal="right"/>
    </xf>
    <xf numFmtId="1" fontId="9" fillId="0" borderId="1" xfId="8" applyNumberFormat="1" applyFont="1" applyFill="1" applyBorder="1" applyAlignment="1">
      <alignment horizontal="right"/>
    </xf>
    <xf numFmtId="180" fontId="9" fillId="0" borderId="1" xfId="8" applyNumberFormat="1" applyFont="1" applyFill="1" applyBorder="1" applyAlignment="1">
      <alignment horizontal="right"/>
    </xf>
    <xf numFmtId="180" fontId="10" fillId="0" borderId="4" xfId="8" applyNumberFormat="1" applyFont="1" applyFill="1" applyBorder="1" applyAlignment="1">
      <alignment horizontal="right"/>
    </xf>
    <xf numFmtId="3" fontId="9" fillId="2" borderId="1" xfId="8" applyNumberFormat="1" applyFont="1" applyFill="1" applyBorder="1" applyAlignment="1">
      <alignment horizontal="right"/>
    </xf>
    <xf numFmtId="176" fontId="9" fillId="2" borderId="1" xfId="8" applyNumberFormat="1" applyFont="1" applyFill="1" applyBorder="1" applyAlignment="1">
      <alignment horizontal="right"/>
    </xf>
    <xf numFmtId="187" fontId="9" fillId="2" borderId="1" xfId="8" applyNumberFormat="1" applyFont="1" applyFill="1" applyBorder="1" applyAlignment="1">
      <alignment horizontal="right"/>
    </xf>
    <xf numFmtId="186" fontId="9" fillId="2" borderId="1" xfId="8" applyNumberFormat="1" applyFont="1" applyFill="1" applyBorder="1" applyAlignment="1">
      <alignment horizontal="right"/>
    </xf>
    <xf numFmtId="3" fontId="10" fillId="2" borderId="4" xfId="8" applyNumberFormat="1" applyFont="1" applyFill="1" applyBorder="1" applyAlignment="1">
      <alignment horizontal="right"/>
    </xf>
    <xf numFmtId="187" fontId="10" fillId="2" borderId="4" xfId="8" applyNumberFormat="1" applyFont="1" applyFill="1" applyBorder="1" applyAlignment="1">
      <alignment horizontal="right"/>
    </xf>
    <xf numFmtId="171" fontId="10" fillId="2" borderId="1" xfId="8" applyNumberFormat="1" applyFont="1" applyFill="1" applyBorder="1" applyAlignment="1">
      <alignment horizontal="right"/>
    </xf>
    <xf numFmtId="187" fontId="10" fillId="2" borderId="0" xfId="8" applyNumberFormat="1" applyFont="1" applyFill="1" applyBorder="1" applyAlignment="1">
      <alignment horizontal="right"/>
    </xf>
    <xf numFmtId="186" fontId="10" fillId="2" borderId="0" xfId="8" applyNumberFormat="1" applyFont="1" applyFill="1" applyBorder="1" applyAlignment="1">
      <alignment horizontal="right"/>
    </xf>
    <xf numFmtId="3" fontId="9" fillId="2" borderId="12" xfId="8" applyNumberFormat="1" applyFont="1" applyFill="1" applyBorder="1" applyAlignment="1">
      <alignment horizontal="right"/>
    </xf>
    <xf numFmtId="187" fontId="9" fillId="2" borderId="12" xfId="8" applyNumberFormat="1" applyFont="1" applyFill="1" applyBorder="1" applyAlignment="1">
      <alignment horizontal="right"/>
    </xf>
    <xf numFmtId="167" fontId="10" fillId="2" borderId="4" xfId="11" applyNumberFormat="1" applyFont="1" applyFill="1" applyBorder="1" applyAlignment="1">
      <alignment horizontal="right"/>
    </xf>
    <xf numFmtId="49" fontId="9" fillId="2" borderId="0" xfId="8" applyNumberFormat="1" applyFont="1" applyFill="1" applyAlignment="1"/>
    <xf numFmtId="49" fontId="9" fillId="2" borderId="1" xfId="8" applyNumberFormat="1" applyFont="1" applyFill="1" applyBorder="1" applyAlignment="1">
      <alignment horizontal="left" vertical="center" wrapText="1"/>
    </xf>
    <xf numFmtId="180" fontId="9" fillId="2" borderId="12" xfId="8" applyNumberFormat="1" applyFont="1" applyFill="1" applyBorder="1" applyAlignment="1">
      <alignment horizontal="right" vertical="center" wrapText="1"/>
    </xf>
    <xf numFmtId="179" fontId="9" fillId="2" borderId="12" xfId="8" applyNumberFormat="1" applyFont="1" applyFill="1" applyBorder="1" applyAlignment="1">
      <alignment horizontal="right" vertical="center" wrapText="1"/>
    </xf>
    <xf numFmtId="184" fontId="9" fillId="2" borderId="12" xfId="8" applyNumberFormat="1" applyFont="1" applyFill="1" applyBorder="1" applyAlignment="1">
      <alignment horizontal="right" vertical="center" wrapText="1"/>
    </xf>
    <xf numFmtId="49" fontId="9" fillId="2" borderId="12" xfId="8" applyNumberFormat="1" applyFont="1" applyFill="1" applyBorder="1" applyAlignment="1">
      <alignment horizontal="left" vertical="center" wrapText="1"/>
    </xf>
    <xf numFmtId="180" fontId="10" fillId="2" borderId="4" xfId="8" applyNumberFormat="1" applyFont="1" applyFill="1" applyBorder="1" applyAlignment="1">
      <alignment horizontal="right" vertical="center" wrapText="1"/>
    </xf>
    <xf numFmtId="179" fontId="10" fillId="2" borderId="4" xfId="8" applyNumberFormat="1" applyFont="1" applyFill="1" applyBorder="1" applyAlignment="1">
      <alignment horizontal="right" vertical="center" wrapText="1"/>
    </xf>
    <xf numFmtId="184" fontId="10" fillId="2" borderId="4" xfId="8" applyNumberFormat="1" applyFont="1" applyFill="1" applyBorder="1" applyAlignment="1">
      <alignment horizontal="right" vertical="center" wrapText="1"/>
    </xf>
    <xf numFmtId="180" fontId="10" fillId="2" borderId="0" xfId="8" applyNumberFormat="1" applyFont="1" applyFill="1" applyBorder="1" applyAlignment="1">
      <alignment horizontal="right" vertical="center" wrapText="1"/>
    </xf>
    <xf numFmtId="179" fontId="10" fillId="2" borderId="0" xfId="8" applyNumberFormat="1" applyFont="1" applyFill="1" applyBorder="1" applyAlignment="1">
      <alignment horizontal="right" vertical="center" wrapText="1"/>
    </xf>
    <xf numFmtId="184" fontId="10" fillId="2" borderId="0" xfId="8" applyNumberFormat="1" applyFont="1" applyFill="1" applyBorder="1" applyAlignment="1">
      <alignment horizontal="right" vertical="center" wrapText="1"/>
    </xf>
    <xf numFmtId="0" fontId="14" fillId="0" borderId="0" xfId="8" applyNumberFormat="1" applyFont="1" applyFill="1" applyBorder="1" applyAlignment="1"/>
    <xf numFmtId="0" fontId="14" fillId="0" borderId="4" xfId="12" applyFont="1" applyFill="1" applyBorder="1" applyAlignment="1">
      <alignment horizontal="center" vertical="center" wrapText="1"/>
    </xf>
    <xf numFmtId="189" fontId="14" fillId="0" borderId="4" xfId="12" applyNumberFormat="1" applyFont="1" applyFill="1" applyBorder="1" applyAlignment="1">
      <alignment horizontal="center" vertical="top" wrapText="1"/>
    </xf>
    <xf numFmtId="189" fontId="14" fillId="0" borderId="4" xfId="12" applyNumberFormat="1" applyFont="1" applyFill="1" applyBorder="1" applyAlignment="1">
      <alignment horizontal="center" vertical="top"/>
    </xf>
    <xf numFmtId="189" fontId="14" fillId="0" borderId="8" xfId="12" applyNumberFormat="1" applyFont="1" applyFill="1" applyBorder="1" applyAlignment="1">
      <alignment horizontal="center" vertical="top"/>
    </xf>
    <xf numFmtId="174" fontId="14" fillId="0" borderId="4" xfId="14" applyNumberFormat="1" applyFont="1" applyFill="1" applyBorder="1" applyAlignment="1">
      <alignment horizontal="left"/>
    </xf>
    <xf numFmtId="1" fontId="9" fillId="2" borderId="1" xfId="11" applyNumberFormat="1" applyFont="1" applyFill="1" applyBorder="1" applyAlignment="1">
      <alignment horizontal="right"/>
    </xf>
    <xf numFmtId="167" fontId="16" fillId="0" borderId="4" xfId="11" applyNumberFormat="1" applyFont="1" applyFill="1" applyBorder="1" applyAlignment="1" applyProtection="1">
      <alignment horizontal="right" vertical="center" wrapText="1"/>
    </xf>
    <xf numFmtId="167" fontId="9" fillId="0" borderId="4" xfId="11" applyNumberFormat="1" applyFont="1" applyFill="1" applyBorder="1" applyAlignment="1" applyProtection="1">
      <alignment horizontal="right" vertical="center" wrapText="1"/>
    </xf>
    <xf numFmtId="1" fontId="10" fillId="0" borderId="4" xfId="15" applyNumberFormat="1" applyFont="1" applyFill="1" applyBorder="1" applyAlignment="1" applyProtection="1">
      <alignment horizontal="right" vertical="center" wrapText="1"/>
    </xf>
    <xf numFmtId="3" fontId="10" fillId="0" borderId="4" xfId="15" applyNumberFormat="1" applyFont="1" applyFill="1" applyBorder="1" applyAlignment="1" applyProtection="1">
      <alignment horizontal="right" vertical="center" wrapText="1"/>
    </xf>
    <xf numFmtId="190" fontId="9" fillId="0" borderId="4" xfId="11" applyNumberFormat="1" applyFont="1" applyFill="1" applyBorder="1" applyAlignment="1" applyProtection="1">
      <alignment horizontal="right" vertical="center" wrapText="1"/>
    </xf>
    <xf numFmtId="167" fontId="9" fillId="0" borderId="4" xfId="11" applyNumberFormat="1" applyFont="1" applyFill="1" applyBorder="1" applyAlignment="1">
      <alignment horizontal="right" vertical="center" wrapText="1"/>
    </xf>
    <xf numFmtId="190" fontId="9" fillId="2" borderId="0" xfId="8" applyNumberFormat="1" applyFont="1" applyFill="1" applyAlignment="1">
      <alignment vertical="center"/>
    </xf>
    <xf numFmtId="167" fontId="16" fillId="0" borderId="4" xfId="11" applyNumberFormat="1" applyFont="1" applyFill="1" applyBorder="1" applyAlignment="1">
      <alignment horizontal="right" vertical="center" wrapText="1"/>
    </xf>
    <xf numFmtId="1" fontId="11" fillId="0" borderId="4" xfId="16" applyNumberFormat="1" applyFont="1" applyFill="1" applyBorder="1" applyAlignment="1" applyProtection="1">
      <alignment horizontal="right" vertical="center" wrapText="1"/>
    </xf>
    <xf numFmtId="168" fontId="13" fillId="0" borderId="4" xfId="14" applyNumberFormat="1" applyFont="1" applyFill="1" applyBorder="1" applyAlignment="1">
      <alignment horizontal="left"/>
    </xf>
    <xf numFmtId="167" fontId="11" fillId="0" borderId="4" xfId="11" applyNumberFormat="1" applyFont="1" applyFill="1" applyBorder="1" applyAlignment="1">
      <alignment horizontal="right" vertical="center" wrapText="1"/>
    </xf>
    <xf numFmtId="167" fontId="10" fillId="0" borderId="4" xfId="11" applyNumberFormat="1" applyFont="1" applyFill="1" applyBorder="1" applyAlignment="1">
      <alignment horizontal="right" vertical="center" wrapText="1"/>
    </xf>
    <xf numFmtId="190" fontId="10" fillId="0" borderId="4" xfId="11" applyNumberFormat="1" applyFont="1" applyFill="1" applyBorder="1" applyAlignment="1" applyProtection="1">
      <alignment horizontal="right" vertical="center" wrapText="1"/>
    </xf>
    <xf numFmtId="174" fontId="14" fillId="0" borderId="4" xfId="14" applyFont="1" applyFill="1" applyBorder="1" applyAlignment="1">
      <alignment horizontal="left"/>
    </xf>
    <xf numFmtId="3" fontId="9" fillId="0" borderId="4" xfId="15" applyNumberFormat="1" applyFont="1" applyFill="1" applyBorder="1" applyAlignment="1">
      <alignment horizontal="right" vertical="center" wrapText="1"/>
    </xf>
    <xf numFmtId="3" fontId="10" fillId="0" borderId="4" xfId="15" applyNumberFormat="1" applyFont="1" applyFill="1" applyBorder="1" applyAlignment="1">
      <alignment horizontal="right" vertical="center" wrapText="1"/>
    </xf>
    <xf numFmtId="167" fontId="13" fillId="0" borderId="0" xfId="11" applyNumberFormat="1" applyFont="1" applyFill="1" applyBorder="1" applyAlignment="1"/>
    <xf numFmtId="0" fontId="9" fillId="2" borderId="1" xfId="8" applyFont="1" applyFill="1" applyBorder="1" applyAlignment="1">
      <alignment horizontal="center" vertical="center" wrapText="1"/>
    </xf>
    <xf numFmtId="164" fontId="9" fillId="2" borderId="8" xfId="8" applyNumberFormat="1" applyFont="1" applyFill="1" applyBorder="1" applyAlignment="1">
      <alignment horizontal="right"/>
    </xf>
    <xf numFmtId="191" fontId="9" fillId="2" borderId="1" xfId="8" applyNumberFormat="1" applyFont="1" applyFill="1" applyBorder="1" applyAlignment="1">
      <alignment horizontal="right"/>
    </xf>
    <xf numFmtId="191" fontId="9" fillId="2" borderId="8" xfId="8" applyNumberFormat="1" applyFont="1" applyFill="1" applyBorder="1" applyAlignment="1">
      <alignment horizontal="right"/>
    </xf>
    <xf numFmtId="191" fontId="10" fillId="2" borderId="4" xfId="8" applyNumberFormat="1" applyFont="1" applyFill="1" applyBorder="1" applyAlignment="1">
      <alignment horizontal="right"/>
    </xf>
    <xf numFmtId="49" fontId="9" fillId="2" borderId="1" xfId="8" applyNumberFormat="1" applyFont="1" applyFill="1" applyBorder="1" applyAlignment="1">
      <alignment vertical="center"/>
    </xf>
    <xf numFmtId="49" fontId="9" fillId="2" borderId="36" xfId="8" applyNumberFormat="1" applyFont="1" applyFill="1" applyBorder="1" applyAlignment="1">
      <alignment horizontal="center" vertical="center"/>
    </xf>
    <xf numFmtId="49" fontId="39" fillId="2" borderId="22" xfId="8" applyNumberFormat="1" applyFont="1" applyFill="1" applyBorder="1" applyAlignment="1">
      <alignment horizontal="center" vertical="center"/>
    </xf>
    <xf numFmtId="49" fontId="9" fillId="2" borderId="22" xfId="8" applyNumberFormat="1" applyFont="1" applyFill="1" applyBorder="1" applyAlignment="1">
      <alignment horizontal="left"/>
    </xf>
    <xf numFmtId="0" fontId="9" fillId="2" borderId="1" xfId="8" applyFont="1" applyFill="1" applyBorder="1" applyAlignment="1">
      <alignment horizontal="center" vertical="top" wrapText="1"/>
    </xf>
    <xf numFmtId="49" fontId="9" fillId="2" borderId="1" xfId="8" applyNumberFormat="1" applyFont="1" applyFill="1" applyBorder="1" applyAlignment="1">
      <alignment horizontal="left" vertical="top"/>
    </xf>
    <xf numFmtId="0" fontId="9" fillId="2" borderId="1" xfId="8" applyFont="1" applyFill="1" applyBorder="1" applyAlignment="1">
      <alignment horizontal="right" vertical="top"/>
    </xf>
    <xf numFmtId="173" fontId="9" fillId="2" borderId="1" xfId="8" applyNumberFormat="1" applyFont="1" applyFill="1" applyBorder="1" applyAlignment="1">
      <alignment horizontal="right" vertical="top"/>
    </xf>
    <xf numFmtId="171" fontId="9" fillId="2" borderId="1" xfId="8" applyNumberFormat="1" applyFont="1" applyFill="1" applyBorder="1" applyAlignment="1">
      <alignment horizontal="right" vertical="top"/>
    </xf>
    <xf numFmtId="164" fontId="9" fillId="2" borderId="1" xfId="8" applyNumberFormat="1" applyFont="1" applyFill="1" applyBorder="1" applyAlignment="1">
      <alignment horizontal="right" vertical="top"/>
    </xf>
    <xf numFmtId="0" fontId="9" fillId="2" borderId="0" xfId="8" applyFont="1" applyFill="1" applyAlignment="1">
      <alignment vertical="top"/>
    </xf>
    <xf numFmtId="49" fontId="9" fillId="2" borderId="12" xfId="8" applyNumberFormat="1" applyFont="1" applyFill="1" applyBorder="1" applyAlignment="1">
      <alignment horizontal="left" vertical="top"/>
    </xf>
    <xf numFmtId="0" fontId="9" fillId="2" borderId="12" xfId="8" applyFont="1" applyFill="1" applyBorder="1" applyAlignment="1">
      <alignment horizontal="right" vertical="top"/>
    </xf>
    <xf numFmtId="173" fontId="9" fillId="2" borderId="12" xfId="8" applyNumberFormat="1" applyFont="1" applyFill="1" applyBorder="1" applyAlignment="1">
      <alignment horizontal="right" vertical="top"/>
    </xf>
    <xf numFmtId="171" fontId="9" fillId="2" borderId="12" xfId="8" applyNumberFormat="1" applyFont="1" applyFill="1" applyBorder="1" applyAlignment="1">
      <alignment horizontal="right" vertical="top"/>
    </xf>
    <xf numFmtId="171" fontId="9" fillId="2" borderId="4" xfId="8" applyNumberFormat="1" applyFont="1" applyFill="1" applyBorder="1" applyAlignment="1">
      <alignment horizontal="right" vertical="top"/>
    </xf>
    <xf numFmtId="164" fontId="9" fillId="2" borderId="12" xfId="8" applyNumberFormat="1" applyFont="1" applyFill="1" applyBorder="1" applyAlignment="1">
      <alignment horizontal="right" vertical="top"/>
    </xf>
    <xf numFmtId="49" fontId="10" fillId="2" borderId="4" xfId="8" applyNumberFormat="1" applyFont="1" applyFill="1" applyBorder="1" applyAlignment="1">
      <alignment horizontal="left" vertical="top"/>
    </xf>
    <xf numFmtId="0" fontId="10" fillId="2" borderId="4" xfId="8" applyFont="1" applyFill="1" applyBorder="1" applyAlignment="1">
      <alignment horizontal="right" vertical="top"/>
    </xf>
    <xf numFmtId="173" fontId="10" fillId="2" borderId="4" xfId="8" applyNumberFormat="1" applyFont="1" applyFill="1" applyBorder="1" applyAlignment="1">
      <alignment horizontal="right" vertical="top"/>
    </xf>
    <xf numFmtId="171" fontId="10" fillId="2" borderId="4" xfId="8" applyNumberFormat="1" applyFont="1" applyFill="1" applyBorder="1" applyAlignment="1">
      <alignment horizontal="right" vertical="top"/>
    </xf>
    <xf numFmtId="164" fontId="10" fillId="2" borderId="4" xfId="8" applyNumberFormat="1" applyFont="1" applyFill="1" applyBorder="1" applyAlignment="1">
      <alignment horizontal="right" vertical="top"/>
    </xf>
    <xf numFmtId="49" fontId="10" fillId="2" borderId="0" xfId="8" applyNumberFormat="1" applyFont="1" applyFill="1" applyBorder="1" applyAlignment="1">
      <alignment horizontal="left" vertical="top"/>
    </xf>
    <xf numFmtId="0" fontId="10" fillId="2" borderId="0" xfId="8" applyFont="1" applyFill="1" applyBorder="1" applyAlignment="1">
      <alignment horizontal="right" vertical="top"/>
    </xf>
    <xf numFmtId="173" fontId="10" fillId="2" borderId="0" xfId="8" applyNumberFormat="1" applyFont="1" applyFill="1" applyBorder="1" applyAlignment="1">
      <alignment horizontal="right" vertical="top"/>
    </xf>
    <xf numFmtId="171" fontId="10" fillId="2" borderId="0" xfId="8" applyNumberFormat="1" applyFont="1" applyFill="1" applyBorder="1" applyAlignment="1">
      <alignment horizontal="right" vertical="top"/>
    </xf>
    <xf numFmtId="164" fontId="10" fillId="2" borderId="0" xfId="8" applyNumberFormat="1" applyFont="1" applyFill="1" applyBorder="1" applyAlignment="1">
      <alignment horizontal="right" vertical="top"/>
    </xf>
    <xf numFmtId="167" fontId="13" fillId="0" borderId="0" xfId="11" applyNumberFormat="1" applyFont="1" applyFill="1" applyBorder="1" applyAlignment="1">
      <alignment vertical="top"/>
    </xf>
    <xf numFmtId="173" fontId="13" fillId="0" borderId="0" xfId="8" applyNumberFormat="1" applyFont="1" applyFill="1" applyBorder="1" applyAlignment="1">
      <alignment vertical="top"/>
    </xf>
    <xf numFmtId="49" fontId="9" fillId="2" borderId="1" xfId="8" applyNumberFormat="1" applyFont="1" applyFill="1" applyBorder="1" applyAlignment="1">
      <alignment horizontal="center" wrapText="1"/>
    </xf>
    <xf numFmtId="192" fontId="9" fillId="2" borderId="1" xfId="8" applyNumberFormat="1" applyFont="1" applyFill="1" applyBorder="1" applyAlignment="1">
      <alignment horizontal="right"/>
    </xf>
    <xf numFmtId="171" fontId="9" fillId="2" borderId="12" xfId="8" applyNumberFormat="1" applyFont="1" applyFill="1" applyBorder="1" applyAlignment="1">
      <alignment horizontal="right"/>
    </xf>
    <xf numFmtId="176" fontId="10" fillId="2" borderId="4" xfId="8" applyNumberFormat="1" applyFont="1" applyFill="1" applyBorder="1" applyAlignment="1">
      <alignment horizontal="right"/>
    </xf>
    <xf numFmtId="176" fontId="10" fillId="2" borderId="0" xfId="8" applyNumberFormat="1" applyFont="1" applyFill="1" applyBorder="1" applyAlignment="1">
      <alignment horizontal="right"/>
    </xf>
    <xf numFmtId="179" fontId="9" fillId="2" borderId="1" xfId="8" applyNumberFormat="1" applyFont="1" applyFill="1" applyBorder="1" applyAlignment="1">
      <alignment horizontal="right"/>
    </xf>
    <xf numFmtId="179" fontId="9" fillId="2" borderId="12" xfId="8" applyNumberFormat="1" applyFont="1" applyFill="1" applyBorder="1" applyAlignment="1">
      <alignment horizontal="right"/>
    </xf>
    <xf numFmtId="179" fontId="9" fillId="2" borderId="8" xfId="8" applyNumberFormat="1" applyFont="1" applyFill="1" applyBorder="1" applyAlignment="1">
      <alignment horizontal="right"/>
    </xf>
    <xf numFmtId="179" fontId="10" fillId="2" borderId="4" xfId="8" applyNumberFormat="1" applyFont="1" applyFill="1" applyBorder="1" applyAlignment="1">
      <alignment horizontal="right"/>
    </xf>
    <xf numFmtId="179" fontId="10" fillId="2" borderId="0" xfId="8" applyNumberFormat="1" applyFont="1" applyFill="1" applyAlignment="1">
      <alignment vertical="center"/>
    </xf>
    <xf numFmtId="179" fontId="13" fillId="0" borderId="0" xfId="8" applyNumberFormat="1" applyFont="1" applyFill="1" applyBorder="1" applyAlignment="1"/>
    <xf numFmtId="171" fontId="9" fillId="2" borderId="8" xfId="8" applyNumberFormat="1" applyFont="1" applyFill="1" applyBorder="1" applyAlignment="1">
      <alignment horizontal="right"/>
    </xf>
    <xf numFmtId="0" fontId="9" fillId="2" borderId="8" xfId="8" applyFont="1" applyFill="1" applyBorder="1" applyAlignment="1">
      <alignment horizontal="right"/>
    </xf>
    <xf numFmtId="167" fontId="10" fillId="2" borderId="4" xfId="11" applyNumberFormat="1" applyFont="1" applyFill="1" applyBorder="1" applyAlignment="1">
      <alignment vertical="center"/>
    </xf>
    <xf numFmtId="0" fontId="10" fillId="2" borderId="4" xfId="8" applyFont="1" applyFill="1" applyBorder="1" applyAlignment="1">
      <alignment vertical="center"/>
    </xf>
    <xf numFmtId="49" fontId="10" fillId="2" borderId="40" xfId="8" applyNumberFormat="1" applyFont="1" applyFill="1" applyBorder="1" applyAlignment="1">
      <alignment horizontal="left"/>
    </xf>
    <xf numFmtId="171" fontId="10" fillId="2" borderId="40" xfId="8" applyNumberFormat="1" applyFont="1" applyFill="1" applyBorder="1" applyAlignment="1">
      <alignment horizontal="right"/>
    </xf>
    <xf numFmtId="164" fontId="10" fillId="2" borderId="40" xfId="8" applyNumberFormat="1" applyFont="1" applyFill="1" applyBorder="1" applyAlignment="1">
      <alignment horizontal="right"/>
    </xf>
    <xf numFmtId="173" fontId="10" fillId="2" borderId="40" xfId="8" applyNumberFormat="1" applyFont="1" applyFill="1" applyBorder="1" applyAlignment="1">
      <alignment horizontal="right"/>
    </xf>
    <xf numFmtId="171" fontId="10" fillId="2" borderId="12" xfId="8" applyNumberFormat="1" applyFont="1" applyFill="1" applyBorder="1" applyAlignment="1">
      <alignment horizontal="right"/>
    </xf>
    <xf numFmtId="164" fontId="10" fillId="2" borderId="8" xfId="8" applyNumberFormat="1" applyFont="1" applyFill="1" applyBorder="1" applyAlignment="1">
      <alignment horizontal="right"/>
    </xf>
    <xf numFmtId="173" fontId="13" fillId="0" borderId="0" xfId="8" applyNumberFormat="1" applyFont="1" applyFill="1" applyBorder="1" applyAlignment="1"/>
    <xf numFmtId="49" fontId="9" fillId="2" borderId="4" xfId="8" applyNumberFormat="1" applyFont="1" applyFill="1" applyBorder="1" applyAlignment="1">
      <alignment horizontal="center" vertical="center"/>
    </xf>
    <xf numFmtId="49" fontId="9" fillId="2" borderId="16" xfId="8" applyNumberFormat="1" applyFont="1" applyFill="1" applyBorder="1" applyAlignment="1">
      <alignment horizontal="center"/>
    </xf>
    <xf numFmtId="171" fontId="9" fillId="2" borderId="22" xfId="8" applyNumberFormat="1" applyFont="1" applyFill="1" applyBorder="1" applyAlignment="1">
      <alignment horizontal="right"/>
    </xf>
    <xf numFmtId="3" fontId="30" fillId="0" borderId="0" xfId="8" applyNumberFormat="1" applyFont="1" applyFill="1" applyBorder="1" applyAlignment="1">
      <alignment horizontal="justify" vertical="center"/>
    </xf>
    <xf numFmtId="49" fontId="9" fillId="0" borderId="4" xfId="8" applyNumberFormat="1" applyFont="1" applyFill="1" applyBorder="1" applyAlignment="1">
      <alignment horizontal="center"/>
    </xf>
    <xf numFmtId="49" fontId="9" fillId="0" borderId="16" xfId="8" applyNumberFormat="1" applyFont="1" applyFill="1" applyBorder="1" applyAlignment="1">
      <alignment horizontal="center"/>
    </xf>
    <xf numFmtId="3" fontId="9" fillId="0" borderId="17" xfId="17" applyNumberFormat="1" applyFont="1" applyFill="1" applyBorder="1" applyAlignment="1">
      <alignment horizontal="right"/>
    </xf>
    <xf numFmtId="3" fontId="9" fillId="0" borderId="12" xfId="8" applyNumberFormat="1" applyFont="1" applyFill="1" applyBorder="1" applyAlignment="1">
      <alignment horizontal="right"/>
    </xf>
    <xf numFmtId="3" fontId="9" fillId="0" borderId="4" xfId="17" applyNumberFormat="1" applyFont="1" applyFill="1" applyBorder="1" applyAlignment="1">
      <alignment horizontal="right"/>
    </xf>
    <xf numFmtId="3" fontId="9" fillId="0" borderId="4" xfId="8" applyNumberFormat="1" applyFont="1" applyFill="1" applyBorder="1" applyAlignment="1">
      <alignment horizontal="right"/>
    </xf>
    <xf numFmtId="3" fontId="9" fillId="2" borderId="0" xfId="8" applyNumberFormat="1" applyFont="1" applyFill="1" applyAlignment="1">
      <alignment vertical="center"/>
    </xf>
    <xf numFmtId="3" fontId="10" fillId="2" borderId="0" xfId="8" applyNumberFormat="1" applyFont="1" applyFill="1" applyAlignment="1">
      <alignment vertical="center"/>
    </xf>
    <xf numFmtId="3" fontId="10" fillId="0" borderId="4" xfId="8" applyNumberFormat="1" applyFont="1" applyFill="1" applyBorder="1" applyAlignment="1">
      <alignment horizontal="right"/>
    </xf>
    <xf numFmtId="171" fontId="10" fillId="0" borderId="4" xfId="8" applyNumberFormat="1" applyFont="1" applyFill="1" applyBorder="1" applyAlignment="1">
      <alignment horizontal="right"/>
    </xf>
    <xf numFmtId="49" fontId="9" fillId="2" borderId="4" xfId="8" applyNumberFormat="1" applyFont="1" applyFill="1" applyBorder="1" applyAlignment="1">
      <alignment horizontal="center"/>
    </xf>
    <xf numFmtId="3" fontId="20" fillId="0" borderId="4" xfId="18" applyNumberFormat="1" applyFont="1" applyFill="1" applyBorder="1" applyAlignment="1">
      <alignment horizontal="center"/>
    </xf>
    <xf numFmtId="164" fontId="9" fillId="2" borderId="1" xfId="8" applyNumberFormat="1" applyFont="1" applyFill="1" applyBorder="1" applyAlignment="1">
      <alignment horizontal="center"/>
    </xf>
    <xf numFmtId="3" fontId="13" fillId="0" borderId="8" xfId="17" applyNumberFormat="1" applyFont="1" applyFill="1" applyBorder="1" applyAlignment="1">
      <alignment horizontal="center"/>
    </xf>
    <xf numFmtId="3" fontId="14" fillId="0" borderId="8" xfId="18" applyNumberFormat="1" applyFont="1" applyFill="1" applyBorder="1" applyAlignment="1">
      <alignment horizontal="center"/>
    </xf>
    <xf numFmtId="3" fontId="13" fillId="0" borderId="4" xfId="17" applyNumberFormat="1" applyFont="1" applyFill="1" applyBorder="1" applyAlignment="1">
      <alignment horizontal="center"/>
    </xf>
    <xf numFmtId="3" fontId="13" fillId="0" borderId="4" xfId="18" applyNumberFormat="1" applyFont="1" applyFill="1" applyBorder="1" applyAlignment="1">
      <alignment horizontal="center"/>
    </xf>
    <xf numFmtId="164" fontId="10" fillId="2" borderId="4" xfId="8" applyNumberFormat="1" applyFont="1" applyFill="1" applyBorder="1" applyAlignment="1">
      <alignment horizontal="center"/>
    </xf>
    <xf numFmtId="3" fontId="13" fillId="0" borderId="0" xfId="17" applyNumberFormat="1" applyFont="1" applyFill="1" applyBorder="1" applyAlignment="1">
      <alignment horizontal="center"/>
    </xf>
    <xf numFmtId="3" fontId="13" fillId="0" borderId="0" xfId="18" applyNumberFormat="1" applyFont="1" applyFill="1" applyBorder="1" applyAlignment="1">
      <alignment horizontal="center"/>
    </xf>
    <xf numFmtId="164" fontId="10" fillId="0" borderId="0" xfId="8" applyNumberFormat="1" applyFont="1" applyFill="1" applyBorder="1" applyAlignment="1">
      <alignment horizontal="center"/>
    </xf>
    <xf numFmtId="3" fontId="9" fillId="2" borderId="1" xfId="8" applyNumberFormat="1" applyFont="1" applyFill="1" applyBorder="1" applyAlignment="1">
      <alignment horizontal="right" vertical="top"/>
    </xf>
    <xf numFmtId="164" fontId="9" fillId="0" borderId="1" xfId="8" applyNumberFormat="1" applyFont="1" applyFill="1" applyBorder="1" applyAlignment="1">
      <alignment horizontal="right" vertical="top"/>
    </xf>
    <xf numFmtId="1" fontId="14" fillId="0" borderId="8" xfId="19" applyNumberFormat="1" applyFont="1" applyFill="1" applyBorder="1" applyAlignment="1">
      <alignment horizontal="right" vertical="top" wrapText="1"/>
    </xf>
    <xf numFmtId="164" fontId="9" fillId="0" borderId="12" xfId="8" applyNumberFormat="1" applyFont="1" applyFill="1" applyBorder="1" applyAlignment="1">
      <alignment horizontal="right" vertical="top"/>
    </xf>
    <xf numFmtId="164" fontId="9" fillId="2" borderId="8" xfId="8" applyNumberFormat="1" applyFont="1" applyFill="1" applyBorder="1" applyAlignment="1">
      <alignment horizontal="right" vertical="top"/>
    </xf>
    <xf numFmtId="3" fontId="10" fillId="2" borderId="4" xfId="8" applyNumberFormat="1" applyFont="1" applyFill="1" applyBorder="1" applyAlignment="1">
      <alignment horizontal="right" vertical="top"/>
    </xf>
    <xf numFmtId="164" fontId="10" fillId="0" borderId="4" xfId="8" applyNumberFormat="1" applyFont="1" applyFill="1" applyBorder="1" applyAlignment="1">
      <alignment horizontal="right" vertical="top"/>
    </xf>
    <xf numFmtId="3" fontId="10" fillId="2" borderId="0" xfId="8" applyNumberFormat="1" applyFont="1" applyFill="1" applyBorder="1" applyAlignment="1">
      <alignment horizontal="right" vertical="top"/>
    </xf>
    <xf numFmtId="164" fontId="10" fillId="0" borderId="0" xfId="8" applyNumberFormat="1" applyFont="1" applyFill="1" applyBorder="1" applyAlignment="1">
      <alignment horizontal="right" vertical="top"/>
    </xf>
    <xf numFmtId="194" fontId="9" fillId="2" borderId="1" xfId="8" applyNumberFormat="1" applyFont="1" applyFill="1" applyBorder="1" applyAlignment="1">
      <alignment horizontal="right"/>
    </xf>
    <xf numFmtId="194" fontId="9" fillId="2" borderId="12" xfId="8" applyNumberFormat="1" applyFont="1" applyFill="1" applyBorder="1" applyAlignment="1">
      <alignment horizontal="right"/>
    </xf>
    <xf numFmtId="179" fontId="9" fillId="2" borderId="0" xfId="8" applyNumberFormat="1" applyFont="1" applyFill="1" applyAlignment="1">
      <alignment vertical="center"/>
    </xf>
    <xf numFmtId="194" fontId="10" fillId="2" borderId="4" xfId="8" applyNumberFormat="1" applyFont="1" applyFill="1" applyBorder="1" applyAlignment="1">
      <alignment horizontal="right"/>
    </xf>
    <xf numFmtId="194" fontId="10" fillId="2" borderId="0" xfId="8" applyNumberFormat="1" applyFont="1" applyFill="1" applyBorder="1" applyAlignment="1">
      <alignment horizontal="right"/>
    </xf>
    <xf numFmtId="17" fontId="41" fillId="0" borderId="4" xfId="8" applyNumberFormat="1" applyFont="1" applyFill="1" applyBorder="1" applyAlignment="1">
      <alignment horizontal="center" vertical="center" wrapText="1"/>
    </xf>
    <xf numFmtId="49" fontId="9" fillId="2" borderId="15" xfId="8" applyNumberFormat="1" applyFont="1" applyFill="1" applyBorder="1" applyAlignment="1">
      <alignment horizontal="center" vertical="center" wrapText="1"/>
    </xf>
    <xf numFmtId="49" fontId="9" fillId="2" borderId="4" xfId="8" applyNumberFormat="1" applyFont="1" applyFill="1" applyBorder="1" applyAlignment="1">
      <alignment horizontal="center" vertical="center" wrapText="1"/>
    </xf>
    <xf numFmtId="49" fontId="10" fillId="2" borderId="1" xfId="8" applyNumberFormat="1" applyFont="1" applyFill="1" applyBorder="1" applyAlignment="1">
      <alignment horizontal="left" vertical="top"/>
    </xf>
    <xf numFmtId="49" fontId="42" fillId="2" borderId="1" xfId="8" applyNumberFormat="1" applyFont="1" applyFill="1" applyBorder="1" applyAlignment="1">
      <alignment horizontal="center"/>
    </xf>
    <xf numFmtId="184" fontId="10" fillId="2" borderId="1" xfId="8" applyNumberFormat="1" applyFont="1" applyFill="1" applyBorder="1" applyAlignment="1">
      <alignment horizontal="right"/>
    </xf>
    <xf numFmtId="184" fontId="10" fillId="2" borderId="15" xfId="8" applyNumberFormat="1" applyFont="1" applyFill="1" applyBorder="1" applyAlignment="1">
      <alignment horizontal="right"/>
    </xf>
    <xf numFmtId="176" fontId="10" fillId="2" borderId="1" xfId="8" applyNumberFormat="1" applyFont="1" applyFill="1" applyBorder="1" applyAlignment="1">
      <alignment horizontal="right"/>
    </xf>
    <xf numFmtId="173" fontId="10" fillId="2" borderId="1" xfId="8" applyNumberFormat="1" applyFont="1" applyFill="1" applyBorder="1" applyAlignment="1">
      <alignment horizontal="right"/>
    </xf>
    <xf numFmtId="184" fontId="10" fillId="2" borderId="15" xfId="8" quotePrefix="1" applyNumberFormat="1" applyFont="1" applyFill="1" applyBorder="1" applyAlignment="1">
      <alignment horizontal="right"/>
    </xf>
    <xf numFmtId="49" fontId="10" fillId="2" borderId="24" xfId="8" applyNumberFormat="1" applyFont="1" applyFill="1" applyBorder="1" applyAlignment="1">
      <alignment horizontal="left" vertical="top"/>
    </xf>
    <xf numFmtId="49" fontId="42" fillId="2" borderId="24" xfId="8" applyNumberFormat="1" applyFont="1" applyFill="1" applyBorder="1" applyAlignment="1">
      <alignment horizontal="center"/>
    </xf>
    <xf numFmtId="164" fontId="10" fillId="2" borderId="24" xfId="8" applyNumberFormat="1" applyFont="1" applyFill="1" applyBorder="1" applyAlignment="1">
      <alignment horizontal="right"/>
    </xf>
    <xf numFmtId="184" fontId="10" fillId="2" borderId="24" xfId="8" applyNumberFormat="1" applyFont="1" applyFill="1" applyBorder="1" applyAlignment="1">
      <alignment horizontal="right"/>
    </xf>
    <xf numFmtId="0" fontId="43" fillId="2" borderId="0" xfId="8" applyFont="1" applyFill="1" applyAlignment="1">
      <alignment vertical="center"/>
    </xf>
    <xf numFmtId="3" fontId="9" fillId="0" borderId="8" xfId="8" applyNumberFormat="1" applyFont="1" applyFill="1" applyBorder="1" applyAlignment="1">
      <alignment horizontal="right"/>
    </xf>
    <xf numFmtId="171" fontId="9" fillId="0" borderId="12" xfId="8" applyNumberFormat="1" applyFont="1" applyFill="1" applyBorder="1" applyAlignment="1">
      <alignment horizontal="right"/>
    </xf>
    <xf numFmtId="171" fontId="9" fillId="0" borderId="4" xfId="8" applyNumberFormat="1" applyFont="1" applyFill="1" applyBorder="1" applyAlignment="1">
      <alignment horizontal="right"/>
    </xf>
    <xf numFmtId="49" fontId="10" fillId="2" borderId="0" xfId="8" applyNumberFormat="1" applyFont="1" applyFill="1" applyAlignment="1">
      <alignment horizontal="left"/>
    </xf>
    <xf numFmtId="49" fontId="9" fillId="2" borderId="0" xfId="8" applyNumberFormat="1" applyFont="1" applyFill="1" applyAlignment="1">
      <alignment horizontal="left" vertical="center"/>
    </xf>
    <xf numFmtId="49" fontId="10" fillId="2" borderId="1" xfId="8" applyNumberFormat="1" applyFont="1" applyFill="1" applyBorder="1" applyAlignment="1">
      <alignment horizontal="left" wrapText="1"/>
    </xf>
    <xf numFmtId="49" fontId="10" fillId="2" borderId="1" xfId="8" applyNumberFormat="1" applyFont="1" applyFill="1" applyBorder="1" applyAlignment="1">
      <alignment horizontal="center" vertical="center"/>
    </xf>
    <xf numFmtId="3" fontId="10" fillId="2" borderId="1" xfId="8" applyNumberFormat="1" applyFont="1" applyFill="1" applyBorder="1" applyAlignment="1">
      <alignment horizontal="right"/>
    </xf>
    <xf numFmtId="49" fontId="10" fillId="2" borderId="0" xfId="8" applyNumberFormat="1" applyFont="1" applyFill="1" applyBorder="1" applyAlignment="1">
      <alignment horizontal="left" wrapText="1"/>
    </xf>
    <xf numFmtId="49" fontId="10" fillId="2" borderId="0" xfId="8" applyNumberFormat="1" applyFont="1" applyFill="1" applyBorder="1" applyAlignment="1">
      <alignment horizontal="center" vertical="center"/>
    </xf>
    <xf numFmtId="0" fontId="16" fillId="0" borderId="0" xfId="20" applyNumberFormat="1" applyFont="1" applyFill="1" applyBorder="1" applyAlignment="1">
      <alignment vertical="top"/>
    </xf>
    <xf numFmtId="0" fontId="31" fillId="0" borderId="0" xfId="20" applyNumberFormat="1" applyFont="1" applyFill="1"/>
    <xf numFmtId="0" fontId="41" fillId="3" borderId="4" xfId="20" applyNumberFormat="1" applyFont="1" applyFill="1" applyBorder="1" applyAlignment="1">
      <alignment horizontal="center" vertical="center" wrapText="1"/>
    </xf>
    <xf numFmtId="0" fontId="31" fillId="3" borderId="4" xfId="20" applyNumberFormat="1" applyFont="1" applyFill="1" applyBorder="1" applyAlignment="1">
      <alignment wrapText="1"/>
    </xf>
    <xf numFmtId="1" fontId="31" fillId="0" borderId="4" xfId="20" applyNumberFormat="1" applyFont="1" applyFill="1" applyBorder="1" applyAlignment="1">
      <alignment horizontal="right"/>
    </xf>
    <xf numFmtId="1" fontId="30" fillId="0" borderId="4" xfId="20" applyNumberFormat="1" applyFont="1" applyFill="1" applyBorder="1" applyAlignment="1">
      <alignment horizontal="right"/>
    </xf>
    <xf numFmtId="1" fontId="31" fillId="0" borderId="0" xfId="20" applyNumberFormat="1" applyFont="1" applyFill="1"/>
    <xf numFmtId="1" fontId="30" fillId="3" borderId="4" xfId="20" applyNumberFormat="1" applyFont="1" applyFill="1" applyBorder="1" applyAlignment="1">
      <alignment horizontal="right"/>
    </xf>
    <xf numFmtId="1" fontId="30" fillId="3" borderId="0" xfId="20" applyNumberFormat="1" applyFont="1" applyFill="1" applyBorder="1" applyAlignment="1">
      <alignment horizontal="right" vertical="center"/>
    </xf>
    <xf numFmtId="1" fontId="30" fillId="0" borderId="0" xfId="20" applyNumberFormat="1" applyFont="1" applyFill="1" applyBorder="1" applyAlignment="1">
      <alignment horizontal="right" vertical="center"/>
    </xf>
    <xf numFmtId="0" fontId="31" fillId="0" borderId="0" xfId="20" applyNumberFormat="1" applyFont="1" applyFill="1" applyAlignment="1"/>
    <xf numFmtId="174" fontId="31" fillId="0" borderId="0" xfId="20" applyFont="1" applyFill="1" applyAlignment="1">
      <alignment horizontal="left" vertical="top"/>
    </xf>
    <xf numFmtId="0" fontId="41" fillId="0" borderId="0" xfId="20" applyNumberFormat="1" applyFont="1" applyFill="1"/>
    <xf numFmtId="0" fontId="12" fillId="0" borderId="0" xfId="20" applyNumberFormat="1" applyFont="1" applyAlignment="1">
      <alignment vertical="top"/>
    </xf>
    <xf numFmtId="0" fontId="31" fillId="0" borderId="0" xfId="20" applyNumberFormat="1" applyFont="1" applyAlignment="1">
      <alignment vertical="top"/>
    </xf>
    <xf numFmtId="174" fontId="45" fillId="9" borderId="4" xfId="22" applyNumberFormat="1" applyFont="1" applyFill="1" applyBorder="1" applyAlignment="1">
      <alignment horizontal="center" vertical="top" wrapText="1"/>
    </xf>
    <xf numFmtId="174" fontId="45" fillId="9" borderId="4" xfId="23" applyNumberFormat="1" applyFont="1" applyFill="1" applyBorder="1" applyAlignment="1">
      <alignment horizontal="center" vertical="top" wrapText="1"/>
    </xf>
    <xf numFmtId="168" fontId="45" fillId="0" borderId="4" xfId="20" applyNumberFormat="1" applyFont="1" applyFill="1" applyBorder="1" applyAlignment="1">
      <alignment horizontal="left" vertical="top" wrapText="1"/>
    </xf>
    <xf numFmtId="3" fontId="45" fillId="0" borderId="4" xfId="19" applyNumberFormat="1" applyFont="1" applyFill="1" applyBorder="1" applyAlignment="1">
      <alignment horizontal="right" vertical="top" wrapText="1"/>
    </xf>
    <xf numFmtId="0" fontId="41" fillId="0" borderId="0" xfId="20" applyNumberFormat="1" applyFont="1" applyAlignment="1">
      <alignment vertical="top"/>
    </xf>
    <xf numFmtId="0" fontId="41" fillId="0" borderId="0" xfId="20" applyNumberFormat="1" applyFont="1" applyFill="1" applyAlignment="1">
      <alignment vertical="top"/>
    </xf>
    <xf numFmtId="168" fontId="30" fillId="0" borderId="4" xfId="20" applyNumberFormat="1" applyFont="1" applyFill="1" applyBorder="1" applyAlignment="1">
      <alignment horizontal="left" vertical="top" wrapText="1"/>
    </xf>
    <xf numFmtId="3" fontId="30" fillId="0" borderId="4" xfId="19" applyNumberFormat="1" applyFont="1" applyFill="1" applyBorder="1" applyAlignment="1">
      <alignment horizontal="right" vertical="top" wrapText="1"/>
    </xf>
    <xf numFmtId="0" fontId="31" fillId="0" borderId="0" xfId="20" applyNumberFormat="1" applyFont="1" applyFill="1" applyAlignment="1">
      <alignment vertical="top"/>
    </xf>
    <xf numFmtId="168" fontId="30" fillId="0" borderId="0" xfId="20" applyNumberFormat="1" applyFont="1" applyFill="1" applyBorder="1" applyAlignment="1">
      <alignment horizontal="left" vertical="top"/>
    </xf>
    <xf numFmtId="3" fontId="30" fillId="3" borderId="0" xfId="19" applyNumberFormat="1" applyFont="1" applyFill="1" applyBorder="1" applyAlignment="1">
      <alignment horizontal="right" vertical="top" wrapText="1"/>
    </xf>
    <xf numFmtId="0" fontId="31" fillId="3" borderId="0" xfId="20" applyNumberFormat="1" applyFont="1" applyFill="1" applyAlignment="1">
      <alignment vertical="top"/>
    </xf>
    <xf numFmtId="14" fontId="31" fillId="0" borderId="0" xfId="20" applyNumberFormat="1" applyFont="1" applyAlignment="1">
      <alignment vertical="top"/>
    </xf>
    <xf numFmtId="174" fontId="46" fillId="0" borderId="0" xfId="20" applyFont="1" applyAlignment="1">
      <alignment vertical="top"/>
    </xf>
    <xf numFmtId="2" fontId="46" fillId="0" borderId="0" xfId="20" applyNumberFormat="1" applyFont="1" applyAlignment="1">
      <alignment vertical="top"/>
    </xf>
    <xf numFmtId="0" fontId="44" fillId="0" borderId="0" xfId="20" applyNumberFormat="1" applyFont="1" applyAlignment="1">
      <alignment vertical="top"/>
    </xf>
    <xf numFmtId="0" fontId="47" fillId="0" borderId="0" xfId="20" applyNumberFormat="1" applyFont="1" applyAlignment="1">
      <alignment vertical="top"/>
    </xf>
    <xf numFmtId="3" fontId="30" fillId="0" borderId="0" xfId="19" applyNumberFormat="1" applyFont="1" applyFill="1" applyBorder="1" applyAlignment="1">
      <alignment horizontal="right" vertical="top" wrapText="1"/>
    </xf>
    <xf numFmtId="3" fontId="35" fillId="0" borderId="0" xfId="19" applyNumberFormat="1" applyFont="1" applyFill="1" applyBorder="1" applyAlignment="1">
      <alignment horizontal="right" vertical="top" wrapText="1"/>
    </xf>
    <xf numFmtId="0" fontId="12" fillId="0" borderId="0" xfId="20" applyNumberFormat="1" applyFont="1"/>
    <xf numFmtId="0" fontId="31" fillId="0" borderId="0" xfId="20" applyNumberFormat="1" applyFont="1" applyAlignment="1">
      <alignment horizontal="center"/>
    </xf>
    <xf numFmtId="0" fontId="41" fillId="10" borderId="4" xfId="20" applyNumberFormat="1" applyFont="1" applyFill="1" applyBorder="1" applyAlignment="1">
      <alignment horizontal="center" vertical="center" wrapText="1"/>
    </xf>
    <xf numFmtId="0" fontId="41" fillId="10" borderId="40" xfId="20" applyNumberFormat="1" applyFont="1" applyFill="1" applyBorder="1" applyAlignment="1">
      <alignment horizontal="center" vertical="center" wrapText="1"/>
    </xf>
    <xf numFmtId="3" fontId="45" fillId="0" borderId="4" xfId="24" applyNumberFormat="1" applyFont="1" applyFill="1" applyBorder="1" applyAlignment="1">
      <alignment horizontal="right" vertical="top"/>
    </xf>
    <xf numFmtId="3" fontId="30" fillId="0" borderId="4" xfId="24" applyNumberFormat="1" applyFont="1" applyFill="1" applyBorder="1" applyAlignment="1">
      <alignment horizontal="right" vertical="top"/>
    </xf>
    <xf numFmtId="168" fontId="30" fillId="0" borderId="0" xfId="20" applyNumberFormat="1" applyFont="1" applyFill="1" applyBorder="1" applyAlignment="1">
      <alignment horizontal="left"/>
    </xf>
    <xf numFmtId="197" fontId="45" fillId="0" borderId="0" xfId="24" applyNumberFormat="1" applyFont="1" applyFill="1" applyBorder="1" applyAlignment="1">
      <alignment horizontal="right" vertical="top"/>
    </xf>
    <xf numFmtId="198" fontId="45" fillId="0" borderId="0" xfId="24" applyNumberFormat="1" applyFont="1" applyFill="1" applyBorder="1" applyAlignment="1">
      <alignment horizontal="right" vertical="top"/>
    </xf>
    <xf numFmtId="182" fontId="45" fillId="0" borderId="0" xfId="2" applyNumberFormat="1" applyFont="1" applyFill="1" applyBorder="1" applyAlignment="1">
      <alignment horizontal="right" vertical="top"/>
    </xf>
    <xf numFmtId="0" fontId="53" fillId="0" borderId="0" xfId="20" applyNumberFormat="1" applyFont="1" applyBorder="1" applyAlignment="1">
      <alignment horizontal="center"/>
    </xf>
    <xf numFmtId="0" fontId="31" fillId="0" borderId="0" xfId="20" applyNumberFormat="1" applyFont="1"/>
    <xf numFmtId="3" fontId="31" fillId="0" borderId="0" xfId="20" applyNumberFormat="1" applyFont="1"/>
    <xf numFmtId="3" fontId="45" fillId="3" borderId="4" xfId="24" applyNumberFormat="1" applyFont="1" applyFill="1" applyBorder="1" applyAlignment="1">
      <alignment horizontal="right" vertical="top"/>
    </xf>
    <xf numFmtId="197" fontId="31" fillId="0" borderId="0" xfId="20" applyNumberFormat="1" applyFont="1"/>
    <xf numFmtId="197" fontId="31" fillId="0" borderId="0" xfId="20" applyNumberFormat="1" applyFont="1" applyFill="1" applyBorder="1"/>
    <xf numFmtId="199" fontId="31" fillId="0" borderId="0" xfId="26" applyNumberFormat="1" applyFont="1"/>
    <xf numFmtId="0" fontId="31" fillId="0" borderId="0" xfId="20" applyNumberFormat="1" applyFont="1" applyFill="1" applyBorder="1"/>
    <xf numFmtId="200" fontId="31" fillId="0" borderId="0" xfId="20" applyNumberFormat="1" applyFont="1"/>
    <xf numFmtId="0" fontId="41" fillId="0" borderId="0" xfId="20" applyNumberFormat="1" applyFont="1" applyBorder="1" applyAlignment="1">
      <alignment vertical="top"/>
    </xf>
    <xf numFmtId="0" fontId="45" fillId="10" borderId="40" xfId="25" applyFont="1" applyFill="1" applyBorder="1" applyAlignment="1">
      <alignment horizontal="center" vertical="center" wrapText="1"/>
    </xf>
    <xf numFmtId="0" fontId="31" fillId="0" borderId="0" xfId="20" applyNumberFormat="1" applyFont="1" applyFill="1" applyAlignment="1">
      <alignment horizontal="center"/>
    </xf>
    <xf numFmtId="3" fontId="45" fillId="0" borderId="4" xfId="26" applyNumberFormat="1" applyFont="1" applyFill="1" applyBorder="1" applyAlignment="1">
      <alignment horizontal="right" vertical="top"/>
    </xf>
    <xf numFmtId="3" fontId="30" fillId="0" borderId="4" xfId="26" applyNumberFormat="1" applyFont="1" applyFill="1" applyBorder="1" applyAlignment="1">
      <alignment horizontal="right" vertical="top"/>
    </xf>
    <xf numFmtId="3" fontId="55" fillId="3" borderId="4" xfId="7" applyNumberFormat="1" applyFont="1" applyFill="1" applyBorder="1" applyAlignment="1">
      <alignment horizontal="right"/>
    </xf>
    <xf numFmtId="3" fontId="55" fillId="3" borderId="4" xfId="24" applyNumberFormat="1" applyFont="1" applyFill="1" applyBorder="1" applyAlignment="1">
      <alignment horizontal="right"/>
    </xf>
    <xf numFmtId="0" fontId="46" fillId="0" borderId="4" xfId="20" applyNumberFormat="1" applyFont="1" applyFill="1" applyBorder="1" applyAlignment="1"/>
    <xf numFmtId="1" fontId="46" fillId="0" borderId="4" xfId="20" applyNumberFormat="1" applyFont="1" applyFill="1" applyBorder="1" applyAlignment="1"/>
    <xf numFmtId="0" fontId="31" fillId="3" borderId="0" xfId="20" applyNumberFormat="1" applyFont="1" applyFill="1"/>
    <xf numFmtId="197" fontId="30" fillId="0" borderId="0" xfId="24" applyNumberFormat="1" applyFont="1" applyFill="1" applyBorder="1" applyAlignment="1">
      <alignment horizontal="right" vertical="top"/>
    </xf>
    <xf numFmtId="196" fontId="30" fillId="0" borderId="0" xfId="24" applyNumberFormat="1" applyFont="1" applyFill="1" applyBorder="1" applyAlignment="1">
      <alignment horizontal="right" vertical="top"/>
    </xf>
    <xf numFmtId="196" fontId="56" fillId="0" borderId="0" xfId="26" applyNumberFormat="1" applyFont="1" applyFill="1" applyBorder="1" applyAlignment="1">
      <alignment vertical="center"/>
    </xf>
    <xf numFmtId="201" fontId="30" fillId="0" borderId="0" xfId="24" applyNumberFormat="1" applyFont="1" applyFill="1" applyBorder="1" applyAlignment="1">
      <alignment horizontal="right" vertical="top"/>
    </xf>
    <xf numFmtId="14" fontId="12" fillId="0" borderId="0" xfId="20" applyNumberFormat="1" applyFont="1" applyFill="1"/>
    <xf numFmtId="199" fontId="41" fillId="0" borderId="0" xfId="20" applyNumberFormat="1" applyFont="1" applyFill="1"/>
    <xf numFmtId="199" fontId="30" fillId="0" borderId="0" xfId="26" applyNumberFormat="1" applyFont="1" applyFill="1" applyBorder="1" applyAlignment="1">
      <alignment horizontal="right" vertical="top"/>
    </xf>
    <xf numFmtId="174" fontId="20" fillId="0" borderId="0" xfId="20" applyFont="1" applyFill="1"/>
    <xf numFmtId="174" fontId="31" fillId="0" borderId="0" xfId="20" applyFont="1" applyFill="1"/>
    <xf numFmtId="174" fontId="1" fillId="0" borderId="0" xfId="20" applyFill="1"/>
    <xf numFmtId="174" fontId="12" fillId="0" borderId="0" xfId="20" applyFont="1" applyFill="1" applyAlignment="1">
      <alignment vertical="center"/>
    </xf>
    <xf numFmtId="197" fontId="31" fillId="0" borderId="0" xfId="20" applyNumberFormat="1" applyFont="1" applyFill="1"/>
    <xf numFmtId="174" fontId="44" fillId="0" borderId="0" xfId="20" applyFont="1" applyFill="1"/>
    <xf numFmtId="174" fontId="1" fillId="0" borderId="0" xfId="20"/>
    <xf numFmtId="174" fontId="2" fillId="0" borderId="0" xfId="20" applyFont="1" applyFill="1"/>
    <xf numFmtId="3" fontId="30" fillId="0" borderId="0" xfId="24" applyNumberFormat="1" applyFont="1" applyFill="1" applyBorder="1" applyAlignment="1">
      <alignment horizontal="right" vertical="top"/>
    </xf>
    <xf numFmtId="0" fontId="41" fillId="0" borderId="0" xfId="20" applyNumberFormat="1" applyFont="1" applyBorder="1" applyAlignment="1">
      <alignment horizontal="center"/>
    </xf>
    <xf numFmtId="180" fontId="41" fillId="0" borderId="0" xfId="20" applyNumberFormat="1" applyFont="1" applyBorder="1" applyAlignment="1">
      <alignment horizontal="center"/>
    </xf>
    <xf numFmtId="3" fontId="41" fillId="0" borderId="23" xfId="20" applyNumberFormat="1" applyFont="1" applyBorder="1" applyAlignment="1"/>
    <xf numFmtId="3" fontId="41" fillId="0" borderId="23" xfId="20" applyNumberFormat="1" applyFont="1" applyBorder="1" applyAlignment="1">
      <alignment horizontal="right"/>
    </xf>
    <xf numFmtId="199" fontId="41" fillId="0" borderId="0" xfId="20" applyNumberFormat="1" applyFont="1" applyBorder="1" applyAlignment="1">
      <alignment horizontal="center"/>
    </xf>
    <xf numFmtId="3" fontId="45" fillId="0" borderId="4" xfId="24" applyNumberFormat="1" applyFont="1" applyFill="1" applyBorder="1" applyAlignment="1">
      <alignment vertical="top"/>
    </xf>
    <xf numFmtId="0" fontId="41" fillId="0" borderId="0" xfId="20" applyNumberFormat="1" applyFont="1" applyFill="1" applyBorder="1" applyAlignment="1">
      <alignment horizontal="center"/>
    </xf>
    <xf numFmtId="3" fontId="30" fillId="0" borderId="4" xfId="24" applyNumberFormat="1" applyFont="1" applyFill="1" applyBorder="1" applyAlignment="1">
      <alignment vertical="top"/>
    </xf>
    <xf numFmtId="3" fontId="31" fillId="0" borderId="4" xfId="26" applyNumberFormat="1" applyFont="1" applyFill="1" applyBorder="1" applyAlignment="1"/>
    <xf numFmtId="202" fontId="31" fillId="0" borderId="0" xfId="20" applyNumberFormat="1" applyFont="1"/>
    <xf numFmtId="197" fontId="30" fillId="3" borderId="0" xfId="24" applyNumberFormat="1" applyFont="1" applyFill="1" applyBorder="1" applyAlignment="1">
      <alignment horizontal="right" vertical="top"/>
    </xf>
    <xf numFmtId="196" fontId="30" fillId="3" borderId="0" xfId="24" applyNumberFormat="1" applyFont="1" applyFill="1" applyBorder="1" applyAlignment="1">
      <alignment horizontal="right" vertical="top"/>
    </xf>
    <xf numFmtId="14" fontId="31" fillId="0" borderId="0" xfId="20" applyNumberFormat="1" applyFont="1"/>
    <xf numFmtId="9" fontId="31" fillId="0" borderId="0" xfId="2" applyFont="1"/>
    <xf numFmtId="0" fontId="44" fillId="0" borderId="0" xfId="20" applyNumberFormat="1" applyFont="1"/>
    <xf numFmtId="174" fontId="31" fillId="0" borderId="0" xfId="20" applyFont="1" applyFill="1" applyAlignment="1">
      <alignment horizontal="left"/>
    </xf>
    <xf numFmtId="1" fontId="31" fillId="0" borderId="0" xfId="20" applyNumberFormat="1" applyFont="1"/>
    <xf numFmtId="203" fontId="1" fillId="0" borderId="0" xfId="20" applyNumberFormat="1"/>
    <xf numFmtId="0" fontId="49" fillId="3" borderId="2" xfId="20" applyNumberFormat="1" applyFont="1" applyFill="1" applyBorder="1" applyAlignment="1">
      <alignment vertical="top"/>
    </xf>
    <xf numFmtId="0" fontId="49" fillId="3" borderId="5" xfId="20" applyNumberFormat="1" applyFont="1" applyFill="1" applyBorder="1" applyAlignment="1">
      <alignment vertical="top"/>
    </xf>
    <xf numFmtId="0" fontId="49" fillId="3" borderId="3" xfId="20" applyNumberFormat="1" applyFont="1" applyFill="1" applyBorder="1" applyAlignment="1">
      <alignment vertical="top"/>
    </xf>
    <xf numFmtId="174" fontId="18" fillId="0" borderId="0" xfId="20" applyFont="1"/>
    <xf numFmtId="0" fontId="53" fillId="10" borderId="4" xfId="20" applyNumberFormat="1" applyFont="1" applyFill="1" applyBorder="1" applyAlignment="1">
      <alignment horizontal="center" vertical="center" wrapText="1"/>
    </xf>
    <xf numFmtId="3" fontId="60" fillId="3" borderId="4" xfId="24" applyNumberFormat="1" applyFont="1" applyFill="1" applyBorder="1" applyAlignment="1">
      <alignment horizontal="right" vertical="top"/>
    </xf>
    <xf numFmtId="3" fontId="60" fillId="0" borderId="4" xfId="24" applyNumberFormat="1" applyFont="1" applyFill="1" applyBorder="1" applyAlignment="1">
      <alignment horizontal="right" vertical="top"/>
    </xf>
    <xf numFmtId="174" fontId="61" fillId="0" borderId="0" xfId="20" applyFont="1"/>
    <xf numFmtId="174" fontId="62" fillId="0" borderId="0" xfId="20" applyFont="1" applyFill="1"/>
    <xf numFmtId="3" fontId="8" fillId="0" borderId="4" xfId="24" applyNumberFormat="1" applyFont="1" applyFill="1" applyBorder="1" applyAlignment="1">
      <alignment horizontal="right" vertical="top"/>
    </xf>
    <xf numFmtId="17" fontId="10" fillId="2" borderId="4" xfId="21" applyNumberFormat="1" applyFont="1" applyFill="1" applyBorder="1" applyAlignment="1">
      <alignment horizontal="left"/>
    </xf>
    <xf numFmtId="174" fontId="63" fillId="0" borderId="0" xfId="20" applyFont="1" applyFill="1"/>
    <xf numFmtId="174" fontId="18" fillId="0" borderId="0" xfId="20" applyFont="1" applyFill="1"/>
    <xf numFmtId="0" fontId="64" fillId="0" borderId="0" xfId="20" applyNumberFormat="1" applyFont="1" applyBorder="1" applyAlignment="1"/>
    <xf numFmtId="180" fontId="18" fillId="0" borderId="0" xfId="20" applyNumberFormat="1" applyFont="1" applyFill="1"/>
    <xf numFmtId="3" fontId="60" fillId="0" borderId="4" xfId="24" applyNumberFormat="1" applyFont="1" applyFill="1" applyBorder="1" applyAlignment="1">
      <alignment vertical="top"/>
    </xf>
    <xf numFmtId="3" fontId="8" fillId="0" borderId="4" xfId="24" applyNumberFormat="1" applyFont="1" applyFill="1" applyBorder="1" applyAlignment="1">
      <alignment vertical="top"/>
    </xf>
    <xf numFmtId="17" fontId="15" fillId="0" borderId="0" xfId="20" applyNumberFormat="1" applyFont="1" applyFill="1" applyBorder="1" applyAlignment="1">
      <alignment horizontal="left" vertical="center"/>
    </xf>
    <xf numFmtId="3" fontId="8" fillId="0" borderId="0" xfId="24" applyNumberFormat="1" applyFont="1" applyFill="1" applyBorder="1" applyAlignment="1">
      <alignment vertical="top"/>
    </xf>
    <xf numFmtId="3" fontId="15" fillId="0" borderId="0" xfId="26" applyNumberFormat="1" applyFont="1" applyFill="1" applyBorder="1" applyAlignment="1"/>
    <xf numFmtId="3" fontId="8" fillId="3" borderId="0" xfId="24" applyNumberFormat="1" applyFont="1" applyFill="1" applyBorder="1" applyAlignment="1">
      <alignment vertical="top"/>
    </xf>
    <xf numFmtId="3" fontId="15" fillId="0" borderId="0" xfId="26" applyNumberFormat="1" applyFont="1" applyBorder="1" applyAlignment="1"/>
    <xf numFmtId="187" fontId="15" fillId="0" borderId="0" xfId="26" applyNumberFormat="1" applyFont="1" applyBorder="1" applyAlignment="1"/>
    <xf numFmtId="2" fontId="18" fillId="0" borderId="0" xfId="20" applyNumberFormat="1" applyFont="1" applyFill="1"/>
    <xf numFmtId="174" fontId="65" fillId="0" borderId="0" xfId="20" applyFont="1" applyBorder="1"/>
    <xf numFmtId="174" fontId="18" fillId="0" borderId="0" xfId="20" applyFont="1" applyFill="1" applyBorder="1"/>
    <xf numFmtId="174" fontId="65" fillId="0" borderId="0" xfId="20" applyFont="1"/>
    <xf numFmtId="2" fontId="18" fillId="0" borderId="0" xfId="20" applyNumberFormat="1" applyFont="1"/>
    <xf numFmtId="174" fontId="49" fillId="0" borderId="4" xfId="20" applyFont="1" applyFill="1" applyBorder="1" applyAlignment="1">
      <alignment vertical="center"/>
    </xf>
    <xf numFmtId="174" fontId="53" fillId="0" borderId="4" xfId="20" applyFont="1" applyFill="1" applyBorder="1" applyAlignment="1">
      <alignment horizontal="center" vertical="center" wrapText="1"/>
    </xf>
    <xf numFmtId="167" fontId="49" fillId="0" borderId="4" xfId="27" applyNumberFormat="1" applyFont="1" applyFill="1" applyBorder="1"/>
    <xf numFmtId="1" fontId="49" fillId="0" borderId="4" xfId="27" quotePrefix="1" applyNumberFormat="1" applyFont="1" applyFill="1" applyBorder="1" applyAlignment="1">
      <alignment horizontal="right"/>
    </xf>
    <xf numFmtId="167" fontId="49" fillId="0" borderId="4" xfId="27" applyNumberFormat="1" applyFont="1" applyFill="1" applyBorder="1" applyAlignment="1">
      <alignment horizontal="right"/>
    </xf>
    <xf numFmtId="167" fontId="17" fillId="0" borderId="4" xfId="27" applyNumberFormat="1" applyFont="1" applyFill="1" applyBorder="1"/>
    <xf numFmtId="167" fontId="17" fillId="0" borderId="4" xfId="27" applyNumberFormat="1" applyFont="1" applyFill="1" applyBorder="1" applyAlignment="1">
      <alignment horizontal="right"/>
    </xf>
    <xf numFmtId="1" fontId="17" fillId="0" borderId="4" xfId="27" applyNumberFormat="1" applyFont="1" applyFill="1" applyBorder="1"/>
    <xf numFmtId="1" fontId="17" fillId="0" borderId="4" xfId="27" quotePrefix="1" applyNumberFormat="1" applyFont="1" applyFill="1" applyBorder="1" applyAlignment="1">
      <alignment horizontal="right"/>
    </xf>
    <xf numFmtId="174" fontId="0" fillId="0" borderId="0" xfId="20" applyFont="1" applyFill="1"/>
    <xf numFmtId="1" fontId="49" fillId="0" borderId="4" xfId="27" applyNumberFormat="1" applyFont="1" applyFill="1" applyBorder="1" applyAlignment="1">
      <alignment horizontal="right"/>
    </xf>
    <xf numFmtId="1" fontId="17" fillId="0" borderId="4" xfId="27" applyNumberFormat="1" applyFont="1" applyFill="1" applyBorder="1" applyAlignment="1">
      <alignment horizontal="right"/>
    </xf>
    <xf numFmtId="174" fontId="0" fillId="3" borderId="0" xfId="20" applyFont="1" applyFill="1"/>
    <xf numFmtId="1" fontId="49" fillId="0" borderId="4" xfId="27" quotePrefix="1" applyNumberFormat="1" applyFont="1" applyFill="1" applyBorder="1" applyAlignment="1">
      <alignment horizontal="center"/>
    </xf>
    <xf numFmtId="1" fontId="17" fillId="0" borderId="4" xfId="27" quotePrefix="1" applyNumberFormat="1" applyFont="1" applyFill="1" applyBorder="1" applyAlignment="1">
      <alignment horizontal="center"/>
    </xf>
    <xf numFmtId="1" fontId="17" fillId="0" borderId="4" xfId="27" applyNumberFormat="1" applyFont="1" applyFill="1" applyBorder="1" applyAlignment="1">
      <alignment horizontal="center"/>
    </xf>
    <xf numFmtId="174" fontId="1" fillId="0" borderId="3" xfId="20" applyFill="1" applyBorder="1"/>
    <xf numFmtId="174" fontId="2" fillId="0" borderId="0" xfId="20" applyFont="1" applyFill="1" applyAlignment="1">
      <alignment horizontal="left" vertical="top" wrapText="1"/>
    </xf>
    <xf numFmtId="174" fontId="66" fillId="0" borderId="0" xfId="20" applyFont="1"/>
    <xf numFmtId="17" fontId="45" fillId="10" borderId="4" xfId="28" applyNumberFormat="1" applyFont="1" applyFill="1" applyBorder="1" applyAlignment="1">
      <alignment horizontal="center" vertical="center" wrapText="1"/>
    </xf>
    <xf numFmtId="204" fontId="56" fillId="3" borderId="4" xfId="20" applyNumberFormat="1" applyFont="1" applyFill="1" applyBorder="1" applyAlignment="1">
      <alignment horizontal="left" vertical="top"/>
    </xf>
    <xf numFmtId="204" fontId="68" fillId="3" borderId="4" xfId="20" quotePrefix="1" applyNumberFormat="1" applyFont="1" applyFill="1" applyBorder="1" applyAlignment="1">
      <alignment horizontal="center" vertical="top"/>
    </xf>
    <xf numFmtId="167" fontId="69" fillId="3" borderId="4" xfId="7" applyNumberFormat="1" applyFont="1" applyFill="1" applyBorder="1" applyAlignment="1">
      <alignment horizontal="right" vertical="top"/>
    </xf>
    <xf numFmtId="3" fontId="56" fillId="3" borderId="4" xfId="7" applyNumberFormat="1" applyFont="1" applyFill="1" applyBorder="1" applyAlignment="1">
      <alignment horizontal="right" vertical="top"/>
    </xf>
    <xf numFmtId="199" fontId="69" fillId="3" borderId="4" xfId="20" applyNumberFormat="1" applyFont="1" applyFill="1" applyBorder="1" applyAlignment="1">
      <alignment horizontal="left" vertical="top"/>
    </xf>
    <xf numFmtId="199" fontId="69" fillId="3" borderId="4" xfId="26" applyNumberFormat="1" applyFont="1" applyFill="1" applyBorder="1" applyAlignment="1">
      <alignment horizontal="right" vertical="top"/>
    </xf>
    <xf numFmtId="2" fontId="66" fillId="0" borderId="0" xfId="20" applyNumberFormat="1" applyFont="1"/>
    <xf numFmtId="3" fontId="68" fillId="10" borderId="4" xfId="7" applyNumberFormat="1" applyFont="1" applyFill="1" applyBorder="1" applyAlignment="1">
      <alignment horizontal="left" vertical="top" wrapText="1"/>
    </xf>
    <xf numFmtId="3" fontId="70" fillId="10" borderId="4" xfId="7" applyNumberFormat="1" applyFont="1" applyFill="1" applyBorder="1" applyAlignment="1">
      <alignment horizontal="right" vertical="top"/>
    </xf>
    <xf numFmtId="167" fontId="70" fillId="10" borderId="4" xfId="7" applyNumberFormat="1" applyFont="1" applyFill="1" applyBorder="1" applyAlignment="1">
      <alignment horizontal="right" vertical="top"/>
    </xf>
    <xf numFmtId="3" fontId="68" fillId="10" borderId="4" xfId="7" applyNumberFormat="1" applyFont="1" applyFill="1" applyBorder="1" applyAlignment="1">
      <alignment horizontal="left" vertical="top"/>
    </xf>
    <xf numFmtId="199" fontId="70" fillId="10" borderId="4" xfId="7" applyNumberFormat="1" applyFont="1" applyFill="1" applyBorder="1" applyAlignment="1">
      <alignment horizontal="left" vertical="top"/>
    </xf>
    <xf numFmtId="199" fontId="70" fillId="10" borderId="4" xfId="26" applyNumberFormat="1" applyFont="1" applyFill="1" applyBorder="1" applyAlignment="1">
      <alignment horizontal="right" vertical="top"/>
    </xf>
    <xf numFmtId="3" fontId="68" fillId="3" borderId="4" xfId="7" quotePrefix="1" applyNumberFormat="1" applyFont="1" applyFill="1" applyBorder="1" applyAlignment="1">
      <alignment horizontal="center" vertical="top"/>
    </xf>
    <xf numFmtId="204" fontId="56" fillId="0" borderId="4" xfId="20" applyNumberFormat="1" applyFont="1" applyFill="1" applyBorder="1" applyAlignment="1">
      <alignment horizontal="left" vertical="top"/>
    </xf>
    <xf numFmtId="1" fontId="69" fillId="3" borderId="4" xfId="7" applyNumberFormat="1" applyFont="1" applyFill="1" applyBorder="1" applyAlignment="1">
      <alignment horizontal="right" vertical="top"/>
    </xf>
    <xf numFmtId="3" fontId="68" fillId="10" borderId="4" xfId="7" applyNumberFormat="1" applyFont="1" applyFill="1" applyBorder="1" applyAlignment="1">
      <alignment horizontal="center" vertical="top"/>
    </xf>
    <xf numFmtId="3" fontId="68" fillId="10" borderId="4" xfId="7" applyNumberFormat="1" applyFont="1" applyFill="1" applyBorder="1" applyAlignment="1">
      <alignment horizontal="right" vertical="top"/>
    </xf>
    <xf numFmtId="1" fontId="69" fillId="0" borderId="4" xfId="7" applyNumberFormat="1" applyFont="1" applyFill="1" applyBorder="1" applyAlignment="1">
      <alignment horizontal="right" vertical="top"/>
    </xf>
    <xf numFmtId="199" fontId="69" fillId="3" borderId="4" xfId="20" applyNumberFormat="1" applyFont="1" applyFill="1" applyBorder="1" applyAlignment="1">
      <alignment horizontal="right" vertical="top"/>
    </xf>
    <xf numFmtId="204" fontId="68" fillId="0" borderId="4" xfId="20" quotePrefix="1" applyNumberFormat="1" applyFont="1" applyFill="1" applyBorder="1" applyAlignment="1">
      <alignment horizontal="center" vertical="top" wrapText="1"/>
    </xf>
    <xf numFmtId="3" fontId="56" fillId="0" borderId="4" xfId="7" applyNumberFormat="1" applyFont="1" applyFill="1" applyBorder="1" applyAlignment="1">
      <alignment horizontal="right" vertical="top"/>
    </xf>
    <xf numFmtId="1" fontId="69" fillId="3" borderId="4" xfId="26" applyNumberFormat="1" applyFont="1" applyFill="1" applyBorder="1" applyAlignment="1">
      <alignment horizontal="right" vertical="top"/>
    </xf>
    <xf numFmtId="1" fontId="71" fillId="3" borderId="4" xfId="7" applyNumberFormat="1" applyFont="1" applyFill="1" applyBorder="1" applyAlignment="1">
      <alignment horizontal="right" vertical="center"/>
    </xf>
    <xf numFmtId="204" fontId="56" fillId="3" borderId="4" xfId="20" applyNumberFormat="1" applyFont="1" applyFill="1" applyBorder="1" applyAlignment="1">
      <alignment horizontal="left" vertical="top" wrapText="1"/>
    </xf>
    <xf numFmtId="3" fontId="68" fillId="0" borderId="4" xfId="7" quotePrefix="1" applyNumberFormat="1" applyFont="1" applyFill="1" applyBorder="1" applyAlignment="1">
      <alignment horizontal="center" vertical="top"/>
    </xf>
    <xf numFmtId="199" fontId="68" fillId="3" borderId="4" xfId="20" quotePrefix="1" applyNumberFormat="1" applyFont="1" applyFill="1" applyBorder="1" applyAlignment="1">
      <alignment horizontal="left" vertical="top"/>
    </xf>
    <xf numFmtId="167" fontId="69" fillId="0" borderId="4" xfId="7" applyNumberFormat="1" applyFont="1" applyFill="1" applyBorder="1" applyAlignment="1">
      <alignment horizontal="right" vertical="top"/>
    </xf>
    <xf numFmtId="199" fontId="30" fillId="10" borderId="4" xfId="20" applyNumberFormat="1" applyFont="1" applyFill="1" applyBorder="1" applyAlignment="1">
      <alignment horizontal="center" vertical="center" wrapText="1"/>
    </xf>
    <xf numFmtId="199" fontId="45" fillId="10" borderId="4" xfId="20" applyNumberFormat="1" applyFont="1" applyFill="1" applyBorder="1" applyAlignment="1">
      <alignment horizontal="center" vertical="center" wrapText="1"/>
    </xf>
    <xf numFmtId="199" fontId="72" fillId="10" borderId="4" xfId="20" applyNumberFormat="1" applyFont="1" applyFill="1" applyBorder="1" applyAlignment="1">
      <alignment horizontal="center" vertical="center" wrapText="1"/>
    </xf>
    <xf numFmtId="167" fontId="73" fillId="10" borderId="4" xfId="7" applyNumberFormat="1" applyFont="1" applyFill="1" applyBorder="1" applyAlignment="1">
      <alignment horizontal="right" vertical="top"/>
    </xf>
    <xf numFmtId="3" fontId="74" fillId="10" borderId="4" xfId="7" applyNumberFormat="1" applyFont="1" applyFill="1" applyBorder="1" applyAlignment="1">
      <alignment horizontal="right" vertical="top"/>
    </xf>
    <xf numFmtId="199" fontId="75" fillId="10" borderId="4" xfId="20" applyNumberFormat="1" applyFont="1" applyFill="1" applyBorder="1" applyAlignment="1">
      <alignment horizontal="center" vertical="center" wrapText="1"/>
    </xf>
    <xf numFmtId="199" fontId="75" fillId="10" borderId="4" xfId="26" applyNumberFormat="1" applyFont="1" applyFill="1" applyBorder="1" applyAlignment="1">
      <alignment horizontal="right" vertical="center" wrapText="1"/>
    </xf>
    <xf numFmtId="167" fontId="35" fillId="0" borderId="4" xfId="7" applyNumberFormat="1" applyFont="1" applyFill="1" applyBorder="1" applyAlignment="1">
      <alignment horizontal="right" vertical="top"/>
    </xf>
    <xf numFmtId="167" fontId="35" fillId="3" borderId="4" xfId="7" applyNumberFormat="1" applyFont="1" applyFill="1" applyBorder="1" applyAlignment="1">
      <alignment horizontal="right" vertical="top"/>
    </xf>
    <xf numFmtId="199" fontId="56" fillId="0" borderId="4" xfId="20" applyNumberFormat="1" applyFont="1" applyFill="1" applyBorder="1" applyAlignment="1">
      <alignment horizontal="right" vertical="top"/>
    </xf>
    <xf numFmtId="204" fontId="30" fillId="0" borderId="4" xfId="20" applyNumberFormat="1" applyFont="1" applyFill="1" applyBorder="1" applyAlignment="1">
      <alignment horizontal="left" vertical="top" wrapText="1"/>
    </xf>
    <xf numFmtId="199" fontId="35" fillId="0" borderId="4" xfId="26" applyNumberFormat="1" applyFont="1" applyFill="1" applyBorder="1" applyAlignment="1">
      <alignment horizontal="right" vertical="top" wrapText="1"/>
    </xf>
    <xf numFmtId="204" fontId="68" fillId="10" borderId="4" xfId="7" applyNumberFormat="1" applyFont="1" applyFill="1" applyBorder="1" applyAlignment="1">
      <alignment horizontal="left" vertical="top"/>
    </xf>
    <xf numFmtId="174" fontId="66" fillId="0" borderId="0" xfId="20" applyFont="1" applyFill="1"/>
    <xf numFmtId="204" fontId="45" fillId="10" borderId="4" xfId="20" applyNumberFormat="1" applyFont="1" applyFill="1" applyBorder="1" applyAlignment="1">
      <alignment horizontal="center" vertical="center" wrapText="1"/>
    </xf>
    <xf numFmtId="174" fontId="31" fillId="0" borderId="0" xfId="20" applyFont="1" applyFill="1" applyBorder="1"/>
    <xf numFmtId="174" fontId="45" fillId="0" borderId="0" xfId="20" applyFont="1" applyFill="1" applyBorder="1" applyAlignment="1">
      <alignment horizontal="center" vertical="top" wrapText="1"/>
    </xf>
    <xf numFmtId="174" fontId="76" fillId="0" borderId="0" xfId="20" applyFont="1" applyFill="1" applyBorder="1" applyAlignment="1">
      <alignment horizontal="center" vertical="top" wrapText="1"/>
    </xf>
    <xf numFmtId="174" fontId="66" fillId="0" borderId="0" xfId="20" applyFont="1" applyBorder="1"/>
    <xf numFmtId="174" fontId="41" fillId="0" borderId="0" xfId="20" applyFont="1" applyFill="1" applyBorder="1" applyAlignment="1">
      <alignment horizontal="left"/>
    </xf>
    <xf numFmtId="174" fontId="31" fillId="0" borderId="0" xfId="20" applyFont="1" applyFill="1" applyBorder="1" applyAlignment="1">
      <alignment horizontal="left"/>
    </xf>
    <xf numFmtId="174" fontId="77" fillId="0" borderId="0" xfId="20" applyFont="1" applyFill="1" applyBorder="1" applyAlignment="1">
      <alignment horizontal="center"/>
    </xf>
    <xf numFmtId="182" fontId="31" fillId="0" borderId="0" xfId="2" applyNumberFormat="1" applyFont="1" applyFill="1" applyBorder="1" applyAlignment="1">
      <alignment horizontal="left"/>
    </xf>
    <xf numFmtId="174" fontId="44" fillId="0" borderId="0" xfId="20" applyFont="1" applyBorder="1"/>
    <xf numFmtId="174" fontId="78" fillId="0" borderId="0" xfId="20" applyFont="1" applyBorder="1" applyAlignment="1">
      <alignment horizontal="center"/>
    </xf>
    <xf numFmtId="174" fontId="78" fillId="0" borderId="0" xfId="20" applyFont="1" applyAlignment="1">
      <alignment horizontal="center"/>
    </xf>
    <xf numFmtId="174" fontId="66" fillId="3" borderId="0" xfId="20" applyFont="1" applyFill="1"/>
    <xf numFmtId="174" fontId="79" fillId="0" borderId="0" xfId="20" applyFont="1" applyFill="1"/>
    <xf numFmtId="174" fontId="46" fillId="0" borderId="0" xfId="20" applyFont="1" applyFill="1" applyAlignment="1">
      <alignment vertical="center"/>
    </xf>
    <xf numFmtId="17" fontId="80" fillId="10" borderId="4" xfId="28" applyNumberFormat="1" applyFont="1" applyFill="1" applyBorder="1" applyAlignment="1">
      <alignment horizontal="center" vertical="center" wrapText="1"/>
    </xf>
    <xf numFmtId="204" fontId="82" fillId="3" borderId="4" xfId="20" applyNumberFormat="1" applyFont="1" applyFill="1" applyBorder="1" applyAlignment="1">
      <alignment vertical="center"/>
    </xf>
    <xf numFmtId="3" fontId="82" fillId="3" borderId="4" xfId="7" applyNumberFormat="1" applyFont="1" applyFill="1" applyBorder="1" applyAlignment="1">
      <alignment vertical="center"/>
    </xf>
    <xf numFmtId="3" fontId="82" fillId="3" borderId="4" xfId="7" quotePrefix="1" applyNumberFormat="1" applyFont="1" applyFill="1" applyBorder="1" applyAlignment="1">
      <alignment horizontal="center" vertical="center"/>
    </xf>
    <xf numFmtId="3" fontId="82" fillId="3" borderId="4" xfId="7" applyNumberFormat="1" applyFont="1" applyFill="1" applyBorder="1" applyAlignment="1">
      <alignment horizontal="right" vertical="center"/>
    </xf>
    <xf numFmtId="3" fontId="82" fillId="0" borderId="4" xfId="7" applyNumberFormat="1" applyFont="1" applyFill="1" applyBorder="1" applyAlignment="1">
      <alignment horizontal="right" vertical="center"/>
    </xf>
    <xf numFmtId="3" fontId="82" fillId="3" borderId="4" xfId="20" applyNumberFormat="1" applyFont="1" applyFill="1" applyBorder="1" applyAlignment="1">
      <alignment horizontal="right" vertical="center"/>
    </xf>
    <xf numFmtId="180" fontId="46" fillId="0" borderId="0" xfId="20" applyNumberFormat="1" applyFont="1" applyFill="1" applyAlignment="1">
      <alignment vertical="center"/>
    </xf>
    <xf numFmtId="3" fontId="71" fillId="3" borderId="4" xfId="7" applyNumberFormat="1" applyFont="1" applyFill="1" applyBorder="1" applyAlignment="1">
      <alignment vertical="center"/>
    </xf>
    <xf numFmtId="3" fontId="71" fillId="3" borderId="4" xfId="7" quotePrefix="1" applyNumberFormat="1" applyFont="1" applyFill="1" applyBorder="1" applyAlignment="1">
      <alignment horizontal="center" vertical="center"/>
    </xf>
    <xf numFmtId="204" fontId="82" fillId="0" borderId="4" xfId="20" applyNumberFormat="1" applyFont="1" applyFill="1" applyBorder="1" applyAlignment="1">
      <alignment vertical="center"/>
    </xf>
    <xf numFmtId="3" fontId="82" fillId="0" borderId="4" xfId="20" applyNumberFormat="1" applyFont="1" applyFill="1" applyBorder="1" applyAlignment="1">
      <alignment horizontal="right" vertical="top"/>
    </xf>
    <xf numFmtId="3" fontId="83" fillId="10" borderId="4" xfId="7" applyNumberFormat="1" applyFont="1" applyFill="1" applyBorder="1" applyAlignment="1">
      <alignment vertical="center"/>
    </xf>
    <xf numFmtId="3" fontId="83" fillId="10" borderId="4" xfId="7" applyNumberFormat="1" applyFont="1" applyFill="1" applyBorder="1" applyAlignment="1">
      <alignment horizontal="right" vertical="center"/>
    </xf>
    <xf numFmtId="187" fontId="83" fillId="10" borderId="4" xfId="7" applyNumberFormat="1" applyFont="1" applyFill="1" applyBorder="1" applyAlignment="1">
      <alignment horizontal="right" vertical="center"/>
    </xf>
    <xf numFmtId="174" fontId="84" fillId="0" borderId="0" xfId="20" applyFont="1" applyFill="1" applyAlignment="1">
      <alignment vertical="center"/>
    </xf>
    <xf numFmtId="187" fontId="82" fillId="3" borderId="4" xfId="7" applyNumberFormat="1" applyFont="1" applyFill="1" applyBorder="1" applyAlignment="1">
      <alignment horizontal="right" vertical="center"/>
    </xf>
    <xf numFmtId="4" fontId="83" fillId="10" borderId="4" xfId="7" applyNumberFormat="1" applyFont="1" applyFill="1" applyBorder="1" applyAlignment="1">
      <alignment horizontal="right" vertical="center"/>
    </xf>
    <xf numFmtId="3" fontId="82" fillId="0" borderId="4" xfId="7" applyNumberFormat="1" applyFont="1" applyFill="1" applyBorder="1" applyAlignment="1">
      <alignment vertical="center"/>
    </xf>
    <xf numFmtId="3" fontId="82" fillId="3" borderId="4" xfId="29" quotePrefix="1" applyNumberFormat="1" applyFont="1" applyFill="1" applyBorder="1" applyAlignment="1">
      <alignment horizontal="center" vertical="center"/>
    </xf>
    <xf numFmtId="187" fontId="83" fillId="10" borderId="4" xfId="7" applyNumberFormat="1" applyFont="1" applyFill="1" applyBorder="1" applyAlignment="1">
      <alignment horizontal="center" vertical="center"/>
    </xf>
    <xf numFmtId="3" fontId="83" fillId="10" borderId="4" xfId="7" applyNumberFormat="1" applyFont="1" applyFill="1" applyBorder="1" applyAlignment="1">
      <alignment horizontal="center" vertical="center" wrapText="1"/>
    </xf>
    <xf numFmtId="187" fontId="82" fillId="0" borderId="4" xfId="7" applyNumberFormat="1" applyFont="1" applyFill="1" applyBorder="1" applyAlignment="1">
      <alignment horizontal="right" vertical="center"/>
    </xf>
    <xf numFmtId="3" fontId="83" fillId="10" borderId="4" xfId="7" applyNumberFormat="1" applyFont="1" applyFill="1" applyBorder="1" applyAlignment="1">
      <alignment horizontal="center" vertical="center"/>
    </xf>
    <xf numFmtId="174" fontId="46" fillId="0" borderId="0" xfId="20" applyFont="1" applyFill="1" applyBorder="1" applyAlignment="1">
      <alignment vertical="center"/>
    </xf>
    <xf numFmtId="199" fontId="56" fillId="3" borderId="4" xfId="29" applyNumberFormat="1" applyFont="1" applyFill="1" applyBorder="1" applyAlignment="1">
      <alignment horizontal="center" vertical="top"/>
    </xf>
    <xf numFmtId="199" fontId="71" fillId="3" borderId="4" xfId="29" applyNumberFormat="1" applyFont="1" applyFill="1" applyBorder="1" applyAlignment="1">
      <alignment horizontal="center" vertical="center"/>
    </xf>
    <xf numFmtId="3" fontId="56" fillId="3" borderId="4" xfId="20" applyNumberFormat="1" applyFont="1" applyFill="1" applyBorder="1" applyAlignment="1">
      <alignment horizontal="right" vertical="top"/>
    </xf>
    <xf numFmtId="199" fontId="56" fillId="3" borderId="4" xfId="29" applyNumberFormat="1" applyFont="1" applyFill="1" applyBorder="1" applyAlignment="1">
      <alignment horizontal="right" vertical="top"/>
    </xf>
    <xf numFmtId="1" fontId="56" fillId="3" borderId="4" xfId="29" applyNumberFormat="1" applyFont="1" applyFill="1" applyBorder="1" applyAlignment="1">
      <alignment horizontal="right" vertical="top"/>
    </xf>
    <xf numFmtId="0" fontId="66" fillId="0" borderId="0" xfId="20" applyNumberFormat="1" applyFont="1" applyFill="1"/>
    <xf numFmtId="174" fontId="66" fillId="10" borderId="0" xfId="20" applyFont="1" applyFill="1"/>
    <xf numFmtId="199" fontId="56" fillId="0" borderId="4" xfId="29" applyNumberFormat="1" applyFont="1" applyFill="1" applyBorder="1" applyAlignment="1">
      <alignment horizontal="center" vertical="top"/>
    </xf>
    <xf numFmtId="204" fontId="68" fillId="10" borderId="4" xfId="20" applyNumberFormat="1" applyFont="1" applyFill="1" applyBorder="1" applyAlignment="1">
      <alignment horizontal="left" vertical="top"/>
    </xf>
    <xf numFmtId="199" fontId="68" fillId="10" borderId="4" xfId="29" applyNumberFormat="1" applyFont="1" applyFill="1" applyBorder="1" applyAlignment="1">
      <alignment vertical="top"/>
    </xf>
    <xf numFmtId="3" fontId="68" fillId="10" borderId="4" xfId="20" applyNumberFormat="1" applyFont="1" applyFill="1" applyBorder="1" applyAlignment="1">
      <alignment horizontal="right" vertical="top"/>
    </xf>
    <xf numFmtId="199" fontId="68" fillId="10" borderId="4" xfId="29" applyNumberFormat="1" applyFont="1" applyFill="1" applyBorder="1" applyAlignment="1">
      <alignment horizontal="right" vertical="top"/>
    </xf>
    <xf numFmtId="199" fontId="56" fillId="3" borderId="4" xfId="29" applyNumberFormat="1" applyFont="1" applyFill="1" applyBorder="1" applyAlignment="1">
      <alignment vertical="top"/>
    </xf>
    <xf numFmtId="199" fontId="56" fillId="0" borderId="4" xfId="29" applyNumberFormat="1" applyFont="1" applyFill="1" applyBorder="1" applyAlignment="1">
      <alignment horizontal="right" vertical="top"/>
    </xf>
    <xf numFmtId="3" fontId="56" fillId="3" borderId="4" xfId="30" applyNumberFormat="1" applyFont="1" applyFill="1" applyBorder="1" applyAlignment="1">
      <alignment horizontal="left" vertical="top"/>
    </xf>
    <xf numFmtId="204" fontId="56" fillId="0" borderId="4" xfId="20" applyNumberFormat="1" applyFont="1" applyFill="1" applyBorder="1" applyAlignment="1">
      <alignment horizontal="left" vertical="top" wrapText="1"/>
    </xf>
    <xf numFmtId="199" fontId="71" fillId="3" borderId="4" xfId="29" applyNumberFormat="1" applyFont="1" applyFill="1" applyBorder="1" applyAlignment="1">
      <alignment vertical="center"/>
    </xf>
    <xf numFmtId="174" fontId="56" fillId="10" borderId="4" xfId="20" applyFont="1" applyFill="1" applyBorder="1" applyAlignment="1">
      <alignment horizontal="left" vertical="top" wrapText="1"/>
    </xf>
    <xf numFmtId="204" fontId="56" fillId="10" borderId="4" xfId="20" applyNumberFormat="1" applyFont="1" applyFill="1" applyBorder="1" applyAlignment="1">
      <alignment horizontal="left" vertical="top"/>
    </xf>
    <xf numFmtId="199" fontId="56" fillId="10" borderId="4" xfId="29" applyNumberFormat="1" applyFont="1" applyFill="1" applyBorder="1" applyAlignment="1">
      <alignment vertical="top"/>
    </xf>
    <xf numFmtId="3" fontId="56" fillId="10" borderId="4" xfId="20" applyNumberFormat="1" applyFont="1" applyFill="1" applyBorder="1" applyAlignment="1">
      <alignment horizontal="right" vertical="top"/>
    </xf>
    <xf numFmtId="199" fontId="56" fillId="10" borderId="4" xfId="29" applyNumberFormat="1" applyFont="1" applyFill="1" applyBorder="1" applyAlignment="1">
      <alignment horizontal="right" vertical="top"/>
    </xf>
    <xf numFmtId="3" fontId="56" fillId="3" borderId="4" xfId="30" applyNumberFormat="1" applyFont="1" applyFill="1" applyBorder="1" applyAlignment="1">
      <alignment horizontal="right" vertical="top"/>
    </xf>
    <xf numFmtId="180" fontId="66" fillId="0" borderId="0" xfId="20" applyNumberFormat="1" applyFont="1" applyFill="1"/>
    <xf numFmtId="174" fontId="56" fillId="10" borderId="4" xfId="20" applyFont="1" applyFill="1" applyBorder="1" applyAlignment="1">
      <alignment horizontal="left" vertical="top"/>
    </xf>
    <xf numFmtId="4" fontId="56" fillId="3" borderId="4" xfId="20" applyNumberFormat="1" applyFont="1" applyFill="1" applyBorder="1" applyAlignment="1">
      <alignment horizontal="right" vertical="top"/>
    </xf>
    <xf numFmtId="174" fontId="56" fillId="3" borderId="4" xfId="20" applyFont="1" applyFill="1" applyBorder="1" applyAlignment="1">
      <alignment horizontal="center" vertical="center"/>
    </xf>
    <xf numFmtId="174" fontId="31" fillId="0" borderId="0" xfId="20" applyFont="1" applyFill="1" applyBorder="1" applyAlignment="1"/>
    <xf numFmtId="174" fontId="66" fillId="0" borderId="0" xfId="20" applyFont="1" applyFill="1" applyAlignment="1">
      <alignment horizontal="left"/>
    </xf>
    <xf numFmtId="197" fontId="45" fillId="3" borderId="0" xfId="24" applyNumberFormat="1" applyFont="1" applyFill="1" applyBorder="1" applyAlignment="1">
      <alignment horizontal="right" vertical="top"/>
    </xf>
    <xf numFmtId="204" fontId="56" fillId="3" borderId="0" xfId="20" applyNumberFormat="1" applyFont="1" applyFill="1" applyBorder="1" applyAlignment="1">
      <alignment horizontal="right" vertical="top"/>
    </xf>
    <xf numFmtId="174" fontId="41" fillId="3" borderId="0" xfId="20" applyFont="1" applyFill="1" applyAlignment="1">
      <alignment horizontal="left"/>
    </xf>
    <xf numFmtId="0" fontId="31" fillId="3" borderId="0" xfId="20" applyNumberFormat="1" applyFont="1" applyFill="1" applyAlignment="1">
      <alignment horizontal="left" vertical="top"/>
    </xf>
    <xf numFmtId="174" fontId="66" fillId="0" borderId="0" xfId="20" applyFont="1" applyFill="1" applyAlignment="1">
      <alignment horizontal="right"/>
    </xf>
    <xf numFmtId="0" fontId="31" fillId="3" borderId="0" xfId="20" applyNumberFormat="1" applyFont="1" applyFill="1" applyAlignment="1">
      <alignment horizontal="left" vertical="top" wrapText="1"/>
    </xf>
    <xf numFmtId="174" fontId="66" fillId="0" borderId="0" xfId="20" applyFont="1" applyFill="1" applyAlignment="1">
      <alignment wrapText="1"/>
    </xf>
    <xf numFmtId="205" fontId="66" fillId="0" borderId="0" xfId="20" applyNumberFormat="1" applyFont="1" applyFill="1"/>
    <xf numFmtId="203" fontId="66" fillId="0" borderId="0" xfId="20" applyNumberFormat="1" applyFont="1" applyFill="1"/>
    <xf numFmtId="205" fontId="66" fillId="0" borderId="0" xfId="20" applyNumberFormat="1" applyFont="1" applyFill="1" applyAlignment="1">
      <alignment horizontal="right"/>
    </xf>
    <xf numFmtId="174" fontId="66" fillId="6" borderId="0" xfId="20" applyFont="1" applyFill="1"/>
    <xf numFmtId="164" fontId="13" fillId="0" borderId="0" xfId="6" applyNumberFormat="1" applyFont="1" applyFill="1" applyBorder="1" applyAlignment="1">
      <alignment horizontal="right" vertical="center" wrapText="1"/>
    </xf>
    <xf numFmtId="3" fontId="12" fillId="0" borderId="4" xfId="0" applyNumberFormat="1" applyFont="1" applyFill="1" applyBorder="1" applyAlignment="1">
      <alignment wrapText="1"/>
    </xf>
    <xf numFmtId="3" fontId="12" fillId="0" borderId="33" xfId="0" applyNumberFormat="1" applyFont="1" applyFill="1" applyBorder="1" applyAlignment="1">
      <alignment wrapText="1"/>
    </xf>
    <xf numFmtId="3" fontId="12" fillId="0" borderId="4" xfId="0" applyNumberFormat="1" applyFont="1" applyFill="1" applyBorder="1" applyAlignment="1"/>
    <xf numFmtId="3" fontId="20" fillId="0" borderId="4" xfId="1" applyNumberFormat="1" applyFont="1" applyFill="1" applyBorder="1" applyAlignment="1">
      <alignment wrapText="1"/>
    </xf>
    <xf numFmtId="3" fontId="20" fillId="0" borderId="33" xfId="0" applyNumberFormat="1" applyFont="1" applyFill="1" applyBorder="1" applyAlignment="1">
      <alignment wrapText="1"/>
    </xf>
    <xf numFmtId="2" fontId="9" fillId="0" borderId="0" xfId="0" applyNumberFormat="1" applyFont="1" applyFill="1" applyAlignment="1">
      <alignment horizontal="left" vertical="top"/>
    </xf>
    <xf numFmtId="3" fontId="9" fillId="0" borderId="4" xfId="0" applyNumberFormat="1" applyFont="1" applyFill="1" applyBorder="1" applyAlignment="1">
      <alignment horizontal="right" vertical="top"/>
    </xf>
    <xf numFmtId="3" fontId="12" fillId="0" borderId="4" xfId="5" applyNumberFormat="1" applyFont="1" applyFill="1" applyBorder="1" applyAlignment="1">
      <alignment horizontal="right" vertical="center" wrapText="1"/>
    </xf>
    <xf numFmtId="3" fontId="10" fillId="0" borderId="4" xfId="0" applyNumberFormat="1" applyFont="1" applyFill="1" applyBorder="1" applyAlignment="1">
      <alignment horizontal="right" vertical="top"/>
    </xf>
    <xf numFmtId="1" fontId="0" fillId="0" borderId="0" xfId="0" applyNumberFormat="1"/>
    <xf numFmtId="3" fontId="12" fillId="0" borderId="4" xfId="0" applyNumberFormat="1" applyFont="1" applyFill="1" applyBorder="1" applyAlignment="1">
      <alignment horizontal="right" wrapText="1"/>
    </xf>
    <xf numFmtId="3" fontId="20" fillId="0" borderId="4" xfId="5" applyNumberFormat="1" applyFont="1" applyFill="1" applyBorder="1"/>
    <xf numFmtId="3" fontId="12" fillId="0" borderId="4" xfId="5" applyNumberFormat="1" applyFont="1" applyFill="1" applyBorder="1"/>
    <xf numFmtId="49" fontId="9" fillId="2" borderId="0" xfId="8" applyNumberFormat="1" applyFont="1" applyFill="1" applyAlignment="1">
      <alignment horizontal="left"/>
    </xf>
    <xf numFmtId="0" fontId="87" fillId="3" borderId="0" xfId="0" applyFont="1" applyFill="1" applyAlignment="1"/>
    <xf numFmtId="49" fontId="86" fillId="2" borderId="12" xfId="0" applyNumberFormat="1" applyFont="1" applyFill="1" applyBorder="1" applyAlignment="1">
      <alignment horizontal="center" vertical="center" wrapText="1"/>
    </xf>
    <xf numFmtId="0" fontId="87" fillId="0" borderId="0" xfId="0" applyFont="1"/>
    <xf numFmtId="49" fontId="86" fillId="2" borderId="52" xfId="0" applyNumberFormat="1" applyFont="1" applyFill="1" applyBorder="1" applyAlignment="1">
      <alignment horizontal="left"/>
    </xf>
    <xf numFmtId="3" fontId="87" fillId="0" borderId="0" xfId="0" applyNumberFormat="1" applyFont="1"/>
    <xf numFmtId="171" fontId="87" fillId="0" borderId="0" xfId="0" applyNumberFormat="1" applyFont="1"/>
    <xf numFmtId="17" fontId="88" fillId="2" borderId="52" xfId="8" applyNumberFormat="1" applyFont="1" applyFill="1" applyBorder="1" applyAlignment="1">
      <alignment horizontal="left"/>
    </xf>
    <xf numFmtId="1" fontId="87" fillId="0" borderId="0" xfId="0" applyNumberFormat="1" applyFont="1"/>
    <xf numFmtId="0" fontId="89" fillId="0" borderId="0" xfId="0" applyFont="1"/>
    <xf numFmtId="1" fontId="89" fillId="0" borderId="0" xfId="0" applyNumberFormat="1" applyFont="1"/>
    <xf numFmtId="49" fontId="86" fillId="3" borderId="0" xfId="0" applyNumberFormat="1" applyFont="1" applyFill="1" applyBorder="1" applyAlignment="1">
      <alignment vertical="top" wrapText="1"/>
    </xf>
    <xf numFmtId="0" fontId="90" fillId="3" borderId="0" xfId="0" applyNumberFormat="1" applyFont="1" applyFill="1" applyBorder="1" applyAlignment="1"/>
    <xf numFmtId="49" fontId="86" fillId="2" borderId="1" xfId="0" applyNumberFormat="1" applyFont="1" applyFill="1" applyBorder="1" applyAlignment="1">
      <alignment horizontal="center" vertical="center" wrapText="1"/>
    </xf>
    <xf numFmtId="49" fontId="86" fillId="3" borderId="1" xfId="0" applyNumberFormat="1" applyFont="1" applyFill="1" applyBorder="1" applyAlignment="1">
      <alignment horizontal="left" vertical="top"/>
    </xf>
    <xf numFmtId="3" fontId="91" fillId="11" borderId="52" xfId="1" applyNumberFormat="1" applyFont="1" applyFill="1" applyBorder="1" applyAlignment="1">
      <alignment horizontal="center"/>
    </xf>
    <xf numFmtId="4" fontId="91" fillId="11" borderId="52" xfId="2" applyNumberFormat="1" applyFont="1" applyFill="1" applyBorder="1" applyAlignment="1">
      <alignment horizontal="center"/>
    </xf>
    <xf numFmtId="3" fontId="86" fillId="3" borderId="4" xfId="0" applyNumberFormat="1" applyFont="1" applyFill="1" applyBorder="1" applyAlignment="1">
      <alignment horizontal="center" vertical="top"/>
    </xf>
    <xf numFmtId="4" fontId="92" fillId="3" borderId="4" xfId="0" applyNumberFormat="1" applyFont="1" applyFill="1" applyBorder="1" applyAlignment="1">
      <alignment horizontal="center" vertical="top"/>
    </xf>
    <xf numFmtId="3" fontId="88" fillId="3" borderId="52" xfId="0" applyNumberFormat="1" applyFont="1" applyFill="1" applyBorder="1" applyAlignment="1">
      <alignment horizontal="center" vertical="top"/>
    </xf>
    <xf numFmtId="4" fontId="90" fillId="3" borderId="52" xfId="0" applyNumberFormat="1" applyFont="1" applyFill="1" applyBorder="1" applyAlignment="1">
      <alignment horizontal="center" vertical="top"/>
    </xf>
    <xf numFmtId="0" fontId="90" fillId="0" borderId="0" xfId="0" applyNumberFormat="1" applyFont="1" applyFill="1" applyBorder="1" applyAlignment="1">
      <alignment horizontal="left"/>
    </xf>
    <xf numFmtId="0" fontId="88" fillId="2" borderId="0" xfId="0" applyFont="1" applyFill="1" applyBorder="1" applyAlignment="1">
      <alignment horizontal="left" vertical="center"/>
    </xf>
    <xf numFmtId="0" fontId="94" fillId="3" borderId="0" xfId="0" applyNumberFormat="1" applyFont="1" applyFill="1" applyBorder="1" applyAlignment="1">
      <alignment horizontal="left"/>
    </xf>
    <xf numFmtId="0" fontId="88" fillId="2" borderId="0" xfId="0" applyFont="1" applyFill="1" applyAlignment="1">
      <alignment horizontal="left" vertical="center"/>
    </xf>
    <xf numFmtId="171" fontId="86" fillId="2" borderId="0" xfId="0" applyNumberFormat="1" applyFont="1" applyFill="1" applyAlignment="1">
      <alignment horizontal="left" vertical="center"/>
    </xf>
    <xf numFmtId="167" fontId="95" fillId="0" borderId="52" xfId="1" applyNumberFormat="1" applyFont="1" applyBorder="1" applyAlignment="1">
      <alignment horizontal="right" wrapText="1"/>
    </xf>
    <xf numFmtId="167" fontId="95" fillId="0" borderId="52" xfId="1" applyNumberFormat="1" applyFont="1" applyBorder="1" applyAlignment="1">
      <alignment horizontal="left" wrapText="1"/>
    </xf>
    <xf numFmtId="167" fontId="88" fillId="2" borderId="52" xfId="1" applyNumberFormat="1" applyFont="1" applyFill="1" applyBorder="1" applyAlignment="1">
      <alignment horizontal="left"/>
    </xf>
    <xf numFmtId="167" fontId="87" fillId="0" borderId="52" xfId="1" applyNumberFormat="1" applyFont="1" applyBorder="1" applyAlignment="1">
      <alignment horizontal="left" wrapText="1"/>
    </xf>
    <xf numFmtId="0" fontId="86" fillId="3" borderId="0" xfId="0" applyFont="1" applyFill="1" applyAlignment="1">
      <alignment horizontal="left" vertical="center"/>
    </xf>
    <xf numFmtId="171" fontId="86" fillId="3" borderId="0" xfId="0" applyNumberFormat="1" applyFont="1" applyFill="1" applyAlignment="1">
      <alignment horizontal="left" vertical="center"/>
    </xf>
    <xf numFmtId="167" fontId="91" fillId="0" borderId="52" xfId="1" applyNumberFormat="1" applyFont="1" applyBorder="1" applyAlignment="1">
      <alignment horizontal="left" wrapText="1"/>
    </xf>
    <xf numFmtId="167" fontId="86" fillId="2" borderId="52" xfId="1" applyNumberFormat="1" applyFont="1" applyFill="1" applyBorder="1" applyAlignment="1">
      <alignment horizontal="left"/>
    </xf>
    <xf numFmtId="49" fontId="86" fillId="3" borderId="52" xfId="0" applyNumberFormat="1" applyFont="1" applyFill="1" applyBorder="1" applyAlignment="1">
      <alignment horizontal="left"/>
    </xf>
    <xf numFmtId="0" fontId="88" fillId="2" borderId="0" xfId="0" applyFont="1" applyFill="1" applyAlignment="1">
      <alignment horizontal="center" vertical="center"/>
    </xf>
    <xf numFmtId="49" fontId="86" fillId="2" borderId="52" xfId="0" applyNumberFormat="1" applyFont="1" applyFill="1" applyBorder="1" applyAlignment="1">
      <alignment horizontal="center" vertical="center" wrapText="1"/>
    </xf>
    <xf numFmtId="0" fontId="90" fillId="3" borderId="0" xfId="0" applyNumberFormat="1" applyFont="1" applyFill="1" applyBorder="1" applyAlignment="1">
      <alignment horizontal="left"/>
    </xf>
    <xf numFmtId="0" fontId="96" fillId="0" borderId="0" xfId="0" applyNumberFormat="1" applyFont="1" applyFill="1" applyBorder="1" applyAlignment="1">
      <alignment horizontal="left"/>
    </xf>
    <xf numFmtId="49" fontId="98" fillId="2" borderId="0" xfId="0" applyNumberFormat="1" applyFont="1" applyFill="1" applyAlignment="1">
      <alignment vertical="top" wrapText="1"/>
    </xf>
    <xf numFmtId="0" fontId="99" fillId="2" borderId="0" xfId="0" applyFont="1" applyFill="1" applyAlignment="1">
      <alignment horizontal="left" vertical="center"/>
    </xf>
    <xf numFmtId="193" fontId="99" fillId="2" borderId="0" xfId="1" applyNumberFormat="1" applyFont="1" applyFill="1" applyBorder="1" applyAlignment="1">
      <alignment horizontal="left"/>
    </xf>
    <xf numFmtId="193" fontId="96" fillId="0" borderId="0" xfId="1" applyNumberFormat="1" applyFont="1" applyFill="1" applyBorder="1" applyAlignment="1">
      <alignment horizontal="left"/>
    </xf>
    <xf numFmtId="43" fontId="96" fillId="0" borderId="0" xfId="1" applyFont="1" applyFill="1" applyBorder="1" applyAlignment="1">
      <alignment horizontal="left"/>
    </xf>
    <xf numFmtId="17" fontId="96" fillId="0" borderId="0" xfId="0" applyNumberFormat="1" applyFont="1" applyFill="1" applyBorder="1" applyAlignment="1">
      <alignment horizontal="left"/>
    </xf>
    <xf numFmtId="43" fontId="22" fillId="0" borderId="0" xfId="7" applyFont="1" applyBorder="1" applyAlignment="1">
      <alignment horizontal="center" vertical="center"/>
    </xf>
    <xf numFmtId="43" fontId="3" fillId="0" borderId="0" xfId="7" applyFont="1" applyFill="1" applyBorder="1" applyAlignment="1">
      <alignment horizontal="center" vertical="center"/>
    </xf>
    <xf numFmtId="167" fontId="96" fillId="0" borderId="4" xfId="31" applyNumberFormat="1" applyFont="1" applyBorder="1" applyAlignment="1">
      <alignment horizontal="center" vertical="center"/>
    </xf>
    <xf numFmtId="167" fontId="96" fillId="0" borderId="4" xfId="7" applyNumberFormat="1" applyFont="1" applyBorder="1" applyAlignment="1">
      <alignment horizontal="center" vertical="center"/>
    </xf>
    <xf numFmtId="167" fontId="96" fillId="0" borderId="4" xfId="7" applyNumberFormat="1" applyFont="1" applyFill="1" applyBorder="1" applyAlignment="1">
      <alignment horizontal="center" vertical="center"/>
    </xf>
    <xf numFmtId="167" fontId="96" fillId="0" borderId="4" xfId="7" applyNumberFormat="1" applyFont="1" applyFill="1" applyBorder="1" applyAlignment="1">
      <alignment vertical="center"/>
    </xf>
    <xf numFmtId="167" fontId="96" fillId="0" borderId="4" xfId="7" applyNumberFormat="1" applyFont="1" applyBorder="1" applyAlignment="1">
      <alignment vertical="center"/>
    </xf>
    <xf numFmtId="17" fontId="96" fillId="0" borderId="4" xfId="0" applyNumberFormat="1" applyFont="1" applyFill="1" applyBorder="1" applyAlignment="1">
      <alignment horizontal="left"/>
    </xf>
    <xf numFmtId="167" fontId="99" fillId="2" borderId="4" xfId="1" applyNumberFormat="1" applyFont="1" applyFill="1" applyBorder="1" applyAlignment="1">
      <alignment horizontal="left"/>
    </xf>
    <xf numFmtId="167" fontId="96" fillId="0" borderId="4" xfId="1" applyNumberFormat="1" applyFont="1" applyFill="1" applyBorder="1" applyAlignment="1">
      <alignment horizontal="left"/>
    </xf>
    <xf numFmtId="0" fontId="97" fillId="2" borderId="0" xfId="0" applyFont="1" applyFill="1" applyAlignment="1">
      <alignment horizontal="left" vertical="center"/>
    </xf>
    <xf numFmtId="167" fontId="100" fillId="0" borderId="4" xfId="31" applyNumberFormat="1" applyFont="1" applyBorder="1" applyAlignment="1">
      <alignment horizontal="center" vertical="center"/>
    </xf>
    <xf numFmtId="167" fontId="100" fillId="0" borderId="4" xfId="1" applyNumberFormat="1" applyFont="1" applyFill="1" applyBorder="1" applyAlignment="1">
      <alignment horizontal="left"/>
    </xf>
    <xf numFmtId="49" fontId="97" fillId="2" borderId="4" xfId="0" applyNumberFormat="1" applyFont="1" applyFill="1" applyBorder="1" applyAlignment="1">
      <alignment horizontal="left"/>
    </xf>
    <xf numFmtId="167" fontId="97" fillId="2" borderId="4" xfId="1" applyNumberFormat="1" applyFont="1" applyFill="1" applyBorder="1" applyAlignment="1">
      <alignment horizontal="left"/>
    </xf>
    <xf numFmtId="49" fontId="97" fillId="2" borderId="4" xfId="0" applyNumberFormat="1" applyFont="1" applyFill="1" applyBorder="1" applyAlignment="1">
      <alignment horizontal="left" vertical="center" wrapText="1"/>
    </xf>
    <xf numFmtId="0" fontId="101" fillId="3" borderId="0" xfId="0" applyNumberFormat="1" applyFont="1" applyFill="1" applyBorder="1" applyAlignment="1"/>
    <xf numFmtId="0" fontId="101" fillId="3" borderId="0" xfId="0" applyFont="1" applyFill="1" applyBorder="1"/>
    <xf numFmtId="0" fontId="100" fillId="0" borderId="52" xfId="0" applyFont="1" applyFill="1" applyBorder="1" applyAlignment="1">
      <alignment horizontal="center" vertical="center" wrapText="1"/>
    </xf>
    <xf numFmtId="0" fontId="100" fillId="0" borderId="0" xfId="0" applyNumberFormat="1" applyFont="1" applyFill="1" applyBorder="1" applyAlignment="1"/>
    <xf numFmtId="0" fontId="101" fillId="0" borderId="0" xfId="0" applyFont="1" applyBorder="1"/>
    <xf numFmtId="17" fontId="100" fillId="0" borderId="52" xfId="0" applyNumberFormat="1" applyFont="1" applyFill="1" applyBorder="1" applyAlignment="1">
      <alignment horizontal="center" vertical="center" wrapText="1"/>
    </xf>
    <xf numFmtId="17" fontId="97" fillId="2" borderId="52" xfId="8" applyNumberFormat="1" applyFont="1" applyFill="1" applyBorder="1" applyAlignment="1">
      <alignment horizontal="center" vertical="center" wrapText="1"/>
    </xf>
    <xf numFmtId="17" fontId="100" fillId="0" borderId="0" xfId="0" applyNumberFormat="1" applyFont="1" applyFill="1" applyBorder="1" applyAlignment="1">
      <alignment horizontal="center" vertical="center" wrapText="1"/>
    </xf>
    <xf numFmtId="0" fontId="96" fillId="0" borderId="52" xfId="0" applyFont="1" applyFill="1" applyBorder="1" applyAlignment="1">
      <alignment wrapText="1"/>
    </xf>
    <xf numFmtId="167" fontId="96" fillId="0" borderId="52" xfId="1" applyNumberFormat="1" applyFont="1" applyFill="1" applyBorder="1"/>
    <xf numFmtId="167" fontId="96" fillId="0" borderId="52" xfId="1" applyNumberFormat="1" applyFont="1" applyFill="1" applyBorder="1" applyAlignment="1">
      <alignment horizontal="right"/>
    </xf>
    <xf numFmtId="167" fontId="96" fillId="0" borderId="52" xfId="1" applyNumberFormat="1" applyFont="1" applyFill="1" applyBorder="1" applyAlignment="1">
      <alignment wrapText="1"/>
    </xf>
    <xf numFmtId="0" fontId="101" fillId="0" borderId="52" xfId="0" applyFont="1" applyBorder="1" applyAlignment="1">
      <alignment horizontal="right"/>
    </xf>
    <xf numFmtId="0" fontId="96" fillId="0" borderId="0" xfId="0" applyFont="1" applyFill="1" applyBorder="1"/>
    <xf numFmtId="167" fontId="101" fillId="0" borderId="52" xfId="1" applyNumberFormat="1" applyFont="1" applyFill="1" applyBorder="1" applyAlignment="1"/>
    <xf numFmtId="0" fontId="101" fillId="0" borderId="0" xfId="0" applyNumberFormat="1" applyFont="1" applyFill="1" applyBorder="1" applyAlignment="1"/>
    <xf numFmtId="0" fontId="100" fillId="0" borderId="52" xfId="0" applyFont="1" applyFill="1" applyBorder="1" applyAlignment="1">
      <alignment wrapText="1"/>
    </xf>
    <xf numFmtId="167" fontId="100" fillId="0" borderId="52" xfId="1" applyNumberFormat="1" applyFont="1" applyFill="1" applyBorder="1" applyAlignment="1">
      <alignment horizontal="right"/>
    </xf>
    <xf numFmtId="167" fontId="100" fillId="0" borderId="52" xfId="1" applyNumberFormat="1" applyFont="1" applyFill="1" applyBorder="1" applyAlignment="1">
      <alignment wrapText="1"/>
    </xf>
    <xf numFmtId="3" fontId="102" fillId="0" borderId="52" xfId="0" applyNumberFormat="1" applyFont="1" applyBorder="1" applyAlignment="1">
      <alignment horizontal="right"/>
    </xf>
    <xf numFmtId="206" fontId="100" fillId="0" borderId="0" xfId="0" applyNumberFormat="1" applyFont="1" applyFill="1" applyBorder="1" applyAlignment="1">
      <alignment horizontal="right"/>
    </xf>
    <xf numFmtId="0" fontId="96" fillId="0" borderId="0" xfId="0" applyNumberFormat="1" applyFont="1" applyFill="1" applyBorder="1" applyAlignment="1">
      <alignment wrapText="1"/>
    </xf>
    <xf numFmtId="0" fontId="92" fillId="0" borderId="0" xfId="8" applyFont="1" applyFill="1" applyAlignment="1">
      <alignment vertical="center"/>
    </xf>
    <xf numFmtId="3" fontId="92" fillId="0" borderId="0" xfId="8" applyNumberFormat="1" applyFont="1" applyFill="1" applyAlignment="1">
      <alignment vertical="center"/>
    </xf>
    <xf numFmtId="0" fontId="92" fillId="0" borderId="52" xfId="32" applyFont="1" applyFill="1" applyBorder="1" applyAlignment="1">
      <alignment vertical="top" wrapText="1"/>
    </xf>
    <xf numFmtId="0" fontId="92" fillId="0" borderId="52" xfId="0" applyFont="1" applyFill="1" applyBorder="1" applyAlignment="1">
      <alignment vertical="top" wrapText="1"/>
    </xf>
    <xf numFmtId="0" fontId="92" fillId="0" borderId="0" xfId="8" applyFont="1" applyFill="1" applyAlignment="1">
      <alignment vertical="top"/>
    </xf>
    <xf numFmtId="0" fontId="92" fillId="0" borderId="52" xfId="32" applyFont="1" applyFill="1" applyBorder="1" applyAlignment="1">
      <alignment vertical="center"/>
    </xf>
    <xf numFmtId="0" fontId="92" fillId="0" borderId="52" xfId="32" applyFont="1" applyFill="1" applyBorder="1" applyAlignment="1">
      <alignment vertical="center" wrapText="1"/>
    </xf>
    <xf numFmtId="3" fontId="92" fillId="0" borderId="52" xfId="32" applyNumberFormat="1" applyFont="1" applyFill="1" applyBorder="1" applyAlignment="1">
      <alignment vertical="center"/>
    </xf>
    <xf numFmtId="0" fontId="92" fillId="0" borderId="53" xfId="32" applyFont="1" applyFill="1" applyBorder="1" applyAlignment="1">
      <alignment vertical="center"/>
    </xf>
    <xf numFmtId="0" fontId="92" fillId="0" borderId="52" xfId="0" applyFont="1" applyFill="1" applyBorder="1" applyAlignment="1">
      <alignment vertical="center"/>
    </xf>
    <xf numFmtId="0" fontId="90" fillId="0" borderId="52" xfId="0" applyFont="1" applyFill="1" applyBorder="1" applyAlignment="1">
      <alignment vertical="center"/>
    </xf>
    <xf numFmtId="0" fontId="92" fillId="0" borderId="52" xfId="8" applyFont="1" applyFill="1" applyBorder="1" applyAlignment="1">
      <alignment vertical="center"/>
    </xf>
    <xf numFmtId="3" fontId="90" fillId="0" borderId="1" xfId="8" applyNumberFormat="1" applyFont="1" applyFill="1" applyBorder="1" applyAlignment="1">
      <alignment vertical="center"/>
    </xf>
    <xf numFmtId="3" fontId="90" fillId="0" borderId="15" xfId="8" applyNumberFormat="1" applyFont="1" applyFill="1" applyBorder="1" applyAlignment="1">
      <alignment vertical="center"/>
    </xf>
    <xf numFmtId="0" fontId="90" fillId="0" borderId="52" xfId="8" applyFont="1" applyFill="1" applyBorder="1" applyAlignment="1">
      <alignment vertical="center"/>
    </xf>
    <xf numFmtId="0" fontId="90" fillId="0" borderId="0" xfId="8" applyFont="1" applyFill="1" applyAlignment="1">
      <alignment vertical="center"/>
    </xf>
    <xf numFmtId="0" fontId="90" fillId="0" borderId="52" xfId="32" applyFont="1" applyFill="1" applyBorder="1" applyAlignment="1">
      <alignment vertical="center"/>
    </xf>
    <xf numFmtId="0" fontId="90" fillId="0" borderId="52" xfId="32" applyFont="1" applyFill="1" applyBorder="1" applyAlignment="1">
      <alignment vertical="center" wrapText="1"/>
    </xf>
    <xf numFmtId="167" fontId="87" fillId="0" borderId="52" xfId="1" applyNumberFormat="1" applyFont="1" applyFill="1" applyBorder="1" applyAlignment="1">
      <alignment vertical="center"/>
    </xf>
    <xf numFmtId="167" fontId="103" fillId="0" borderId="52" xfId="1" applyNumberFormat="1" applyFont="1" applyFill="1" applyBorder="1" applyAlignment="1">
      <alignment vertical="center"/>
    </xf>
    <xf numFmtId="1" fontId="90" fillId="0" borderId="52" xfId="32" applyNumberFormat="1" applyFont="1" applyFill="1" applyBorder="1" applyAlignment="1">
      <alignment vertical="center" wrapText="1"/>
    </xf>
    <xf numFmtId="167" fontId="104" fillId="0" borderId="0" xfId="1" applyNumberFormat="1" applyFont="1"/>
    <xf numFmtId="167" fontId="105" fillId="0" borderId="52" xfId="1" applyNumberFormat="1" applyFont="1" applyFill="1" applyBorder="1" applyAlignment="1">
      <alignment vertical="center"/>
    </xf>
    <xf numFmtId="0" fontId="92" fillId="0" borderId="53" xfId="32" applyFont="1" applyFill="1" applyBorder="1" applyAlignment="1">
      <alignment vertical="center" wrapText="1"/>
    </xf>
    <xf numFmtId="0" fontId="90" fillId="0" borderId="0" xfId="32" applyFont="1" applyFill="1" applyBorder="1" applyAlignment="1">
      <alignment vertical="center"/>
    </xf>
    <xf numFmtId="3" fontId="90" fillId="0" borderId="0" xfId="8" applyNumberFormat="1" applyFont="1" applyFill="1" applyBorder="1" applyAlignment="1">
      <alignment vertical="center"/>
    </xf>
    <xf numFmtId="3" fontId="90" fillId="0" borderId="0" xfId="8" applyNumberFormat="1" applyFont="1" applyFill="1" applyAlignment="1">
      <alignment vertical="center"/>
    </xf>
    <xf numFmtId="0" fontId="87" fillId="0" borderId="52" xfId="0" applyNumberFormat="1" applyFont="1" applyFill="1" applyBorder="1" applyAlignment="1"/>
    <xf numFmtId="0" fontId="87" fillId="0" borderId="0" xfId="0" applyNumberFormat="1" applyFont="1" applyFill="1" applyBorder="1" applyAlignment="1"/>
    <xf numFmtId="0" fontId="87" fillId="0" borderId="0" xfId="0" applyFont="1" applyFill="1" applyAlignment="1">
      <alignment vertical="center"/>
    </xf>
    <xf numFmtId="49" fontId="91" fillId="0" borderId="52" xfId="0" applyNumberFormat="1" applyFont="1" applyFill="1" applyBorder="1" applyAlignment="1">
      <alignment horizontal="center" vertical="center" wrapText="1"/>
    </xf>
    <xf numFmtId="49" fontId="91" fillId="0" borderId="52" xfId="0" applyNumberFormat="1" applyFont="1" applyFill="1" applyBorder="1" applyAlignment="1">
      <alignment horizontal="left" vertical="center"/>
    </xf>
    <xf numFmtId="167" fontId="91" fillId="0" borderId="52" xfId="1" applyNumberFormat="1" applyFont="1" applyFill="1" applyBorder="1" applyAlignment="1">
      <alignment vertical="top"/>
    </xf>
    <xf numFmtId="0" fontId="91" fillId="0" borderId="0" xfId="0" applyFont="1" applyFill="1" applyAlignment="1">
      <alignment vertical="center"/>
    </xf>
    <xf numFmtId="0" fontId="91" fillId="0" borderId="0" xfId="0" applyNumberFormat="1" applyFont="1" applyFill="1" applyBorder="1" applyAlignment="1"/>
    <xf numFmtId="49" fontId="87" fillId="0" borderId="52" xfId="0" applyNumberFormat="1" applyFont="1" applyFill="1" applyBorder="1" applyAlignment="1">
      <alignment horizontal="left" vertical="center"/>
    </xf>
    <xf numFmtId="167" fontId="87" fillId="0" borderId="52" xfId="1" applyNumberFormat="1" applyFont="1" applyFill="1" applyBorder="1" applyAlignment="1">
      <alignment vertical="top"/>
    </xf>
    <xf numFmtId="167" fontId="87" fillId="0" borderId="52" xfId="1" applyNumberFormat="1" applyFont="1" applyFill="1" applyBorder="1"/>
    <xf numFmtId="167" fontId="87" fillId="0" borderId="52" xfId="1" applyNumberFormat="1" applyFont="1" applyFill="1" applyBorder="1" applyAlignment="1">
      <alignment horizontal="left" vertical="top" wrapText="1"/>
    </xf>
    <xf numFmtId="167" fontId="87" fillId="0" borderId="40" xfId="1" applyNumberFormat="1" applyFont="1" applyFill="1" applyBorder="1" applyAlignment="1">
      <alignment vertical="top"/>
    </xf>
    <xf numFmtId="167" fontId="87" fillId="0" borderId="40" xfId="1" applyNumberFormat="1" applyFont="1" applyFill="1" applyBorder="1"/>
    <xf numFmtId="167" fontId="87" fillId="0" borderId="40" xfId="1" applyNumberFormat="1" applyFont="1" applyFill="1" applyBorder="1" applyAlignment="1">
      <alignment horizontal="left" vertical="top" wrapText="1"/>
    </xf>
    <xf numFmtId="49" fontId="87" fillId="0" borderId="53" xfId="0" applyNumberFormat="1" applyFont="1" applyFill="1" applyBorder="1" applyAlignment="1">
      <alignment horizontal="left" vertical="center"/>
    </xf>
    <xf numFmtId="167" fontId="90" fillId="0" borderId="52" xfId="1" applyNumberFormat="1" applyFont="1" applyFill="1" applyBorder="1" applyAlignment="1">
      <alignment horizontal="left" vertical="top" wrapText="1" indent="2"/>
    </xf>
    <xf numFmtId="167" fontId="87" fillId="0" borderId="52" xfId="1" applyNumberFormat="1" applyFont="1" applyFill="1" applyBorder="1" applyAlignment="1">
      <alignment horizontal="left" vertical="top" indent="2"/>
    </xf>
    <xf numFmtId="0" fontId="91" fillId="0" borderId="0" xfId="0" applyNumberFormat="1" applyFont="1" applyFill="1" applyBorder="1" applyAlignment="1">
      <alignment horizontal="left" wrapText="1"/>
    </xf>
    <xf numFmtId="0" fontId="87" fillId="0" borderId="0" xfId="0" applyNumberFormat="1" applyFont="1" applyFill="1" applyBorder="1" applyAlignment="1">
      <alignment horizontal="left"/>
    </xf>
    <xf numFmtId="0" fontId="87" fillId="0" borderId="0" xfId="0" applyFont="1" applyBorder="1"/>
    <xf numFmtId="49" fontId="86" fillId="0" borderId="52" xfId="0" applyNumberFormat="1" applyFont="1" applyFill="1" applyBorder="1" applyAlignment="1">
      <alignment horizontal="left" wrapText="1"/>
    </xf>
    <xf numFmtId="0" fontId="87" fillId="0" borderId="0" xfId="0" applyFont="1" applyFill="1" applyBorder="1" applyAlignment="1">
      <alignment horizontal="left" wrapText="1"/>
    </xf>
    <xf numFmtId="49" fontId="86" fillId="0" borderId="4" xfId="0" applyNumberFormat="1" applyFont="1" applyFill="1" applyBorder="1" applyAlignment="1">
      <alignment horizontal="left" vertical="center" wrapText="1"/>
    </xf>
    <xf numFmtId="49" fontId="106" fillId="0" borderId="1" xfId="0" applyNumberFormat="1" applyFont="1" applyFill="1" applyBorder="1" applyAlignment="1">
      <alignment horizontal="center" vertical="center" wrapText="1"/>
    </xf>
    <xf numFmtId="49" fontId="86" fillId="0" borderId="1" xfId="0" applyNumberFormat="1" applyFont="1" applyFill="1" applyBorder="1" applyAlignment="1">
      <alignment horizontal="center" vertical="center" wrapText="1"/>
    </xf>
    <xf numFmtId="49" fontId="88" fillId="0" borderId="4" xfId="0" applyNumberFormat="1" applyFont="1" applyFill="1" applyBorder="1" applyAlignment="1">
      <alignment horizontal="left" wrapText="1"/>
    </xf>
    <xf numFmtId="199" fontId="90" fillId="0" borderId="4" xfId="33" applyNumberFormat="1" applyFont="1" applyFill="1" applyBorder="1" applyAlignment="1">
      <alignment horizontal="right"/>
    </xf>
    <xf numFmtId="167" fontId="87" fillId="0" borderId="60" xfId="0" applyNumberFormat="1" applyFont="1" applyBorder="1"/>
    <xf numFmtId="171" fontId="86" fillId="0" borderId="1" xfId="0" applyNumberFormat="1" applyFont="1" applyFill="1" applyBorder="1" applyAlignment="1">
      <alignment horizontal="right"/>
    </xf>
    <xf numFmtId="199" fontId="90" fillId="0" borderId="4" xfId="34" applyNumberFormat="1" applyFont="1" applyFill="1" applyBorder="1" applyAlignment="1">
      <alignment horizontal="right"/>
    </xf>
    <xf numFmtId="167" fontId="87" fillId="0" borderId="0" xfId="0" applyNumberFormat="1" applyFont="1"/>
    <xf numFmtId="199" fontId="108" fillId="0" borderId="4" xfId="33" applyNumberFormat="1" applyFont="1" applyFill="1" applyBorder="1"/>
    <xf numFmtId="199" fontId="109" fillId="0" borderId="3" xfId="1" applyNumberFormat="1" applyFont="1" applyFill="1" applyBorder="1"/>
    <xf numFmtId="199" fontId="108" fillId="0" borderId="4" xfId="34" applyNumberFormat="1" applyFont="1" applyFill="1" applyBorder="1"/>
    <xf numFmtId="199" fontId="109" fillId="0" borderId="4" xfId="35" applyNumberFormat="1" applyFont="1" applyFill="1" applyBorder="1"/>
    <xf numFmtId="199" fontId="109" fillId="0" borderId="4" xfId="1" applyNumberFormat="1" applyFont="1" applyFill="1" applyBorder="1"/>
    <xf numFmtId="171" fontId="90" fillId="0" borderId="0" xfId="0" applyNumberFormat="1" applyFont="1" applyFill="1" applyBorder="1" applyAlignment="1"/>
    <xf numFmtId="0" fontId="87" fillId="0" borderId="4" xfId="0" applyFont="1" applyBorder="1"/>
    <xf numFmtId="167" fontId="91" fillId="0" borderId="0" xfId="1" applyNumberFormat="1" applyFont="1" applyBorder="1"/>
    <xf numFmtId="199" fontId="109" fillId="0" borderId="4" xfId="34" applyNumberFormat="1" applyFont="1" applyFill="1" applyBorder="1"/>
    <xf numFmtId="199" fontId="109" fillId="0" borderId="4" xfId="33" applyNumberFormat="1" applyFont="1" applyFill="1" applyBorder="1"/>
    <xf numFmtId="199" fontId="110" fillId="0" borderId="4" xfId="34" applyNumberFormat="1" applyFont="1" applyFill="1" applyBorder="1"/>
    <xf numFmtId="49" fontId="86" fillId="0" borderId="4" xfId="0" applyNumberFormat="1" applyFont="1" applyFill="1" applyBorder="1" applyAlignment="1">
      <alignment horizontal="left"/>
    </xf>
    <xf numFmtId="3" fontId="91" fillId="0" borderId="0" xfId="0" applyNumberFormat="1" applyFont="1" applyBorder="1"/>
    <xf numFmtId="199" fontId="109" fillId="3" borderId="4" xfId="35" applyNumberFormat="1" applyFont="1" applyFill="1" applyBorder="1"/>
    <xf numFmtId="0" fontId="111" fillId="0" borderId="0" xfId="0" applyFont="1" applyFill="1" applyBorder="1" applyAlignment="1">
      <alignment horizontal="left" wrapText="1"/>
    </xf>
    <xf numFmtId="199" fontId="110" fillId="0" borderId="0" xfId="34" applyNumberFormat="1" applyFont="1" applyFill="1" applyBorder="1"/>
    <xf numFmtId="0" fontId="112" fillId="0" borderId="0" xfId="0" applyFont="1" applyFill="1" applyBorder="1" applyAlignment="1">
      <alignment horizontal="left"/>
    </xf>
    <xf numFmtId="3" fontId="112" fillId="0" borderId="0" xfId="0" applyNumberFormat="1" applyFont="1" applyFill="1" applyBorder="1" applyAlignment="1">
      <alignment horizontal="left"/>
    </xf>
    <xf numFmtId="4" fontId="112" fillId="0" borderId="0" xfId="0" applyNumberFormat="1" applyFont="1" applyFill="1" applyBorder="1" applyAlignment="1">
      <alignment horizontal="left"/>
    </xf>
    <xf numFmtId="3" fontId="87" fillId="0" borderId="0" xfId="0" applyNumberFormat="1" applyFont="1" applyFill="1" applyBorder="1"/>
    <xf numFmtId="0" fontId="87" fillId="0" borderId="0" xfId="0" applyFont="1" applyFill="1" applyBorder="1"/>
    <xf numFmtId="0" fontId="105" fillId="3" borderId="0" xfId="0" applyFont="1" applyFill="1" applyBorder="1" applyAlignment="1">
      <alignment horizontal="left"/>
    </xf>
    <xf numFmtId="0" fontId="105" fillId="0" borderId="0" xfId="0" applyFont="1" applyFill="1" applyBorder="1" applyAlignment="1">
      <alignment horizontal="left"/>
    </xf>
    <xf numFmtId="0" fontId="105" fillId="0" borderId="0" xfId="0" applyNumberFormat="1" applyFont="1" applyFill="1" applyBorder="1" applyAlignment="1">
      <alignment horizontal="left"/>
    </xf>
    <xf numFmtId="0" fontId="90" fillId="0" borderId="0" xfId="0" applyNumberFormat="1" applyFont="1" applyFill="1" applyBorder="1" applyAlignment="1"/>
    <xf numFmtId="3" fontId="87" fillId="0" borderId="0" xfId="0" applyNumberFormat="1" applyFont="1" applyBorder="1"/>
    <xf numFmtId="167" fontId="20" fillId="0" borderId="4" xfId="30" applyNumberFormat="1" applyFont="1" applyBorder="1" applyAlignment="1">
      <alignment horizontal="left" vertical="top" wrapText="1"/>
    </xf>
    <xf numFmtId="3" fontId="13" fillId="0" borderId="4" xfId="6" applyNumberFormat="1" applyFont="1" applyBorder="1" applyAlignment="1">
      <alignment vertical="center"/>
    </xf>
    <xf numFmtId="3" fontId="13" fillId="0" borderId="4" xfId="0" applyNumberFormat="1" applyFont="1" applyBorder="1" applyAlignment="1">
      <alignment horizontal="center" vertical="center"/>
    </xf>
    <xf numFmtId="3" fontId="12" fillId="0" borderId="4" xfId="0" applyNumberFormat="1" applyFont="1" applyBorder="1"/>
    <xf numFmtId="167" fontId="13" fillId="0" borderId="4" xfId="30" applyNumberFormat="1" applyFont="1" applyBorder="1" applyAlignment="1">
      <alignment horizontal="center" vertical="top" wrapText="1"/>
    </xf>
    <xf numFmtId="3" fontId="13" fillId="0" borderId="4" xfId="6" applyNumberFormat="1" applyFont="1" applyBorder="1" applyAlignment="1">
      <alignment horizontal="right"/>
    </xf>
    <xf numFmtId="3" fontId="12" fillId="0" borderId="4" xfId="0" applyNumberFormat="1" applyFont="1" applyBorder="1" applyAlignment="1">
      <alignment horizontal="right"/>
    </xf>
    <xf numFmtId="3" fontId="13" fillId="0" borderId="4" xfId="0" applyNumberFormat="1" applyFont="1" applyBorder="1" applyAlignment="1">
      <alignment horizontal="right"/>
    </xf>
    <xf numFmtId="167" fontId="14" fillId="0" borderId="4" xfId="30" applyNumberFormat="1" applyFont="1" applyBorder="1" applyAlignment="1">
      <alignment horizontal="center" vertical="top" wrapText="1"/>
    </xf>
    <xf numFmtId="3" fontId="14" fillId="0" borderId="4" xfId="6" applyNumberFormat="1" applyFont="1" applyBorder="1" applyAlignment="1">
      <alignment horizontal="right"/>
    </xf>
    <xf numFmtId="3" fontId="20" fillId="0" borderId="4" xfId="0" applyNumberFormat="1" applyFont="1" applyBorder="1" applyAlignment="1">
      <alignment horizontal="right"/>
    </xf>
    <xf numFmtId="3" fontId="14" fillId="0" borderId="4" xfId="0" applyNumberFormat="1" applyFont="1" applyBorder="1" applyAlignment="1">
      <alignment horizontal="right"/>
    </xf>
    <xf numFmtId="167" fontId="20" fillId="0" borderId="4" xfId="30" applyNumberFormat="1" applyFont="1" applyFill="1" applyBorder="1" applyAlignment="1">
      <alignment horizontal="center" vertical="top" wrapText="1"/>
    </xf>
    <xf numFmtId="167" fontId="20" fillId="0" borderId="4" xfId="30" applyNumberFormat="1" applyFont="1" applyFill="1" applyBorder="1" applyAlignment="1">
      <alignment horizontal="left" vertical="top" wrapText="1"/>
    </xf>
    <xf numFmtId="167" fontId="13" fillId="0" borderId="4" xfId="30" applyNumberFormat="1" applyFont="1" applyFill="1" applyBorder="1" applyAlignment="1">
      <alignment horizontal="center" vertical="top" wrapText="1"/>
    </xf>
    <xf numFmtId="3" fontId="13" fillId="0" borderId="4" xfId="30" applyNumberFormat="1" applyFont="1" applyBorder="1" applyAlignment="1">
      <alignment horizontal="right"/>
    </xf>
    <xf numFmtId="3" fontId="13" fillId="0" borderId="4" xfId="6" applyNumberFormat="1" applyFont="1" applyBorder="1" applyAlignment="1">
      <alignment horizontal="right" vertical="center"/>
    </xf>
    <xf numFmtId="3" fontId="13" fillId="0" borderId="4" xfId="0" applyNumberFormat="1" applyFont="1" applyBorder="1" applyAlignment="1">
      <alignment horizontal="right" vertical="center"/>
    </xf>
    <xf numFmtId="3" fontId="14" fillId="0" borderId="4" xfId="6" applyNumberFormat="1" applyFont="1" applyBorder="1" applyAlignment="1">
      <alignment horizontal="right" vertical="center"/>
    </xf>
    <xf numFmtId="3" fontId="14" fillId="0" borderId="4" xfId="0" applyNumberFormat="1" applyFont="1" applyBorder="1" applyAlignment="1">
      <alignment horizontal="right" vertical="center"/>
    </xf>
    <xf numFmtId="167" fontId="13" fillId="0" borderId="4" xfId="30" applyNumberFormat="1" applyFont="1" applyFill="1" applyBorder="1" applyAlignment="1">
      <alignment horizontal="center" vertical="top"/>
    </xf>
    <xf numFmtId="167" fontId="14" fillId="0" borderId="4" xfId="30" applyNumberFormat="1" applyFont="1" applyFill="1" applyBorder="1" applyAlignment="1">
      <alignment horizontal="center" vertical="top"/>
    </xf>
    <xf numFmtId="3" fontId="113" fillId="0" borderId="4" xfId="6" applyNumberFormat="1" applyFont="1" applyBorder="1" applyAlignment="1">
      <alignment vertical="center"/>
    </xf>
    <xf numFmtId="3" fontId="113" fillId="0" borderId="4" xfId="6" applyNumberFormat="1" applyFont="1" applyBorder="1" applyAlignment="1">
      <alignment horizontal="right"/>
    </xf>
    <xf numFmtId="167" fontId="113" fillId="0" borderId="4" xfId="1" applyNumberFormat="1" applyFont="1" applyBorder="1" applyAlignment="1">
      <alignment horizontal="right"/>
    </xf>
    <xf numFmtId="167" fontId="0" fillId="0" borderId="4" xfId="1" applyNumberFormat="1" applyFont="1" applyBorder="1" applyAlignment="1">
      <alignment horizontal="right"/>
    </xf>
    <xf numFmtId="1" fontId="0" fillId="0" borderId="4" xfId="0" applyNumberFormat="1" applyFont="1" applyBorder="1" applyAlignment="1">
      <alignment horizontal="right"/>
    </xf>
    <xf numFmtId="0" fontId="0" fillId="0" borderId="4" xfId="0" applyFont="1" applyBorder="1" applyAlignment="1">
      <alignment horizontal="right"/>
    </xf>
    <xf numFmtId="1" fontId="113" fillId="0" borderId="4" xfId="6" applyNumberFormat="1" applyFont="1" applyBorder="1" applyAlignment="1">
      <alignment horizontal="right"/>
    </xf>
    <xf numFmtId="3" fontId="0" fillId="0" borderId="4" xfId="0" applyNumberFormat="1" applyFont="1" applyBorder="1" applyAlignment="1">
      <alignment horizontal="right"/>
    </xf>
    <xf numFmtId="1" fontId="0" fillId="0" borderId="4" xfId="0" applyNumberFormat="1" applyFont="1" applyBorder="1" applyAlignment="1">
      <alignment horizontal="right" vertical="top"/>
    </xf>
    <xf numFmtId="167" fontId="113" fillId="0" borderId="4" xfId="1" applyNumberFormat="1" applyFont="1" applyBorder="1" applyAlignment="1">
      <alignment vertical="center"/>
    </xf>
    <xf numFmtId="3" fontId="0" fillId="0" borderId="4" xfId="0" applyNumberFormat="1" applyFont="1" applyBorder="1"/>
    <xf numFmtId="167" fontId="0" fillId="0" borderId="4" xfId="1" applyNumberFormat="1" applyFont="1" applyBorder="1"/>
    <xf numFmtId="1" fontId="0" fillId="0" borderId="4" xfId="0" applyNumberFormat="1" applyFill="1" applyBorder="1"/>
    <xf numFmtId="3" fontId="0" fillId="0" borderId="4" xfId="0" applyNumberFormat="1" applyFill="1" applyBorder="1"/>
    <xf numFmtId="167" fontId="0" fillId="0" borderId="4" xfId="0" applyNumberFormat="1" applyFill="1" applyBorder="1"/>
    <xf numFmtId="169" fontId="10" fillId="0" borderId="4" xfId="0" applyNumberFormat="1" applyFont="1" applyFill="1" applyBorder="1" applyAlignment="1">
      <alignment horizontal="right" vertical="top"/>
    </xf>
    <xf numFmtId="167" fontId="86" fillId="2" borderId="52" xfId="1" applyNumberFormat="1" applyFont="1" applyFill="1" applyBorder="1" applyAlignment="1">
      <alignment horizontal="right"/>
    </xf>
    <xf numFmtId="167" fontId="88" fillId="2" borderId="52" xfId="1" applyNumberFormat="1" applyFont="1" applyFill="1" applyBorder="1" applyAlignment="1">
      <alignment horizontal="right"/>
    </xf>
    <xf numFmtId="0" fontId="13" fillId="0" borderId="0" xfId="0" applyFont="1" applyAlignment="1">
      <alignment horizontal="left" vertical="top"/>
    </xf>
    <xf numFmtId="3" fontId="0" fillId="0" borderId="4" xfId="1" applyNumberFormat="1" applyFont="1" applyBorder="1" applyAlignment="1">
      <alignment horizontal="right"/>
    </xf>
    <xf numFmtId="3" fontId="113" fillId="0" borderId="4" xfId="1" applyNumberFormat="1" applyFont="1" applyBorder="1" applyAlignment="1">
      <alignment horizontal="right"/>
    </xf>
    <xf numFmtId="3" fontId="0" fillId="0" borderId="4" xfId="1" applyNumberFormat="1" applyFont="1" applyBorder="1" applyAlignment="1">
      <alignment horizontal="right" vertical="top"/>
    </xf>
    <xf numFmtId="49" fontId="9" fillId="0" borderId="2" xfId="0" applyNumberFormat="1" applyFont="1" applyFill="1" applyBorder="1" applyAlignment="1">
      <alignment horizontal="left"/>
    </xf>
    <xf numFmtId="49" fontId="9" fillId="0" borderId="3" xfId="0" applyNumberFormat="1" applyFont="1" applyFill="1" applyBorder="1" applyAlignment="1">
      <alignment horizontal="left"/>
    </xf>
    <xf numFmtId="49" fontId="9" fillId="0" borderId="2" xfId="0" applyNumberFormat="1" applyFont="1" applyFill="1" applyBorder="1" applyAlignment="1">
      <alignment horizontal="center"/>
    </xf>
    <xf numFmtId="49" fontId="9" fillId="0" borderId="3" xfId="0" applyNumberFormat="1" applyFont="1" applyFill="1" applyBorder="1" applyAlignment="1">
      <alignment horizontal="center"/>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49" fontId="9" fillId="0" borderId="0" xfId="0" applyNumberFormat="1" applyFont="1" applyFill="1" applyBorder="1" applyAlignment="1">
      <alignment horizontal="left" vertical="top" wrapText="1"/>
    </xf>
    <xf numFmtId="49" fontId="9" fillId="0" borderId="12"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165" fontId="9" fillId="0" borderId="14" xfId="0" applyNumberFormat="1" applyFont="1" applyFill="1" applyBorder="1" applyAlignment="1">
      <alignment horizontal="center" vertical="center" wrapText="1"/>
    </xf>
    <xf numFmtId="165" fontId="9" fillId="0" borderId="19" xfId="0" applyNumberFormat="1" applyFont="1" applyFill="1" applyBorder="1" applyAlignment="1">
      <alignment horizontal="center" vertical="center" wrapText="1"/>
    </xf>
    <xf numFmtId="165" fontId="9" fillId="0" borderId="12" xfId="0" applyNumberFormat="1" applyFont="1" applyFill="1" applyBorder="1" applyAlignment="1">
      <alignment horizontal="center" vertical="center" wrapText="1"/>
    </xf>
    <xf numFmtId="165" fontId="9" fillId="0" borderId="17"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49" fontId="10" fillId="0" borderId="0" xfId="0" applyNumberFormat="1" applyFont="1" applyFill="1" applyBorder="1" applyAlignment="1">
      <alignment horizontal="left"/>
    </xf>
    <xf numFmtId="49" fontId="9" fillId="0" borderId="0" xfId="0" applyNumberFormat="1" applyFont="1" applyFill="1" applyAlignment="1">
      <alignment horizontal="left"/>
    </xf>
    <xf numFmtId="49" fontId="9" fillId="0" borderId="20" xfId="0" applyNumberFormat="1" applyFont="1" applyFill="1" applyBorder="1" applyAlignment="1">
      <alignment horizontal="left" vertical="center"/>
    </xf>
    <xf numFmtId="49" fontId="9" fillId="2" borderId="12"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9" fillId="2" borderId="15" xfId="0" applyNumberFormat="1" applyFont="1" applyFill="1" applyBorder="1" applyAlignment="1">
      <alignment horizontal="center" wrapText="1"/>
    </xf>
    <xf numFmtId="49" fontId="9" fillId="2" borderId="21" xfId="0" applyNumberFormat="1" applyFont="1" applyFill="1" applyBorder="1" applyAlignment="1">
      <alignment horizontal="center" wrapText="1"/>
    </xf>
    <xf numFmtId="49" fontId="9" fillId="2" borderId="16" xfId="0" applyNumberFormat="1" applyFont="1" applyFill="1" applyBorder="1" applyAlignment="1">
      <alignment horizontal="center" wrapText="1"/>
    </xf>
    <xf numFmtId="49" fontId="9" fillId="2" borderId="15" xfId="0" applyNumberFormat="1" applyFont="1" applyFill="1" applyBorder="1" applyAlignment="1">
      <alignment horizontal="center"/>
    </xf>
    <xf numFmtId="49" fontId="9" fillId="2" borderId="16" xfId="0" applyNumberFormat="1" applyFont="1" applyFill="1" applyBorder="1" applyAlignment="1">
      <alignment horizontal="center"/>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0" xfId="0" applyFont="1" applyFill="1" applyAlignment="1">
      <alignment horizontal="left" vertical="top"/>
    </xf>
    <xf numFmtId="49" fontId="9" fillId="0" borderId="0" xfId="0" applyNumberFormat="1" applyFont="1" applyFill="1" applyAlignment="1">
      <alignment horizontal="left" vertical="top"/>
    </xf>
    <xf numFmtId="49" fontId="9" fillId="0" borderId="13" xfId="0" applyNumberFormat="1" applyFont="1" applyFill="1" applyBorder="1" applyAlignment="1">
      <alignment horizontal="center" vertical="top"/>
    </xf>
    <xf numFmtId="49" fontId="9" fillId="0" borderId="14" xfId="0" applyNumberFormat="1" applyFont="1" applyFill="1" applyBorder="1" applyAlignment="1">
      <alignment horizontal="center" vertical="top"/>
    </xf>
    <xf numFmtId="49" fontId="9" fillId="0" borderId="25" xfId="0" applyNumberFormat="1" applyFont="1" applyFill="1" applyBorder="1" applyAlignment="1">
      <alignment horizontal="center" vertical="top"/>
    </xf>
    <xf numFmtId="49" fontId="9" fillId="0" borderId="26" xfId="0" applyNumberFormat="1" applyFont="1" applyFill="1" applyBorder="1" applyAlignment="1">
      <alignment horizontal="center" vertical="top"/>
    </xf>
    <xf numFmtId="49" fontId="9" fillId="0" borderId="15" xfId="0" applyNumberFormat="1" applyFont="1" applyFill="1" applyBorder="1" applyAlignment="1">
      <alignment horizontal="center" vertical="top"/>
    </xf>
    <xf numFmtId="49" fontId="9" fillId="0" borderId="21" xfId="0" applyNumberFormat="1" applyFont="1" applyFill="1" applyBorder="1" applyAlignment="1">
      <alignment horizontal="center" vertical="top"/>
    </xf>
    <xf numFmtId="49" fontId="9" fillId="0" borderId="4" xfId="0" applyNumberFormat="1" applyFont="1" applyFill="1" applyBorder="1" applyAlignment="1">
      <alignment horizontal="center" vertical="top"/>
    </xf>
    <xf numFmtId="49" fontId="9" fillId="0" borderId="27" xfId="0" applyNumberFormat="1" applyFont="1" applyFill="1" applyBorder="1" applyAlignment="1">
      <alignment horizontal="center" vertical="top"/>
    </xf>
    <xf numFmtId="49" fontId="9" fillId="0" borderId="28" xfId="0" applyNumberFormat="1" applyFont="1" applyFill="1" applyBorder="1" applyAlignment="1">
      <alignment horizontal="center" vertical="top"/>
    </xf>
    <xf numFmtId="49" fontId="9" fillId="0" borderId="29" xfId="0" applyNumberFormat="1" applyFont="1" applyFill="1" applyBorder="1" applyAlignment="1">
      <alignment horizontal="center" vertical="top"/>
    </xf>
    <xf numFmtId="0" fontId="13" fillId="0" borderId="0" xfId="0" applyFont="1" applyAlignment="1">
      <alignment horizontal="left" vertical="top"/>
    </xf>
    <xf numFmtId="49" fontId="9" fillId="0" borderId="18" xfId="0" applyNumberFormat="1" applyFont="1" applyFill="1" applyBorder="1" applyAlignment="1">
      <alignment horizontal="center" vertical="top"/>
    </xf>
    <xf numFmtId="49" fontId="9" fillId="0" borderId="13" xfId="0" applyNumberFormat="1" applyFont="1" applyFill="1" applyBorder="1" applyAlignment="1">
      <alignment horizontal="center" vertical="top" wrapText="1"/>
    </xf>
    <xf numFmtId="49" fontId="9" fillId="0" borderId="19" xfId="0" applyNumberFormat="1" applyFont="1" applyFill="1" applyBorder="1" applyAlignment="1">
      <alignment horizontal="center" vertical="top"/>
    </xf>
    <xf numFmtId="49" fontId="9" fillId="0" borderId="16" xfId="0" applyNumberFormat="1" applyFont="1" applyFill="1" applyBorder="1" applyAlignment="1">
      <alignment horizontal="center" vertical="top"/>
    </xf>
    <xf numFmtId="49" fontId="9" fillId="0" borderId="24" xfId="0" applyNumberFormat="1" applyFont="1" applyFill="1" applyBorder="1" applyAlignment="1">
      <alignment horizontal="center" vertical="top"/>
    </xf>
    <xf numFmtId="0" fontId="14" fillId="0" borderId="0" xfId="0" applyFont="1" applyAlignment="1">
      <alignment horizontal="left" vertical="top"/>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23" xfId="0" applyFont="1" applyBorder="1" applyAlignment="1">
      <alignment horizontal="center" vertical="center"/>
    </xf>
    <xf numFmtId="0" fontId="20" fillId="0" borderId="4" xfId="0" applyFont="1" applyBorder="1" applyAlignment="1">
      <alignment horizontal="center" vertical="top"/>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5" borderId="2" xfId="0" applyFont="1" applyFill="1" applyBorder="1" applyAlignment="1">
      <alignment horizontal="center" vertical="top"/>
    </xf>
    <xf numFmtId="0" fontId="20" fillId="5" borderId="5" xfId="0" applyFont="1" applyFill="1" applyBorder="1" applyAlignment="1">
      <alignment horizontal="center" vertical="top"/>
    </xf>
    <xf numFmtId="167" fontId="20" fillId="5" borderId="53" xfId="30" applyNumberFormat="1" applyFont="1" applyFill="1" applyBorder="1" applyAlignment="1">
      <alignment horizontal="center" vertical="top"/>
    </xf>
    <xf numFmtId="167" fontId="20" fillId="5" borderId="54" xfId="30" applyNumberFormat="1" applyFont="1" applyFill="1" applyBorder="1" applyAlignment="1">
      <alignment horizontal="center" vertical="top"/>
    </xf>
    <xf numFmtId="167" fontId="20" fillId="5" borderId="55" xfId="30" applyNumberFormat="1" applyFont="1" applyFill="1" applyBorder="1" applyAlignment="1">
      <alignment horizontal="center" vertical="top"/>
    </xf>
    <xf numFmtId="49" fontId="9" fillId="0" borderId="0" xfId="0" applyNumberFormat="1" applyFont="1" applyAlignment="1">
      <alignment horizontal="left" vertical="top"/>
    </xf>
    <xf numFmtId="49" fontId="10" fillId="0" borderId="0" xfId="0" applyNumberFormat="1" applyFont="1" applyFill="1" applyBorder="1" applyAlignment="1">
      <alignment horizontal="left" vertical="top"/>
    </xf>
    <xf numFmtId="49" fontId="9" fillId="0" borderId="30" xfId="0" applyNumberFormat="1" applyFont="1" applyFill="1" applyBorder="1" applyAlignment="1">
      <alignment horizontal="left" vertical="top"/>
    </xf>
    <xf numFmtId="49" fontId="9" fillId="0" borderId="4" xfId="0" applyNumberFormat="1" applyFont="1" applyFill="1" applyBorder="1" applyAlignment="1">
      <alignment horizontal="center" vertical="center"/>
    </xf>
    <xf numFmtId="0" fontId="14" fillId="0" borderId="4" xfId="0" applyNumberFormat="1" applyFont="1" applyFill="1" applyBorder="1" applyAlignment="1">
      <alignment horizontal="center" vertical="top"/>
    </xf>
    <xf numFmtId="0" fontId="22" fillId="0" borderId="4" xfId="0" applyNumberFormat="1" applyFont="1" applyFill="1" applyBorder="1" applyAlignment="1">
      <alignment horizontal="center" vertical="top"/>
    </xf>
    <xf numFmtId="49" fontId="23" fillId="0" borderId="0" xfId="0" applyNumberFormat="1" applyFont="1" applyFill="1" applyAlignment="1">
      <alignment horizontal="left"/>
    </xf>
    <xf numFmtId="49" fontId="23" fillId="0" borderId="4" xfId="0" applyNumberFormat="1" applyFont="1" applyFill="1" applyBorder="1" applyAlignment="1">
      <alignment horizontal="center" vertical="top" wrapText="1"/>
    </xf>
    <xf numFmtId="49" fontId="23" fillId="0" borderId="2" xfId="0" applyNumberFormat="1" applyFont="1" applyFill="1" applyBorder="1" applyAlignment="1">
      <alignment horizontal="center" vertical="top" wrapText="1"/>
    </xf>
    <xf numFmtId="168" fontId="23" fillId="0" borderId="3" xfId="0" applyNumberFormat="1" applyFont="1" applyFill="1" applyBorder="1" applyAlignment="1">
      <alignment horizontal="center" vertical="top" wrapText="1"/>
    </xf>
    <xf numFmtId="168" fontId="23" fillId="0" borderId="4" xfId="0" applyNumberFormat="1" applyFont="1" applyFill="1" applyBorder="1" applyAlignment="1">
      <alignment horizontal="center" vertical="top" wrapText="1"/>
    </xf>
    <xf numFmtId="49" fontId="27" fillId="0" borderId="6" xfId="0" applyNumberFormat="1" applyFont="1" applyFill="1" applyBorder="1" applyAlignment="1">
      <alignment horizontal="left" wrapText="1"/>
    </xf>
    <xf numFmtId="49" fontId="10" fillId="0" borderId="0" xfId="0" applyNumberFormat="1" applyFont="1" applyFill="1" applyBorder="1" applyAlignment="1">
      <alignment horizontal="left" vertical="center" wrapText="1"/>
    </xf>
    <xf numFmtId="49" fontId="9" fillId="2" borderId="2" xfId="0" applyNumberFormat="1" applyFont="1" applyFill="1" applyBorder="1" applyAlignment="1">
      <alignment horizontal="left" vertical="top"/>
    </xf>
    <xf numFmtId="49" fontId="9" fillId="2" borderId="5" xfId="0" applyNumberFormat="1" applyFont="1" applyFill="1" applyBorder="1" applyAlignment="1">
      <alignment horizontal="left" vertical="top"/>
    </xf>
    <xf numFmtId="49" fontId="9" fillId="2" borderId="3" xfId="0" applyNumberFormat="1" applyFont="1" applyFill="1" applyBorder="1" applyAlignment="1">
      <alignment horizontal="left" vertical="top"/>
    </xf>
    <xf numFmtId="49" fontId="9" fillId="2" borderId="2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23"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10" fillId="0" borderId="0" xfId="0" applyFont="1" applyFill="1" applyBorder="1" applyAlignment="1">
      <alignment horizontal="left" vertical="center"/>
    </xf>
    <xf numFmtId="49" fontId="9" fillId="0" borderId="0" xfId="0" applyNumberFormat="1" applyFont="1" applyFill="1" applyBorder="1" applyAlignment="1">
      <alignment horizontal="left"/>
    </xf>
    <xf numFmtId="49" fontId="9" fillId="2" borderId="0" xfId="0" applyNumberFormat="1" applyFont="1" applyFill="1" applyAlignment="1">
      <alignment horizontal="left" vertical="top"/>
    </xf>
    <xf numFmtId="49" fontId="9" fillId="2" borderId="22"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0" fontId="9" fillId="0" borderId="6" xfId="0" applyFont="1" applyFill="1" applyBorder="1" applyAlignment="1">
      <alignment horizontal="left" vertical="top" wrapText="1"/>
    </xf>
    <xf numFmtId="49" fontId="9" fillId="0" borderId="0" xfId="0" applyNumberFormat="1" applyFont="1" applyFill="1" applyAlignment="1">
      <alignment horizontal="left" wrapText="1"/>
    </xf>
    <xf numFmtId="49" fontId="9" fillId="0" borderId="0" xfId="0" applyNumberFormat="1" applyFont="1" applyFill="1" applyAlignment="1">
      <alignment horizontal="left" vertical="top" wrapText="1"/>
    </xf>
    <xf numFmtId="49" fontId="9" fillId="0" borderId="6" xfId="0" applyNumberFormat="1" applyFont="1" applyFill="1" applyBorder="1" applyAlignment="1">
      <alignment horizontal="left"/>
    </xf>
    <xf numFmtId="49" fontId="9" fillId="2" borderId="0" xfId="8" applyNumberFormat="1" applyFont="1" applyFill="1" applyBorder="1" applyAlignment="1">
      <alignment horizontal="left"/>
    </xf>
    <xf numFmtId="49" fontId="9" fillId="2" borderId="0" xfId="8" applyNumberFormat="1" applyFont="1" applyFill="1" applyAlignment="1">
      <alignment horizontal="left"/>
    </xf>
    <xf numFmtId="49" fontId="9" fillId="2" borderId="0" xfId="8" applyNumberFormat="1" applyFont="1" applyFill="1" applyAlignment="1">
      <alignment horizontal="left" vertical="top" wrapText="1"/>
    </xf>
    <xf numFmtId="49" fontId="9" fillId="2" borderId="12" xfId="8" applyNumberFormat="1" applyFont="1" applyFill="1" applyBorder="1" applyAlignment="1">
      <alignment horizontal="center"/>
    </xf>
    <xf numFmtId="49" fontId="9" fillId="2" borderId="22" xfId="8" applyNumberFormat="1" applyFont="1" applyFill="1" applyBorder="1" applyAlignment="1">
      <alignment horizontal="center"/>
    </xf>
    <xf numFmtId="49" fontId="9" fillId="2" borderId="15" xfId="8" applyNumberFormat="1" applyFont="1" applyFill="1" applyBorder="1" applyAlignment="1">
      <alignment horizontal="center"/>
    </xf>
    <xf numFmtId="49" fontId="9" fillId="2" borderId="16" xfId="8" applyNumberFormat="1" applyFont="1" applyFill="1" applyBorder="1" applyAlignment="1">
      <alignment horizontal="center"/>
    </xf>
    <xf numFmtId="0" fontId="3" fillId="0" borderId="0" xfId="8" applyNumberFormat="1" applyFont="1" applyFill="1" applyBorder="1" applyAlignment="1"/>
    <xf numFmtId="49" fontId="9" fillId="2" borderId="0" xfId="8" applyNumberFormat="1" applyFont="1" applyFill="1" applyAlignment="1">
      <alignment horizontal="left" vertical="center"/>
    </xf>
    <xf numFmtId="49" fontId="9" fillId="2" borderId="12" xfId="8" applyNumberFormat="1" applyFont="1" applyFill="1" applyBorder="1" applyAlignment="1">
      <alignment horizontal="center" vertical="center"/>
    </xf>
    <xf numFmtId="49" fontId="9" fillId="2" borderId="17" xfId="8" applyNumberFormat="1" applyFont="1" applyFill="1" applyBorder="1" applyAlignment="1">
      <alignment horizontal="center" vertical="center"/>
    </xf>
    <xf numFmtId="49" fontId="9" fillId="2" borderId="21" xfId="8" applyNumberFormat="1" applyFont="1" applyFill="1" applyBorder="1" applyAlignment="1">
      <alignment horizontal="center"/>
    </xf>
    <xf numFmtId="49" fontId="9" fillId="2" borderId="2" xfId="8" applyNumberFormat="1" applyFont="1" applyFill="1" applyBorder="1" applyAlignment="1">
      <alignment horizontal="center"/>
    </xf>
    <xf numFmtId="0" fontId="13" fillId="0" borderId="3" xfId="8" applyNumberFormat="1" applyFont="1" applyFill="1" applyBorder="1" applyAlignment="1">
      <alignment horizontal="center"/>
    </xf>
    <xf numFmtId="49" fontId="9" fillId="2" borderId="0" xfId="8" applyNumberFormat="1" applyFont="1" applyFill="1" applyAlignment="1">
      <alignment horizontal="left" vertical="top"/>
    </xf>
    <xf numFmtId="49" fontId="9" fillId="2" borderId="12" xfId="8" applyNumberFormat="1" applyFont="1" applyFill="1" applyBorder="1" applyAlignment="1">
      <alignment horizontal="right"/>
    </xf>
    <xf numFmtId="49" fontId="9" fillId="2" borderId="22" xfId="8" applyNumberFormat="1" applyFont="1" applyFill="1" applyBorder="1" applyAlignment="1">
      <alignment horizontal="right"/>
    </xf>
    <xf numFmtId="49" fontId="9" fillId="2" borderId="13" xfId="8" applyNumberFormat="1" applyFont="1" applyFill="1" applyBorder="1" applyAlignment="1">
      <alignment horizontal="center" vertical="center"/>
    </xf>
    <xf numFmtId="49" fontId="9" fillId="2" borderId="14" xfId="8" applyNumberFormat="1" applyFont="1" applyFill="1" applyBorder="1" applyAlignment="1">
      <alignment horizontal="center" vertical="center"/>
    </xf>
    <xf numFmtId="49" fontId="9" fillId="2" borderId="35" xfId="8" applyNumberFormat="1" applyFont="1" applyFill="1" applyBorder="1" applyAlignment="1">
      <alignment horizontal="center" vertical="center"/>
    </xf>
    <xf numFmtId="49" fontId="9" fillId="2" borderId="36" xfId="8" applyNumberFormat="1" applyFont="1" applyFill="1" applyBorder="1" applyAlignment="1">
      <alignment horizontal="center" vertical="center"/>
    </xf>
    <xf numFmtId="49" fontId="9" fillId="2" borderId="15" xfId="8" applyNumberFormat="1" applyFont="1" applyFill="1" applyBorder="1" applyAlignment="1">
      <alignment horizontal="center" vertical="center"/>
    </xf>
    <xf numFmtId="49" fontId="9" fillId="2" borderId="16" xfId="8" applyNumberFormat="1" applyFont="1" applyFill="1" applyBorder="1" applyAlignment="1">
      <alignment horizontal="center" vertical="center"/>
    </xf>
    <xf numFmtId="49" fontId="9" fillId="2" borderId="12" xfId="8" applyNumberFormat="1" applyFont="1" applyFill="1" applyBorder="1" applyAlignment="1">
      <alignment horizontal="center" vertical="center" wrapText="1"/>
    </xf>
    <xf numFmtId="49" fontId="9" fillId="2" borderId="22" xfId="8" applyNumberFormat="1" applyFont="1" applyFill="1" applyBorder="1" applyAlignment="1">
      <alignment horizontal="center" vertical="center" wrapText="1"/>
    </xf>
    <xf numFmtId="49" fontId="9" fillId="2" borderId="15" xfId="8" applyNumberFormat="1" applyFont="1" applyFill="1" applyBorder="1" applyAlignment="1">
      <alignment horizontal="center" vertical="center" wrapText="1"/>
    </xf>
    <xf numFmtId="49" fontId="9" fillId="2" borderId="21" xfId="8" applyNumberFormat="1" applyFont="1" applyFill="1" applyBorder="1" applyAlignment="1">
      <alignment horizontal="center" vertical="center" wrapText="1"/>
    </xf>
    <xf numFmtId="49" fontId="9" fillId="2" borderId="16" xfId="8" applyNumberFormat="1" applyFont="1" applyFill="1" applyBorder="1" applyAlignment="1">
      <alignment horizontal="center" vertical="center" wrapText="1"/>
    </xf>
    <xf numFmtId="49" fontId="9" fillId="0" borderId="12" xfId="8" applyNumberFormat="1" applyFont="1" applyFill="1" applyBorder="1" applyAlignment="1">
      <alignment horizontal="center" vertical="center" wrapText="1"/>
    </xf>
    <xf numFmtId="49" fontId="9" fillId="0" borderId="22" xfId="8" applyNumberFormat="1" applyFont="1" applyFill="1" applyBorder="1" applyAlignment="1">
      <alignment horizontal="center" vertical="center" wrapText="1"/>
    </xf>
    <xf numFmtId="49" fontId="10" fillId="2" borderId="0" xfId="8" applyNumberFormat="1" applyFont="1" applyFill="1" applyAlignment="1">
      <alignment horizontal="left" vertical="top" wrapText="1"/>
    </xf>
    <xf numFmtId="0" fontId="3" fillId="0" borderId="0" xfId="8" applyNumberFormat="1" applyFont="1" applyFill="1" applyBorder="1" applyAlignment="1">
      <alignment vertical="top" wrapText="1"/>
    </xf>
    <xf numFmtId="49" fontId="9" fillId="2" borderId="0" xfId="8" applyNumberFormat="1" applyFont="1" applyFill="1" applyAlignment="1">
      <alignment horizontal="left" wrapText="1"/>
    </xf>
    <xf numFmtId="49" fontId="9" fillId="2" borderId="41" xfId="8" applyNumberFormat="1" applyFont="1" applyFill="1" applyBorder="1" applyAlignment="1">
      <alignment horizontal="left" wrapText="1"/>
    </xf>
    <xf numFmtId="49" fontId="9" fillId="2" borderId="42" xfId="8" applyNumberFormat="1" applyFont="1" applyFill="1" applyBorder="1" applyAlignment="1">
      <alignment horizontal="left" wrapText="1"/>
    </xf>
    <xf numFmtId="49" fontId="9" fillId="2" borderId="43" xfId="8" applyNumberFormat="1" applyFont="1" applyFill="1" applyBorder="1" applyAlignment="1">
      <alignment horizontal="left" wrapText="1"/>
    </xf>
    <xf numFmtId="49" fontId="10" fillId="2" borderId="41" xfId="8" applyNumberFormat="1" applyFont="1" applyFill="1" applyBorder="1" applyAlignment="1">
      <alignment horizontal="left" wrapText="1"/>
    </xf>
    <xf numFmtId="49" fontId="10" fillId="2" borderId="42" xfId="8" applyNumberFormat="1" applyFont="1" applyFill="1" applyBorder="1" applyAlignment="1">
      <alignment horizontal="left" wrapText="1"/>
    </xf>
    <xf numFmtId="49" fontId="10" fillId="2" borderId="43" xfId="8" applyNumberFormat="1" applyFont="1" applyFill="1" applyBorder="1" applyAlignment="1">
      <alignment horizontal="left" wrapText="1"/>
    </xf>
    <xf numFmtId="49" fontId="9" fillId="2" borderId="41" xfId="8" applyNumberFormat="1" applyFont="1" applyFill="1" applyBorder="1" applyAlignment="1">
      <alignment horizontal="left" vertical="top" wrapText="1"/>
    </xf>
    <xf numFmtId="0" fontId="22" fillId="0" borderId="42" xfId="8" applyNumberFormat="1" applyFont="1" applyFill="1" applyBorder="1" applyAlignment="1">
      <alignment horizontal="left" vertical="top" wrapText="1"/>
    </xf>
    <xf numFmtId="0" fontId="22" fillId="0" borderId="43" xfId="8" applyNumberFormat="1" applyFont="1" applyFill="1" applyBorder="1" applyAlignment="1">
      <alignment horizontal="left" vertical="top" wrapText="1"/>
    </xf>
    <xf numFmtId="49" fontId="9" fillId="2" borderId="20" xfId="8" applyNumberFormat="1" applyFont="1" applyFill="1" applyBorder="1" applyAlignment="1">
      <alignment horizontal="left" vertical="center" wrapText="1"/>
    </xf>
    <xf numFmtId="0" fontId="3" fillId="0" borderId="20" xfId="8" applyNumberFormat="1" applyFont="1" applyFill="1" applyBorder="1" applyAlignment="1">
      <alignment vertical="center"/>
    </xf>
    <xf numFmtId="49" fontId="9" fillId="2" borderId="21" xfId="8" applyNumberFormat="1" applyFont="1" applyFill="1" applyBorder="1" applyAlignment="1">
      <alignment horizontal="center" vertical="center"/>
    </xf>
    <xf numFmtId="49" fontId="9" fillId="2" borderId="22" xfId="8" applyNumberFormat="1" applyFont="1" applyFill="1" applyBorder="1" applyAlignment="1">
      <alignment horizontal="center" vertical="center"/>
    </xf>
    <xf numFmtId="49" fontId="9" fillId="0" borderId="15" xfId="8" applyNumberFormat="1" applyFont="1" applyFill="1" applyBorder="1" applyAlignment="1">
      <alignment horizontal="center" vertical="center"/>
    </xf>
    <xf numFmtId="49" fontId="9" fillId="0" borderId="16" xfId="8" applyNumberFormat="1" applyFont="1" applyFill="1" applyBorder="1" applyAlignment="1">
      <alignment horizontal="center" vertical="center"/>
    </xf>
    <xf numFmtId="0" fontId="3" fillId="0" borderId="21" xfId="8" applyNumberFormat="1" applyFont="1" applyFill="1" applyBorder="1" applyAlignment="1">
      <alignment horizontal="center"/>
    </xf>
    <xf numFmtId="0" fontId="3" fillId="0" borderId="16" xfId="8" applyNumberFormat="1" applyFont="1" applyFill="1" applyBorder="1" applyAlignment="1">
      <alignment horizontal="center"/>
    </xf>
    <xf numFmtId="49" fontId="9" fillId="2" borderId="20" xfId="8" applyNumberFormat="1" applyFont="1" applyFill="1" applyBorder="1" applyAlignment="1">
      <alignment horizontal="left" vertical="center"/>
    </xf>
    <xf numFmtId="49" fontId="9" fillId="2" borderId="12" xfId="8" applyNumberFormat="1" applyFont="1" applyFill="1" applyBorder="1" applyAlignment="1">
      <alignment horizontal="center" vertical="top"/>
    </xf>
    <xf numFmtId="49" fontId="9" fillId="2" borderId="22" xfId="8" applyNumberFormat="1" applyFont="1" applyFill="1" applyBorder="1" applyAlignment="1">
      <alignment horizontal="center" vertical="top"/>
    </xf>
    <xf numFmtId="49" fontId="9" fillId="2" borderId="44" xfId="8" applyNumberFormat="1" applyFont="1" applyFill="1" applyBorder="1" applyAlignment="1">
      <alignment horizontal="left"/>
    </xf>
    <xf numFmtId="49" fontId="9" fillId="2" borderId="45" xfId="8" applyNumberFormat="1" applyFont="1" applyFill="1" applyBorder="1" applyAlignment="1">
      <alignment horizontal="left"/>
    </xf>
    <xf numFmtId="49" fontId="9" fillId="2" borderId="46" xfId="8" applyNumberFormat="1" applyFont="1" applyFill="1" applyBorder="1" applyAlignment="1">
      <alignment horizontal="left"/>
    </xf>
    <xf numFmtId="49" fontId="9" fillId="2" borderId="41" xfId="8" applyNumberFormat="1" applyFont="1" applyFill="1" applyBorder="1" applyAlignment="1">
      <alignment horizontal="left"/>
    </xf>
    <xf numFmtId="49" fontId="9" fillId="2" borderId="42" xfId="8" applyNumberFormat="1" applyFont="1" applyFill="1" applyBorder="1" applyAlignment="1">
      <alignment horizontal="left"/>
    </xf>
    <xf numFmtId="49" fontId="9" fillId="2" borderId="43" xfId="8" applyNumberFormat="1" applyFont="1" applyFill="1" applyBorder="1" applyAlignment="1">
      <alignment horizontal="left"/>
    </xf>
    <xf numFmtId="49" fontId="9" fillId="2" borderId="44" xfId="8" applyNumberFormat="1" applyFont="1" applyFill="1" applyBorder="1" applyAlignment="1">
      <alignment horizontal="left" vertical="top" wrapText="1"/>
    </xf>
    <xf numFmtId="49" fontId="9" fillId="2" borderId="45" xfId="8" applyNumberFormat="1" applyFont="1" applyFill="1" applyBorder="1" applyAlignment="1">
      <alignment horizontal="left" vertical="top" wrapText="1"/>
    </xf>
    <xf numFmtId="49" fontId="9" fillId="2" borderId="46" xfId="8" applyNumberFormat="1" applyFont="1" applyFill="1" applyBorder="1" applyAlignment="1">
      <alignment horizontal="left" vertical="top" wrapText="1"/>
    </xf>
    <xf numFmtId="49" fontId="14" fillId="0" borderId="0" xfId="8" applyNumberFormat="1" applyFont="1" applyFill="1" applyAlignment="1">
      <alignment horizontal="left" vertical="center"/>
    </xf>
    <xf numFmtId="49" fontId="10" fillId="2" borderId="0" xfId="8" applyNumberFormat="1" applyFont="1" applyFill="1" applyBorder="1" applyAlignment="1">
      <alignment horizontal="left" vertical="top" wrapText="1"/>
    </xf>
    <xf numFmtId="49" fontId="34" fillId="2" borderId="0" xfId="8" applyNumberFormat="1" applyFont="1" applyFill="1" applyAlignment="1">
      <alignment horizontal="left" vertical="top" wrapText="1"/>
    </xf>
    <xf numFmtId="49" fontId="34" fillId="2" borderId="0" xfId="8" applyNumberFormat="1" applyFont="1" applyFill="1" applyAlignment="1">
      <alignment horizontal="left" vertical="center"/>
    </xf>
    <xf numFmtId="49" fontId="36" fillId="2" borderId="0" xfId="8" applyNumberFormat="1" applyFont="1" applyFill="1" applyAlignment="1">
      <alignment horizontal="left" vertical="top" wrapText="1"/>
    </xf>
    <xf numFmtId="49" fontId="10" fillId="2" borderId="0" xfId="8" applyNumberFormat="1" applyFont="1" applyFill="1" applyAlignment="1">
      <alignment horizontal="left" vertical="center"/>
    </xf>
    <xf numFmtId="49" fontId="10" fillId="2" borderId="0" xfId="8" applyNumberFormat="1" applyFont="1" applyFill="1" applyAlignment="1">
      <alignment horizontal="left" wrapText="1"/>
    </xf>
    <xf numFmtId="49" fontId="9" fillId="2" borderId="20" xfId="8" applyNumberFormat="1" applyFont="1" applyFill="1" applyBorder="1" applyAlignment="1">
      <alignment horizontal="left" vertical="top"/>
    </xf>
    <xf numFmtId="0" fontId="3" fillId="0" borderId="20" xfId="8" applyNumberFormat="1" applyFont="1" applyFill="1" applyBorder="1" applyAlignment="1"/>
    <xf numFmtId="49" fontId="10" fillId="2" borderId="0" xfId="8" applyNumberFormat="1" applyFont="1" applyFill="1" applyAlignment="1">
      <alignment horizontal="left"/>
    </xf>
    <xf numFmtId="49" fontId="9" fillId="0" borderId="35" xfId="8" applyNumberFormat="1" applyFont="1" applyFill="1" applyBorder="1" applyAlignment="1">
      <alignment horizontal="center"/>
    </xf>
    <xf numFmtId="49" fontId="9" fillId="0" borderId="20" xfId="8" applyNumberFormat="1" applyFont="1" applyFill="1" applyBorder="1" applyAlignment="1">
      <alignment horizontal="center"/>
    </xf>
    <xf numFmtId="49" fontId="9" fillId="0" borderId="36" xfId="8" applyNumberFormat="1" applyFont="1" applyFill="1" applyBorder="1" applyAlignment="1">
      <alignment horizontal="center"/>
    </xf>
    <xf numFmtId="49" fontId="9" fillId="2" borderId="0" xfId="8" applyNumberFormat="1" applyFont="1" applyFill="1" applyAlignment="1">
      <alignment horizontal="left" vertical="center" wrapText="1"/>
    </xf>
    <xf numFmtId="0" fontId="14" fillId="0" borderId="8" xfId="12" applyFont="1" applyFill="1" applyBorder="1" applyAlignment="1">
      <alignment horizontal="center" vertical="center" wrapText="1"/>
    </xf>
    <xf numFmtId="0" fontId="14" fillId="0" borderId="23" xfId="12" applyFont="1" applyFill="1" applyBorder="1" applyAlignment="1">
      <alignment horizontal="center" vertical="center" wrapText="1"/>
    </xf>
    <xf numFmtId="0" fontId="14" fillId="0" borderId="4" xfId="12" applyFont="1" applyFill="1" applyBorder="1" applyAlignment="1">
      <alignment horizontal="center" vertical="center" wrapText="1"/>
    </xf>
    <xf numFmtId="0" fontId="14" fillId="0" borderId="2" xfId="12" applyFont="1" applyFill="1" applyBorder="1" applyAlignment="1">
      <alignment horizontal="center" vertical="center" wrapText="1"/>
    </xf>
    <xf numFmtId="0" fontId="14" fillId="0" borderId="3" xfId="12" applyFont="1" applyFill="1" applyBorder="1" applyAlignment="1">
      <alignment horizontal="center" vertical="center" wrapText="1"/>
    </xf>
    <xf numFmtId="0" fontId="14" fillId="0" borderId="2" xfId="12" applyFont="1" applyFill="1" applyBorder="1" applyAlignment="1">
      <alignment horizontal="center" vertical="center"/>
    </xf>
    <xf numFmtId="0" fontId="14" fillId="0" borderId="5" xfId="12" applyFont="1" applyFill="1" applyBorder="1" applyAlignment="1">
      <alignment horizontal="center" vertical="center"/>
    </xf>
    <xf numFmtId="0" fontId="14" fillId="0" borderId="11" xfId="12" applyFont="1" applyFill="1" applyBorder="1" applyAlignment="1">
      <alignment horizontal="center" vertical="center" wrapText="1"/>
    </xf>
    <xf numFmtId="0" fontId="14" fillId="0" borderId="7" xfId="12" applyFont="1" applyFill="1" applyBorder="1" applyAlignment="1">
      <alignment horizontal="center" vertical="center"/>
    </xf>
    <xf numFmtId="0" fontId="14" fillId="0" borderId="38" xfId="12" applyFont="1" applyFill="1" applyBorder="1" applyAlignment="1">
      <alignment horizontal="center" vertical="center"/>
    </xf>
    <xf numFmtId="0" fontId="14" fillId="0" borderId="39" xfId="12" applyFont="1" applyFill="1" applyBorder="1" applyAlignment="1">
      <alignment horizontal="center" vertical="center"/>
    </xf>
    <xf numFmtId="0" fontId="14" fillId="0" borderId="4" xfId="12" applyFont="1" applyFill="1" applyBorder="1" applyAlignment="1">
      <alignment horizontal="center" vertical="center"/>
    </xf>
    <xf numFmtId="188" fontId="14" fillId="0" borderId="8" xfId="13" applyNumberFormat="1" applyFont="1" applyFill="1" applyBorder="1" applyAlignment="1">
      <alignment horizontal="center" vertical="center" wrapText="1"/>
    </xf>
    <xf numFmtId="188" fontId="14" fillId="0" borderId="10" xfId="13" applyNumberFormat="1" applyFont="1" applyFill="1" applyBorder="1" applyAlignment="1">
      <alignment horizontal="center" vertical="center" wrapText="1"/>
    </xf>
    <xf numFmtId="188" fontId="14" fillId="0" borderId="23" xfId="13" applyNumberFormat="1" applyFont="1" applyFill="1" applyBorder="1" applyAlignment="1">
      <alignment horizontal="center" vertical="center" wrapText="1"/>
    </xf>
    <xf numFmtId="0" fontId="14" fillId="0" borderId="7" xfId="12" applyFont="1" applyFill="1" applyBorder="1" applyAlignment="1">
      <alignment horizontal="center" vertical="center" wrapText="1"/>
    </xf>
    <xf numFmtId="0" fontId="14" fillId="0" borderId="47" xfId="12" applyFont="1" applyFill="1" applyBorder="1" applyAlignment="1">
      <alignment horizontal="center" vertical="center" wrapText="1"/>
    </xf>
    <xf numFmtId="0" fontId="14" fillId="0" borderId="9" xfId="12" applyFont="1" applyFill="1" applyBorder="1" applyAlignment="1">
      <alignment horizontal="center" vertical="center" wrapText="1"/>
    </xf>
    <xf numFmtId="0" fontId="14" fillId="0" borderId="10" xfId="12" applyFont="1" applyFill="1" applyBorder="1" applyAlignment="1">
      <alignment horizontal="center" vertical="center" wrapText="1"/>
    </xf>
    <xf numFmtId="0" fontId="14" fillId="0" borderId="6" xfId="12" applyFont="1" applyFill="1" applyBorder="1" applyAlignment="1">
      <alignment horizontal="center" vertical="center" wrapText="1"/>
    </xf>
    <xf numFmtId="0" fontId="14" fillId="0" borderId="38" xfId="12" applyFont="1" applyFill="1" applyBorder="1" applyAlignment="1">
      <alignment horizontal="center" vertical="center" wrapText="1"/>
    </xf>
    <xf numFmtId="0" fontId="14" fillId="0" borderId="30" xfId="12" applyFont="1" applyFill="1" applyBorder="1" applyAlignment="1">
      <alignment horizontal="center" vertical="center" wrapText="1"/>
    </xf>
    <xf numFmtId="0" fontId="14" fillId="0" borderId="39" xfId="12" applyFont="1" applyFill="1" applyBorder="1" applyAlignment="1">
      <alignment horizontal="center" vertical="center" wrapText="1"/>
    </xf>
    <xf numFmtId="0" fontId="14" fillId="0" borderId="3" xfId="12" applyFont="1" applyFill="1" applyBorder="1" applyAlignment="1">
      <alignment horizontal="center" vertical="center"/>
    </xf>
    <xf numFmtId="0" fontId="9" fillId="2" borderId="12" xfId="8" applyFont="1" applyFill="1" applyBorder="1" applyAlignment="1">
      <alignment horizontal="center" vertical="center" wrapText="1"/>
    </xf>
    <xf numFmtId="0" fontId="9" fillId="2" borderId="22" xfId="8" applyFont="1" applyFill="1" applyBorder="1" applyAlignment="1">
      <alignment horizontal="center" vertical="center" wrapText="1"/>
    </xf>
    <xf numFmtId="49" fontId="9" fillId="2" borderId="17" xfId="8" applyNumberFormat="1" applyFont="1" applyFill="1" applyBorder="1" applyAlignment="1">
      <alignment horizontal="center" vertical="center" wrapText="1"/>
    </xf>
    <xf numFmtId="0" fontId="9" fillId="2" borderId="15" xfId="8" applyFont="1" applyFill="1" applyBorder="1" applyAlignment="1">
      <alignment horizontal="center" vertical="center" wrapText="1"/>
    </xf>
    <xf numFmtId="0" fontId="9" fillId="2" borderId="21" xfId="8" applyFont="1" applyFill="1" applyBorder="1" applyAlignment="1">
      <alignment horizontal="center" vertical="center" wrapText="1"/>
    </xf>
    <xf numFmtId="0" fontId="3" fillId="0" borderId="16" xfId="8" applyNumberFormat="1" applyFont="1" applyFill="1" applyBorder="1" applyAlignment="1">
      <alignment horizontal="center" vertical="center" wrapText="1"/>
    </xf>
    <xf numFmtId="0" fontId="9" fillId="2" borderId="16" xfId="8" applyFont="1" applyFill="1" applyBorder="1" applyAlignment="1">
      <alignment horizontal="center" vertical="center" wrapText="1"/>
    </xf>
    <xf numFmtId="49" fontId="9" fillId="2" borderId="4" xfId="8" applyNumberFormat="1" applyFont="1" applyFill="1" applyBorder="1" applyAlignment="1">
      <alignment horizontal="center" vertical="center"/>
    </xf>
    <xf numFmtId="49" fontId="9" fillId="2" borderId="5" xfId="8" applyNumberFormat="1" applyFont="1" applyFill="1" applyBorder="1" applyAlignment="1">
      <alignment horizontal="center"/>
    </xf>
    <xf numFmtId="49" fontId="9" fillId="2" borderId="3" xfId="8" applyNumberFormat="1" applyFont="1" applyFill="1" applyBorder="1" applyAlignment="1">
      <alignment horizontal="center"/>
    </xf>
    <xf numFmtId="49" fontId="9" fillId="2" borderId="17" xfId="8" applyNumberFormat="1" applyFont="1" applyFill="1" applyBorder="1" applyAlignment="1">
      <alignment horizontal="center" vertical="top"/>
    </xf>
    <xf numFmtId="49" fontId="9" fillId="2" borderId="12" xfId="8" applyNumberFormat="1" applyFont="1" applyFill="1" applyBorder="1" applyAlignment="1">
      <alignment horizontal="center" vertical="top" wrapText="1"/>
    </xf>
    <xf numFmtId="49" fontId="9" fillId="2" borderId="17" xfId="8" applyNumberFormat="1" applyFont="1" applyFill="1" applyBorder="1" applyAlignment="1">
      <alignment horizontal="center" vertical="top" wrapText="1"/>
    </xf>
    <xf numFmtId="49" fontId="9" fillId="2" borderId="22" xfId="8" applyNumberFormat="1" applyFont="1" applyFill="1" applyBorder="1" applyAlignment="1">
      <alignment horizontal="center" vertical="top" wrapText="1"/>
    </xf>
    <xf numFmtId="49" fontId="9" fillId="2" borderId="13" xfId="8" applyNumberFormat="1" applyFont="1" applyFill="1" applyBorder="1" applyAlignment="1">
      <alignment horizontal="center" vertical="top"/>
    </xf>
    <xf numFmtId="49" fontId="9" fillId="2" borderId="14" xfId="8" applyNumberFormat="1" applyFont="1" applyFill="1" applyBorder="1" applyAlignment="1">
      <alignment horizontal="center" vertical="top"/>
    </xf>
    <xf numFmtId="49" fontId="9" fillId="2" borderId="35" xfId="8" applyNumberFormat="1" applyFont="1" applyFill="1" applyBorder="1" applyAlignment="1">
      <alignment horizontal="center" vertical="top"/>
    </xf>
    <xf numFmtId="49" fontId="9" fillId="2" borderId="36" xfId="8" applyNumberFormat="1" applyFont="1" applyFill="1" applyBorder="1" applyAlignment="1">
      <alignment horizontal="center" vertical="top"/>
    </xf>
    <xf numFmtId="49" fontId="9" fillId="2" borderId="15" xfId="8" applyNumberFormat="1" applyFont="1" applyFill="1" applyBorder="1" applyAlignment="1">
      <alignment horizontal="center" vertical="top"/>
    </xf>
    <xf numFmtId="49" fontId="9" fillId="2" borderId="21" xfId="8" applyNumberFormat="1" applyFont="1" applyFill="1" applyBorder="1" applyAlignment="1">
      <alignment horizontal="center" vertical="top"/>
    </xf>
    <xf numFmtId="49" fontId="9" fillId="2" borderId="16" xfId="8" applyNumberFormat="1" applyFont="1" applyFill="1" applyBorder="1" applyAlignment="1">
      <alignment horizontal="center" vertical="top"/>
    </xf>
    <xf numFmtId="49" fontId="9" fillId="2" borderId="13" xfId="8" applyNumberFormat="1" applyFont="1" applyFill="1" applyBorder="1" applyAlignment="1">
      <alignment horizontal="center" vertical="top" wrapText="1"/>
    </xf>
    <xf numFmtId="49" fontId="9" fillId="2" borderId="14" xfId="8" applyNumberFormat="1" applyFont="1" applyFill="1" applyBorder="1" applyAlignment="1">
      <alignment horizontal="center" vertical="top" wrapText="1"/>
    </xf>
    <xf numFmtId="49" fontId="9" fillId="2" borderId="35" xfId="8" applyNumberFormat="1" applyFont="1" applyFill="1" applyBorder="1" applyAlignment="1">
      <alignment horizontal="center" vertical="top" wrapText="1"/>
    </xf>
    <xf numFmtId="49" fontId="9" fillId="2" borderId="36" xfId="8" applyNumberFormat="1" applyFont="1" applyFill="1" applyBorder="1" applyAlignment="1">
      <alignment horizontal="center" vertical="top" wrapText="1"/>
    </xf>
    <xf numFmtId="49" fontId="9" fillId="2" borderId="12" xfId="8" applyNumberFormat="1" applyFont="1" applyFill="1" applyBorder="1" applyAlignment="1">
      <alignment horizontal="center" wrapText="1"/>
    </xf>
    <xf numFmtId="0" fontId="3" fillId="0" borderId="22" xfId="8" applyNumberFormat="1" applyFont="1" applyFill="1" applyBorder="1" applyAlignment="1">
      <alignment horizontal="center" wrapText="1"/>
    </xf>
    <xf numFmtId="49" fontId="9" fillId="2" borderId="0" xfId="8" applyNumberFormat="1" applyFont="1" applyFill="1" applyAlignment="1">
      <alignment horizontal="center" vertical="center" wrapText="1"/>
    </xf>
    <xf numFmtId="49" fontId="9" fillId="2" borderId="24" xfId="8" applyNumberFormat="1" applyFont="1" applyFill="1" applyBorder="1" applyAlignment="1">
      <alignment horizontal="center" vertical="center"/>
    </xf>
    <xf numFmtId="0" fontId="9" fillId="2" borderId="24" xfId="8" applyFont="1" applyFill="1" applyBorder="1" applyAlignment="1">
      <alignment horizontal="center" vertical="center" wrapText="1"/>
    </xf>
    <xf numFmtId="0" fontId="9" fillId="2" borderId="14" xfId="8" applyFont="1" applyFill="1" applyBorder="1" applyAlignment="1">
      <alignment horizontal="center" vertical="center" wrapText="1"/>
    </xf>
    <xf numFmtId="0" fontId="9" fillId="2" borderId="15" xfId="8" applyFont="1" applyFill="1" applyBorder="1" applyAlignment="1">
      <alignment horizontal="center" wrapText="1"/>
    </xf>
    <xf numFmtId="0" fontId="9" fillId="2" borderId="21" xfId="8" applyFont="1" applyFill="1" applyBorder="1" applyAlignment="1">
      <alignment horizontal="center" wrapText="1"/>
    </xf>
    <xf numFmtId="0" fontId="9" fillId="2" borderId="16" xfId="8" applyFont="1" applyFill="1" applyBorder="1" applyAlignment="1">
      <alignment horizontal="center" wrapText="1"/>
    </xf>
    <xf numFmtId="49" fontId="9" fillId="2" borderId="13" xfId="8" applyNumberFormat="1" applyFont="1" applyFill="1" applyBorder="1" applyAlignment="1">
      <alignment horizontal="center"/>
    </xf>
    <xf numFmtId="0" fontId="3" fillId="0" borderId="24" xfId="8" applyNumberFormat="1" applyFont="1" applyFill="1" applyBorder="1" applyAlignment="1">
      <alignment horizontal="center"/>
    </xf>
    <xf numFmtId="0" fontId="3" fillId="0" borderId="14" xfId="8" applyNumberFormat="1" applyFont="1" applyFill="1" applyBorder="1" applyAlignment="1">
      <alignment horizontal="center"/>
    </xf>
    <xf numFmtId="49" fontId="9" fillId="2" borderId="0" xfId="8" applyNumberFormat="1" applyFont="1" applyFill="1" applyBorder="1" applyAlignment="1">
      <alignment horizontal="left" wrapText="1"/>
    </xf>
    <xf numFmtId="49" fontId="9" fillId="0" borderId="12" xfId="8" applyNumberFormat="1" applyFont="1" applyFill="1" applyBorder="1" applyAlignment="1">
      <alignment horizontal="center"/>
    </xf>
    <xf numFmtId="49" fontId="9" fillId="0" borderId="13" xfId="8" applyNumberFormat="1" applyFont="1" applyFill="1" applyBorder="1" applyAlignment="1">
      <alignment horizontal="center" vertical="center"/>
    </xf>
    <xf numFmtId="0" fontId="3" fillId="0" borderId="24" xfId="8" applyNumberFormat="1" applyFont="1" applyFill="1" applyBorder="1" applyAlignment="1">
      <alignment horizontal="center" vertical="center"/>
    </xf>
    <xf numFmtId="0" fontId="3" fillId="0" borderId="14" xfId="8" applyNumberFormat="1" applyFont="1" applyFill="1" applyBorder="1" applyAlignment="1">
      <alignment horizontal="center" vertical="center"/>
    </xf>
    <xf numFmtId="0" fontId="3" fillId="0" borderId="21" xfId="8" applyNumberFormat="1" applyFont="1" applyFill="1" applyBorder="1" applyAlignment="1">
      <alignment horizontal="center" vertical="center"/>
    </xf>
    <xf numFmtId="0" fontId="3" fillId="0" borderId="16" xfId="8" applyNumberFormat="1" applyFont="1" applyFill="1" applyBorder="1" applyAlignment="1">
      <alignment horizontal="center" vertical="center"/>
    </xf>
    <xf numFmtId="49" fontId="10" fillId="0" borderId="0" xfId="8" applyNumberFormat="1" applyFont="1" applyFill="1" applyBorder="1" applyAlignment="1">
      <alignment horizontal="left" wrapText="1"/>
    </xf>
    <xf numFmtId="49" fontId="9" fillId="2" borderId="35" xfId="8" applyNumberFormat="1" applyFont="1" applyFill="1" applyBorder="1" applyAlignment="1">
      <alignment horizontal="center"/>
    </xf>
    <xf numFmtId="49" fontId="86" fillId="3" borderId="20" xfId="0" applyNumberFormat="1" applyFont="1" applyFill="1" applyBorder="1" applyAlignment="1">
      <alignment horizontal="left" vertical="top" wrapText="1"/>
    </xf>
    <xf numFmtId="49" fontId="86" fillId="2" borderId="0" xfId="0" applyNumberFormat="1" applyFont="1" applyFill="1" applyBorder="1" applyAlignment="1">
      <alignment horizontal="left" wrapText="1"/>
    </xf>
    <xf numFmtId="49" fontId="86" fillId="2" borderId="0" xfId="0" applyNumberFormat="1" applyFont="1" applyFill="1" applyAlignment="1">
      <alignment horizontal="left" wrapText="1"/>
    </xf>
    <xf numFmtId="0" fontId="88" fillId="2" borderId="0" xfId="0" applyFont="1" applyFill="1" applyAlignment="1">
      <alignment horizontal="left" wrapText="1"/>
    </xf>
    <xf numFmtId="49" fontId="88" fillId="2" borderId="0" xfId="0" applyNumberFormat="1" applyFont="1" applyFill="1" applyAlignment="1">
      <alignment horizontal="left" wrapText="1"/>
    </xf>
    <xf numFmtId="49" fontId="86" fillId="3" borderId="0" xfId="0" applyNumberFormat="1" applyFont="1" applyFill="1" applyAlignment="1">
      <alignment horizontal="left" vertical="top" wrapText="1"/>
    </xf>
    <xf numFmtId="49" fontId="86" fillId="3" borderId="0" xfId="0" applyNumberFormat="1" applyFont="1" applyFill="1" applyAlignment="1">
      <alignment horizontal="left" vertical="top"/>
    </xf>
    <xf numFmtId="49" fontId="86" fillId="2" borderId="4" xfId="0" applyNumberFormat="1" applyFont="1" applyFill="1" applyBorder="1" applyAlignment="1">
      <alignment horizontal="left" vertical="center" wrapText="1"/>
    </xf>
    <xf numFmtId="49" fontId="86" fillId="2" borderId="52" xfId="0" applyNumberFormat="1" applyFont="1" applyFill="1" applyBorder="1" applyAlignment="1">
      <alignment horizontal="left" vertical="center" wrapText="1"/>
    </xf>
    <xf numFmtId="49" fontId="86" fillId="2" borderId="4" xfId="0" applyNumberFormat="1" applyFont="1" applyFill="1" applyBorder="1" applyAlignment="1">
      <alignment horizontal="center" vertical="center" wrapText="1"/>
    </xf>
    <xf numFmtId="49" fontId="86" fillId="2" borderId="4" xfId="0" applyNumberFormat="1" applyFont="1" applyFill="1" applyBorder="1" applyAlignment="1">
      <alignment horizontal="center" vertical="center"/>
    </xf>
    <xf numFmtId="0" fontId="86" fillId="2" borderId="4" xfId="0" applyFont="1" applyFill="1" applyBorder="1" applyAlignment="1">
      <alignment horizontal="center" vertical="center" wrapText="1"/>
    </xf>
    <xf numFmtId="49" fontId="92" fillId="2" borderId="0" xfId="0" applyNumberFormat="1" applyFont="1" applyFill="1" applyAlignment="1">
      <alignment horizontal="left" wrapText="1"/>
    </xf>
    <xf numFmtId="49" fontId="86" fillId="2" borderId="15" xfId="0" applyNumberFormat="1" applyFont="1" applyFill="1" applyBorder="1" applyAlignment="1">
      <alignment horizontal="center" vertical="center" wrapText="1"/>
    </xf>
    <xf numFmtId="49" fontId="86" fillId="2" borderId="16" xfId="0" applyNumberFormat="1" applyFont="1" applyFill="1" applyBorder="1" applyAlignment="1">
      <alignment horizontal="center" vertical="center"/>
    </xf>
    <xf numFmtId="0" fontId="86" fillId="2" borderId="21" xfId="0" applyFont="1" applyFill="1" applyBorder="1" applyAlignment="1">
      <alignment horizontal="center" vertical="center" wrapText="1"/>
    </xf>
    <xf numFmtId="0" fontId="86" fillId="2" borderId="16" xfId="0" applyFont="1" applyFill="1" applyBorder="1" applyAlignment="1">
      <alignment horizontal="center" vertical="center" wrapText="1"/>
    </xf>
    <xf numFmtId="0" fontId="86" fillId="2" borderId="15" xfId="0" applyFont="1" applyFill="1" applyBorder="1" applyAlignment="1">
      <alignment horizontal="center" vertical="center" wrapText="1"/>
    </xf>
    <xf numFmtId="0" fontId="100" fillId="3" borderId="53" xfId="0" applyFont="1" applyFill="1" applyBorder="1" applyAlignment="1">
      <alignment horizontal="left" vertical="center" wrapText="1"/>
    </xf>
    <xf numFmtId="0" fontId="100" fillId="3" borderId="54" xfId="0" applyFont="1" applyFill="1" applyBorder="1" applyAlignment="1">
      <alignment horizontal="left" vertical="center" wrapText="1"/>
    </xf>
    <xf numFmtId="0" fontId="100" fillId="3" borderId="55" xfId="0" applyFont="1" applyFill="1" applyBorder="1" applyAlignment="1">
      <alignment horizontal="left" vertical="center" wrapText="1"/>
    </xf>
    <xf numFmtId="0" fontId="100" fillId="0" borderId="52" xfId="0" applyFont="1" applyFill="1" applyBorder="1" applyAlignment="1">
      <alignment horizontal="center" vertical="center" wrapText="1"/>
    </xf>
    <xf numFmtId="0" fontId="96" fillId="0" borderId="52" xfId="0" applyNumberFormat="1" applyFont="1" applyFill="1" applyBorder="1" applyAlignment="1"/>
    <xf numFmtId="0" fontId="100" fillId="0" borderId="52" xfId="0" applyNumberFormat="1" applyFont="1" applyFill="1" applyBorder="1" applyAlignment="1">
      <alignment horizontal="center"/>
    </xf>
    <xf numFmtId="49" fontId="97" fillId="2" borderId="4" xfId="0" applyNumberFormat="1" applyFont="1" applyFill="1" applyBorder="1" applyAlignment="1">
      <alignment horizontal="left" wrapText="1"/>
    </xf>
    <xf numFmtId="49" fontId="98" fillId="2" borderId="0" xfId="0" applyNumberFormat="1" applyFont="1" applyFill="1" applyBorder="1" applyAlignment="1">
      <alignment horizontal="left" wrapText="1"/>
    </xf>
    <xf numFmtId="49" fontId="97" fillId="2" borderId="0" xfId="0" applyNumberFormat="1" applyFont="1" applyFill="1" applyAlignment="1">
      <alignment horizontal="left" wrapText="1"/>
    </xf>
    <xf numFmtId="0" fontId="98" fillId="2" borderId="0" xfId="0" applyFont="1" applyFill="1" applyAlignment="1">
      <alignment horizontal="left" vertical="top" wrapText="1"/>
    </xf>
    <xf numFmtId="49" fontId="97" fillId="2" borderId="4" xfId="0" applyNumberFormat="1" applyFont="1" applyFill="1" applyBorder="1" applyAlignment="1">
      <alignment horizontal="left" vertical="center" wrapText="1"/>
    </xf>
    <xf numFmtId="49" fontId="97" fillId="2" borderId="4" xfId="0" applyNumberFormat="1" applyFont="1" applyFill="1" applyBorder="1" applyAlignment="1">
      <alignment horizontal="left" vertical="center"/>
    </xf>
    <xf numFmtId="0" fontId="97" fillId="2" borderId="4" xfId="0" applyFont="1" applyFill="1" applyBorder="1" applyAlignment="1">
      <alignment horizontal="left" vertical="center" wrapText="1"/>
    </xf>
    <xf numFmtId="0" fontId="90" fillId="0" borderId="0" xfId="32" applyFont="1" applyFill="1" applyBorder="1" applyAlignment="1">
      <alignment vertical="center" wrapText="1"/>
    </xf>
    <xf numFmtId="0" fontId="90" fillId="0" borderId="0" xfId="8" applyFont="1" applyFill="1" applyAlignment="1">
      <alignment vertical="center" wrapText="1"/>
    </xf>
    <xf numFmtId="0" fontId="90" fillId="0" borderId="0" xfId="8" applyFont="1" applyFill="1" applyAlignment="1">
      <alignment vertical="center"/>
    </xf>
    <xf numFmtId="49" fontId="92" fillId="0" borderId="30" xfId="8" applyNumberFormat="1" applyFont="1" applyFill="1" applyBorder="1" applyAlignment="1">
      <alignment vertical="center" wrapText="1"/>
    </xf>
    <xf numFmtId="0" fontId="92" fillId="0" borderId="52" xfId="32" applyFont="1" applyFill="1" applyBorder="1" applyAlignment="1">
      <alignment vertical="center" wrapText="1"/>
    </xf>
    <xf numFmtId="0" fontId="92" fillId="0" borderId="52" xfId="32" applyFont="1" applyFill="1" applyBorder="1" applyAlignment="1">
      <alignment vertical="center"/>
    </xf>
    <xf numFmtId="0" fontId="92" fillId="0" borderId="52" xfId="8" applyFont="1" applyFill="1" applyBorder="1" applyAlignment="1">
      <alignment vertical="center" wrapText="1"/>
    </xf>
    <xf numFmtId="168" fontId="92" fillId="0" borderId="53" xfId="8" applyNumberFormat="1" applyFont="1" applyFill="1" applyBorder="1" applyAlignment="1">
      <alignment vertical="center"/>
    </xf>
    <xf numFmtId="168" fontId="92" fillId="0" borderId="54" xfId="8" applyNumberFormat="1" applyFont="1" applyFill="1" applyBorder="1" applyAlignment="1">
      <alignment vertical="center"/>
    </xf>
    <xf numFmtId="0" fontId="91" fillId="0" borderId="0" xfId="0" applyNumberFormat="1" applyFont="1" applyFill="1" applyBorder="1" applyAlignment="1">
      <alignment horizontal="left" wrapText="1"/>
    </xf>
    <xf numFmtId="49" fontId="91" fillId="0" borderId="52" xfId="0" applyNumberFormat="1" applyFont="1" applyFill="1" applyBorder="1" applyAlignment="1">
      <alignment horizontal="left" vertical="center" wrapText="1"/>
    </xf>
    <xf numFmtId="49" fontId="91" fillId="0" borderId="52" xfId="0" applyNumberFormat="1" applyFont="1" applyFill="1" applyBorder="1" applyAlignment="1">
      <alignment horizontal="left" vertical="center"/>
    </xf>
    <xf numFmtId="49" fontId="91" fillId="0" borderId="52" xfId="0" applyNumberFormat="1" applyFont="1" applyFill="1" applyBorder="1" applyAlignment="1">
      <alignment horizontal="center" vertical="center" wrapText="1"/>
    </xf>
    <xf numFmtId="49" fontId="91" fillId="0" borderId="52" xfId="0" applyNumberFormat="1" applyFont="1" applyFill="1" applyBorder="1" applyAlignment="1">
      <alignment horizontal="center" vertical="center"/>
    </xf>
    <xf numFmtId="0" fontId="91" fillId="0" borderId="56" xfId="0" applyNumberFormat="1" applyFont="1" applyFill="1" applyBorder="1" applyAlignment="1">
      <alignment horizontal="left" wrapText="1"/>
    </xf>
    <xf numFmtId="0" fontId="87" fillId="0" borderId="0" xfId="0" applyFont="1" applyFill="1" applyBorder="1" applyAlignment="1">
      <alignment horizontal="left" wrapText="1"/>
    </xf>
    <xf numFmtId="49" fontId="86" fillId="0" borderId="53" xfId="0" applyNumberFormat="1" applyFont="1" applyFill="1" applyBorder="1" applyAlignment="1">
      <alignment horizontal="left" vertical="top" wrapText="1"/>
    </xf>
    <xf numFmtId="49" fontId="86" fillId="0" borderId="54" xfId="0" applyNumberFormat="1" applyFont="1" applyFill="1" applyBorder="1" applyAlignment="1">
      <alignment horizontal="left" vertical="top" wrapText="1"/>
    </xf>
    <xf numFmtId="49" fontId="86" fillId="0" borderId="55" xfId="0" applyNumberFormat="1" applyFont="1" applyFill="1" applyBorder="1" applyAlignment="1">
      <alignment horizontal="left" vertical="top" wrapText="1"/>
    </xf>
    <xf numFmtId="49" fontId="86" fillId="0" borderId="57" xfId="0" applyNumberFormat="1" applyFont="1" applyFill="1" applyBorder="1" applyAlignment="1">
      <alignment horizontal="center" vertical="center"/>
    </xf>
    <xf numFmtId="49" fontId="86" fillId="0" borderId="58" xfId="0" applyNumberFormat="1" applyFont="1" applyFill="1" applyBorder="1" applyAlignment="1">
      <alignment horizontal="center" vertical="center"/>
    </xf>
    <xf numFmtId="49" fontId="86" fillId="0" borderId="59" xfId="0" applyNumberFormat="1" applyFont="1" applyFill="1" applyBorder="1" applyAlignment="1">
      <alignment horizontal="center" vertical="center"/>
    </xf>
    <xf numFmtId="49" fontId="86" fillId="0" borderId="38" xfId="0" applyNumberFormat="1" applyFont="1" applyFill="1" applyBorder="1" applyAlignment="1">
      <alignment horizontal="center"/>
    </xf>
    <xf numFmtId="49" fontId="86" fillId="0" borderId="30" xfId="0" applyNumberFormat="1" applyFont="1" applyFill="1" applyBorder="1" applyAlignment="1">
      <alignment horizontal="center"/>
    </xf>
    <xf numFmtId="49" fontId="86" fillId="0" borderId="39" xfId="0" applyNumberFormat="1" applyFont="1" applyFill="1" applyBorder="1" applyAlignment="1">
      <alignment horizontal="center"/>
    </xf>
    <xf numFmtId="199" fontId="108" fillId="0" borderId="4" xfId="33" applyNumberFormat="1" applyFont="1" applyFill="1" applyBorder="1" applyAlignment="1">
      <alignment horizontal="center"/>
    </xf>
    <xf numFmtId="199" fontId="108" fillId="0" borderId="8" xfId="34" applyNumberFormat="1" applyFont="1" applyFill="1" applyBorder="1" applyAlignment="1">
      <alignment horizontal="center"/>
    </xf>
    <xf numFmtId="199" fontId="108" fillId="0" borderId="10" xfId="34" applyNumberFormat="1" applyFont="1" applyFill="1" applyBorder="1" applyAlignment="1">
      <alignment horizontal="center"/>
    </xf>
    <xf numFmtId="199" fontId="108" fillId="0" borderId="23" xfId="34" applyNumberFormat="1" applyFont="1" applyFill="1" applyBorder="1" applyAlignment="1">
      <alignment horizontal="center"/>
    </xf>
    <xf numFmtId="199" fontId="109" fillId="0" borderId="8" xfId="33" applyNumberFormat="1" applyFont="1" applyFill="1" applyBorder="1" applyAlignment="1">
      <alignment horizontal="center"/>
    </xf>
    <xf numFmtId="199" fontId="109" fillId="0" borderId="10" xfId="33" applyNumberFormat="1" applyFont="1" applyFill="1" applyBorder="1" applyAlignment="1">
      <alignment horizontal="center"/>
    </xf>
    <xf numFmtId="199" fontId="109" fillId="0" borderId="23" xfId="33" applyNumberFormat="1" applyFont="1" applyFill="1" applyBorder="1" applyAlignment="1">
      <alignment horizontal="center"/>
    </xf>
    <xf numFmtId="0" fontId="10" fillId="2" borderId="0" xfId="8" applyFont="1" applyFill="1" applyBorder="1" applyAlignment="1">
      <alignment horizontal="left" wrapText="1"/>
    </xf>
    <xf numFmtId="0" fontId="9" fillId="2" borderId="0" xfId="8" applyFont="1" applyFill="1" applyBorder="1" applyAlignment="1">
      <alignment horizontal="left" wrapText="1"/>
    </xf>
    <xf numFmtId="0" fontId="3" fillId="0" borderId="0" xfId="8" applyNumberFormat="1" applyFont="1" applyFill="1" applyBorder="1" applyAlignment="1">
      <alignment horizontal="left"/>
    </xf>
    <xf numFmtId="49" fontId="10" fillId="2" borderId="0" xfId="8" applyNumberFormat="1" applyFont="1" applyFill="1" applyAlignment="1">
      <alignment horizontal="left" vertical="center" wrapText="1"/>
    </xf>
    <xf numFmtId="0" fontId="44" fillId="0" borderId="47" xfId="20" applyNumberFormat="1" applyFont="1" applyFill="1" applyBorder="1" applyAlignment="1">
      <alignment horizontal="left"/>
    </xf>
    <xf numFmtId="0" fontId="44" fillId="0" borderId="0" xfId="20" applyNumberFormat="1" applyFont="1" applyFill="1" applyBorder="1" applyAlignment="1">
      <alignment horizontal="left"/>
    </xf>
    <xf numFmtId="0" fontId="16" fillId="0" borderId="48" xfId="20" applyNumberFormat="1" applyFont="1" applyFill="1" applyBorder="1" applyAlignment="1">
      <alignment horizontal="left" vertical="top"/>
    </xf>
    <xf numFmtId="0" fontId="41" fillId="3" borderId="4" xfId="20" applyNumberFormat="1" applyFont="1" applyFill="1" applyBorder="1" applyAlignment="1">
      <alignment horizontal="center" vertical="center" wrapText="1"/>
    </xf>
    <xf numFmtId="0" fontId="41" fillId="3" borderId="4" xfId="20" applyNumberFormat="1" applyFont="1" applyFill="1" applyBorder="1" applyAlignment="1">
      <alignment horizontal="center" vertical="center"/>
    </xf>
    <xf numFmtId="0" fontId="16" fillId="3" borderId="4" xfId="20" applyNumberFormat="1" applyFont="1" applyFill="1" applyBorder="1" applyAlignment="1">
      <alignment horizontal="center" vertical="center"/>
    </xf>
    <xf numFmtId="0" fontId="41" fillId="3" borderId="4" xfId="20" applyNumberFormat="1" applyFont="1" applyFill="1" applyBorder="1" applyAlignment="1">
      <alignment horizontal="left" vertical="center" wrapText="1"/>
    </xf>
    <xf numFmtId="174" fontId="31" fillId="0" borderId="6" xfId="20" applyFont="1" applyBorder="1" applyAlignment="1">
      <alignment horizontal="left"/>
    </xf>
    <xf numFmtId="174" fontId="31" fillId="0" borderId="0" xfId="20" applyFont="1" applyAlignment="1">
      <alignment horizontal="left" vertical="top"/>
    </xf>
    <xf numFmtId="0" fontId="16" fillId="3" borderId="0" xfId="20" applyNumberFormat="1" applyFont="1" applyFill="1" applyBorder="1" applyAlignment="1">
      <alignment horizontal="left" vertical="top"/>
    </xf>
    <xf numFmtId="49" fontId="9" fillId="2" borderId="12" xfId="21" applyNumberFormat="1" applyFont="1" applyFill="1" applyBorder="1" applyAlignment="1">
      <alignment horizontal="center" vertical="center" wrapText="1"/>
    </xf>
    <xf numFmtId="49" fontId="9" fillId="2" borderId="22" xfId="21" applyNumberFormat="1" applyFont="1" applyFill="1" applyBorder="1" applyAlignment="1">
      <alignment horizontal="center" vertical="center"/>
    </xf>
    <xf numFmtId="0" fontId="41" fillId="8" borderId="2" xfId="20" applyNumberFormat="1" applyFont="1" applyFill="1" applyBorder="1" applyAlignment="1">
      <alignment horizontal="center" vertical="top"/>
    </xf>
    <xf numFmtId="0" fontId="41" fillId="8" borderId="5" xfId="20" applyNumberFormat="1" applyFont="1" applyFill="1" applyBorder="1" applyAlignment="1">
      <alignment horizontal="center" vertical="top"/>
    </xf>
    <xf numFmtId="0" fontId="41" fillId="8" borderId="3" xfId="20" applyNumberFormat="1" applyFont="1" applyFill="1" applyBorder="1" applyAlignment="1">
      <alignment horizontal="center" vertical="top"/>
    </xf>
    <xf numFmtId="0" fontId="53" fillId="0" borderId="30" xfId="20" applyNumberFormat="1" applyFont="1" applyBorder="1" applyAlignment="1">
      <alignment horizontal="center"/>
    </xf>
    <xf numFmtId="0" fontId="45" fillId="10" borderId="40" xfId="25" applyFont="1" applyFill="1" applyBorder="1" applyAlignment="1">
      <alignment horizontal="center" vertical="center" wrapText="1"/>
    </xf>
    <xf numFmtId="0" fontId="45" fillId="10" borderId="23" xfId="25" applyFont="1" applyFill="1" applyBorder="1" applyAlignment="1">
      <alignment horizontal="center" vertical="center" wrapText="1"/>
    </xf>
    <xf numFmtId="174" fontId="45" fillId="10" borderId="4" xfId="20" applyFont="1" applyFill="1" applyBorder="1" applyAlignment="1">
      <alignment horizontal="center" vertical="center" wrapText="1"/>
    </xf>
    <xf numFmtId="0" fontId="41" fillId="10" borderId="4" xfId="20" applyNumberFormat="1" applyFont="1" applyFill="1" applyBorder="1" applyAlignment="1">
      <alignment horizontal="center" vertical="center" wrapText="1"/>
    </xf>
    <xf numFmtId="0" fontId="45" fillId="10" borderId="2" xfId="25" applyFont="1" applyFill="1" applyBorder="1" applyAlignment="1">
      <alignment horizontal="center" vertical="center"/>
    </xf>
    <xf numFmtId="0" fontId="45" fillId="10" borderId="3" xfId="25" applyFont="1" applyFill="1" applyBorder="1" applyAlignment="1">
      <alignment horizontal="center" vertical="center"/>
    </xf>
    <xf numFmtId="0" fontId="41" fillId="10" borderId="40" xfId="20" applyNumberFormat="1" applyFont="1" applyFill="1" applyBorder="1" applyAlignment="1">
      <alignment horizontal="center" vertical="center" wrapText="1"/>
    </xf>
    <xf numFmtId="0" fontId="41" fillId="10" borderId="23" xfId="20" applyNumberFormat="1" applyFont="1" applyFill="1" applyBorder="1" applyAlignment="1">
      <alignment horizontal="center" vertical="center" wrapText="1"/>
    </xf>
    <xf numFmtId="0" fontId="45" fillId="10" borderId="10" xfId="25" applyFont="1" applyFill="1" applyBorder="1" applyAlignment="1">
      <alignment horizontal="center" vertical="center" wrapText="1"/>
    </xf>
    <xf numFmtId="174" fontId="45" fillId="10" borderId="2" xfId="20" applyFont="1" applyFill="1" applyBorder="1" applyAlignment="1">
      <alignment horizontal="center" vertical="center" wrapText="1"/>
    </xf>
    <xf numFmtId="174" fontId="45" fillId="10" borderId="5" xfId="20" applyFont="1" applyFill="1" applyBorder="1" applyAlignment="1">
      <alignment horizontal="center" vertical="center" wrapText="1"/>
    </xf>
    <xf numFmtId="174" fontId="45" fillId="10" borderId="3" xfId="20" applyFont="1" applyFill="1" applyBorder="1" applyAlignment="1">
      <alignment horizontal="center" vertical="center" wrapText="1"/>
    </xf>
    <xf numFmtId="0" fontId="48" fillId="3" borderId="48" xfId="20" applyNumberFormat="1" applyFont="1" applyFill="1" applyBorder="1" applyAlignment="1">
      <alignment horizontal="left" wrapText="1"/>
    </xf>
    <xf numFmtId="0" fontId="41" fillId="0" borderId="2" xfId="20" applyNumberFormat="1" applyFont="1" applyBorder="1" applyAlignment="1">
      <alignment horizontal="center"/>
    </xf>
    <xf numFmtId="0" fontId="41" fillId="0" borderId="5" xfId="20" applyNumberFormat="1" applyFont="1" applyBorder="1" applyAlignment="1">
      <alignment horizontal="center"/>
    </xf>
    <xf numFmtId="0" fontId="41" fillId="0" borderId="3" xfId="20" applyNumberFormat="1" applyFont="1" applyBorder="1" applyAlignment="1">
      <alignment horizontal="center"/>
    </xf>
    <xf numFmtId="0" fontId="49" fillId="3" borderId="4" xfId="20" applyNumberFormat="1" applyFont="1" applyFill="1" applyBorder="1" applyAlignment="1">
      <alignment horizontal="center" vertical="center"/>
    </xf>
    <xf numFmtId="49" fontId="9" fillId="2" borderId="17" xfId="21" applyNumberFormat="1" applyFont="1" applyFill="1" applyBorder="1" applyAlignment="1">
      <alignment horizontal="center" vertical="center" wrapText="1"/>
    </xf>
    <xf numFmtId="0" fontId="41" fillId="10" borderId="10" xfId="20" applyNumberFormat="1" applyFont="1" applyFill="1" applyBorder="1" applyAlignment="1">
      <alignment horizontal="center" vertical="center" wrapText="1"/>
    </xf>
    <xf numFmtId="0" fontId="41" fillId="10" borderId="38" xfId="20" applyNumberFormat="1" applyFont="1" applyFill="1" applyBorder="1" applyAlignment="1">
      <alignment horizontal="center" vertical="center" wrapText="1"/>
    </xf>
    <xf numFmtId="0" fontId="41" fillId="10" borderId="39" xfId="20" applyNumberFormat="1" applyFont="1" applyFill="1" applyBorder="1" applyAlignment="1">
      <alignment horizontal="center" vertical="center" wrapText="1"/>
    </xf>
    <xf numFmtId="0" fontId="45" fillId="10" borderId="2" xfId="25" applyFont="1" applyFill="1" applyBorder="1" applyAlignment="1">
      <alignment horizontal="center" vertical="center" wrapText="1"/>
    </xf>
    <xf numFmtId="0" fontId="45" fillId="10" borderId="3" xfId="25" applyFont="1" applyFill="1" applyBorder="1" applyAlignment="1">
      <alignment horizontal="center" vertical="center" wrapText="1"/>
    </xf>
    <xf numFmtId="0" fontId="49" fillId="0" borderId="30" xfId="20" applyNumberFormat="1" applyFont="1" applyFill="1" applyBorder="1" applyAlignment="1">
      <alignment horizontal="left" vertical="top"/>
    </xf>
    <xf numFmtId="0" fontId="53" fillId="10" borderId="5" xfId="20" applyNumberFormat="1" applyFont="1" applyFill="1" applyBorder="1" applyAlignment="1">
      <alignment horizontal="center"/>
    </xf>
    <xf numFmtId="0" fontId="53" fillId="10" borderId="3" xfId="20" applyNumberFormat="1" applyFont="1" applyFill="1" applyBorder="1" applyAlignment="1">
      <alignment horizontal="center"/>
    </xf>
    <xf numFmtId="0" fontId="53" fillId="10" borderId="2" xfId="20" applyNumberFormat="1" applyFont="1" applyFill="1" applyBorder="1" applyAlignment="1">
      <alignment horizontal="center"/>
    </xf>
    <xf numFmtId="0" fontId="54" fillId="10" borderId="2" xfId="25" applyFont="1" applyFill="1" applyBorder="1" applyAlignment="1">
      <alignment horizontal="center" vertical="center" wrapText="1"/>
    </xf>
    <xf numFmtId="0" fontId="54" fillId="10" borderId="3" xfId="25" applyFont="1" applyFill="1" applyBorder="1" applyAlignment="1">
      <alignment horizontal="center" vertical="center" wrapText="1"/>
    </xf>
    <xf numFmtId="0" fontId="45" fillId="10" borderId="4" xfId="25" applyFont="1" applyFill="1" applyBorder="1" applyAlignment="1">
      <alignment horizontal="center" vertical="center" wrapText="1"/>
    </xf>
    <xf numFmtId="0" fontId="53" fillId="0" borderId="4" xfId="20" applyNumberFormat="1" applyFont="1" applyBorder="1" applyAlignment="1">
      <alignment horizontal="center"/>
    </xf>
    <xf numFmtId="0" fontId="45" fillId="10" borderId="4" xfId="25" applyFont="1" applyFill="1" applyBorder="1" applyAlignment="1">
      <alignment horizontal="center" vertical="center"/>
    </xf>
    <xf numFmtId="0" fontId="16" fillId="3" borderId="4" xfId="20" applyNumberFormat="1" applyFont="1" applyFill="1" applyBorder="1" applyAlignment="1">
      <alignment horizontal="left" vertical="center"/>
    </xf>
    <xf numFmtId="0" fontId="49" fillId="3" borderId="5" xfId="20" applyNumberFormat="1" applyFont="1" applyFill="1" applyBorder="1" applyAlignment="1">
      <alignment horizontal="center" vertical="center"/>
    </xf>
    <xf numFmtId="3" fontId="45" fillId="3" borderId="40" xfId="24" applyNumberFormat="1" applyFont="1" applyFill="1" applyBorder="1" applyAlignment="1">
      <alignment horizontal="center" vertical="center" wrapText="1"/>
    </xf>
    <xf numFmtId="3" fontId="45" fillId="3" borderId="23" xfId="24" applyNumberFormat="1" applyFont="1" applyFill="1" applyBorder="1" applyAlignment="1">
      <alignment horizontal="center" vertical="center" wrapText="1"/>
    </xf>
    <xf numFmtId="0" fontId="41" fillId="10" borderId="2" xfId="20" applyNumberFormat="1" applyFont="1" applyFill="1" applyBorder="1" applyAlignment="1">
      <alignment horizontal="center" vertical="center" wrapText="1"/>
    </xf>
    <xf numFmtId="0" fontId="41" fillId="10" borderId="3" xfId="20" applyNumberFormat="1" applyFont="1" applyFill="1" applyBorder="1" applyAlignment="1">
      <alignment horizontal="center" vertical="center" wrapText="1"/>
    </xf>
    <xf numFmtId="0" fontId="60" fillId="10" borderId="40" xfId="25" applyFont="1" applyFill="1" applyBorder="1" applyAlignment="1">
      <alignment horizontal="center" vertical="center" wrapText="1"/>
    </xf>
    <xf numFmtId="0" fontId="60" fillId="10" borderId="23" xfId="25" applyFont="1" applyFill="1" applyBorder="1" applyAlignment="1">
      <alignment horizontal="center" vertical="center" wrapText="1"/>
    </xf>
    <xf numFmtId="0" fontId="64" fillId="0" borderId="4" xfId="20" applyNumberFormat="1" applyFont="1" applyBorder="1" applyAlignment="1">
      <alignment horizontal="center"/>
    </xf>
    <xf numFmtId="0" fontId="60" fillId="10" borderId="10" xfId="25" applyFont="1" applyFill="1" applyBorder="1" applyAlignment="1">
      <alignment horizontal="center" vertical="center" wrapText="1"/>
    </xf>
    <xf numFmtId="174" fontId="60" fillId="10" borderId="2" xfId="20" applyFont="1" applyFill="1" applyBorder="1" applyAlignment="1">
      <alignment horizontal="center" vertical="center" wrapText="1"/>
    </xf>
    <xf numFmtId="174" fontId="60" fillId="10" borderId="5" xfId="20" applyFont="1" applyFill="1" applyBorder="1" applyAlignment="1">
      <alignment horizontal="center" vertical="center" wrapText="1"/>
    </xf>
    <xf numFmtId="174" fontId="60" fillId="10" borderId="3" xfId="20" applyFont="1" applyFill="1" applyBorder="1" applyAlignment="1">
      <alignment horizontal="center" vertical="center" wrapText="1"/>
    </xf>
    <xf numFmtId="0" fontId="60" fillId="10" borderId="2" xfId="25" applyFont="1" applyFill="1" applyBorder="1" applyAlignment="1">
      <alignment horizontal="center" vertical="center"/>
    </xf>
    <xf numFmtId="0" fontId="60" fillId="10" borderId="3" xfId="25" applyFont="1" applyFill="1" applyBorder="1" applyAlignment="1">
      <alignment horizontal="center" vertical="center"/>
    </xf>
    <xf numFmtId="0" fontId="53" fillId="10" borderId="40" xfId="20" applyNumberFormat="1" applyFont="1" applyFill="1" applyBorder="1" applyAlignment="1">
      <alignment horizontal="center" vertical="center" wrapText="1"/>
    </xf>
    <xf numFmtId="0" fontId="53" fillId="10" borderId="23" xfId="20" applyNumberFormat="1" applyFont="1" applyFill="1" applyBorder="1" applyAlignment="1">
      <alignment horizontal="center" vertical="center" wrapText="1"/>
    </xf>
    <xf numFmtId="0" fontId="57" fillId="3" borderId="5" xfId="20" applyNumberFormat="1" applyFont="1" applyFill="1" applyBorder="1" applyAlignment="1">
      <alignment horizontal="center" vertical="center"/>
    </xf>
    <xf numFmtId="0" fontId="53" fillId="10" borderId="4" xfId="20" applyNumberFormat="1" applyFont="1" applyFill="1" applyBorder="1" applyAlignment="1">
      <alignment horizontal="center" vertical="center" wrapText="1"/>
    </xf>
    <xf numFmtId="0" fontId="53" fillId="10" borderId="2" xfId="20" applyNumberFormat="1" applyFont="1" applyFill="1" applyBorder="1" applyAlignment="1">
      <alignment horizontal="center" vertical="center" wrapText="1"/>
    </xf>
    <xf numFmtId="0" fontId="53" fillId="10" borderId="3" xfId="20" applyNumberFormat="1" applyFont="1" applyFill="1" applyBorder="1" applyAlignment="1">
      <alignment horizontal="center" vertical="center" wrapText="1"/>
    </xf>
    <xf numFmtId="168" fontId="7" fillId="0" borderId="2" xfId="20" applyNumberFormat="1" applyFont="1" applyFill="1" applyBorder="1" applyAlignment="1">
      <alignment horizontal="left" vertical="top" wrapText="1"/>
    </xf>
    <xf numFmtId="168" fontId="7" fillId="0" borderId="5" xfId="20" applyNumberFormat="1" applyFont="1" applyFill="1" applyBorder="1" applyAlignment="1">
      <alignment horizontal="left" vertical="top" wrapText="1"/>
    </xf>
    <xf numFmtId="168" fontId="7" fillId="0" borderId="10" xfId="20" applyNumberFormat="1" applyFont="1" applyFill="1" applyBorder="1" applyAlignment="1">
      <alignment horizontal="left" vertical="center" wrapText="1"/>
    </xf>
    <xf numFmtId="168" fontId="7" fillId="0" borderId="4" xfId="20" applyNumberFormat="1" applyFont="1" applyFill="1" applyBorder="1" applyAlignment="1">
      <alignment horizontal="left" vertical="center" wrapText="1"/>
    </xf>
    <xf numFmtId="168" fontId="7" fillId="0" borderId="2" xfId="20" applyNumberFormat="1" applyFont="1" applyFill="1" applyBorder="1" applyAlignment="1">
      <alignment horizontal="left" vertical="top"/>
    </xf>
    <xf numFmtId="168" fontId="7" fillId="0" borderId="5" xfId="20" applyNumberFormat="1" applyFont="1" applyFill="1" applyBorder="1" applyAlignment="1">
      <alignment horizontal="left" vertical="top"/>
    </xf>
    <xf numFmtId="174" fontId="65" fillId="0" borderId="0" xfId="20" applyFont="1" applyFill="1" applyAlignment="1">
      <alignment horizontal="left" vertical="top" wrapText="1"/>
    </xf>
    <xf numFmtId="174" fontId="53" fillId="0" borderId="38" xfId="20" applyFont="1" applyFill="1" applyBorder="1" applyAlignment="1">
      <alignment horizontal="left" vertical="top"/>
    </xf>
    <xf numFmtId="174" fontId="53" fillId="0" borderId="30" xfId="20" applyFont="1" applyFill="1" applyBorder="1" applyAlignment="1">
      <alignment horizontal="left" vertical="top"/>
    </xf>
    <xf numFmtId="174" fontId="53" fillId="0" borderId="2" xfId="20" applyFont="1" applyFill="1" applyBorder="1" applyAlignment="1">
      <alignment horizontal="center"/>
    </xf>
    <xf numFmtId="174" fontId="53" fillId="0" borderId="5" xfId="20" applyFont="1" applyFill="1" applyBorder="1" applyAlignment="1">
      <alignment horizontal="center"/>
    </xf>
    <xf numFmtId="168" fontId="7" fillId="0" borderId="49" xfId="20" applyNumberFormat="1" applyFont="1" applyFill="1" applyBorder="1" applyAlignment="1">
      <alignment horizontal="left" vertical="top"/>
    </xf>
    <xf numFmtId="168" fontId="7" fillId="0" borderId="50" xfId="20" applyNumberFormat="1" applyFont="1" applyFill="1" applyBorder="1" applyAlignment="1">
      <alignment horizontal="left" vertical="top"/>
    </xf>
    <xf numFmtId="168" fontId="7" fillId="0" borderId="51" xfId="20" applyNumberFormat="1" applyFont="1" applyFill="1" applyBorder="1" applyAlignment="1">
      <alignment horizontal="left" vertical="top"/>
    </xf>
    <xf numFmtId="199" fontId="30" fillId="0" borderId="40" xfId="20" applyNumberFormat="1" applyFont="1" applyFill="1" applyBorder="1" applyAlignment="1">
      <alignment horizontal="center" vertical="center" wrapText="1"/>
    </xf>
    <xf numFmtId="199" fontId="30" fillId="0" borderId="10" xfId="20" applyNumberFormat="1" applyFont="1" applyFill="1" applyBorder="1" applyAlignment="1">
      <alignment horizontal="center" vertical="center" wrapText="1"/>
    </xf>
    <xf numFmtId="199" fontId="30" fillId="0" borderId="23" xfId="20" applyNumberFormat="1" applyFont="1" applyFill="1" applyBorder="1" applyAlignment="1">
      <alignment horizontal="center" vertical="center" wrapText="1"/>
    </xf>
    <xf numFmtId="174" fontId="30" fillId="0" borderId="40" xfId="20" applyFont="1" applyFill="1" applyBorder="1" applyAlignment="1">
      <alignment horizontal="center" vertical="center" wrapText="1"/>
    </xf>
    <xf numFmtId="174" fontId="30" fillId="0" borderId="10" xfId="20" applyFont="1" applyFill="1" applyBorder="1" applyAlignment="1">
      <alignment horizontal="center" vertical="center" wrapText="1"/>
    </xf>
    <xf numFmtId="174" fontId="30" fillId="0" borderId="23" xfId="20" applyFont="1" applyFill="1" applyBorder="1" applyAlignment="1">
      <alignment horizontal="center" vertical="center" wrapText="1"/>
    </xf>
    <xf numFmtId="0" fontId="16" fillId="0" borderId="30" xfId="20" applyNumberFormat="1" applyFont="1" applyFill="1" applyBorder="1" applyAlignment="1">
      <alignment horizontal="left" vertical="top"/>
    </xf>
    <xf numFmtId="0" fontId="67" fillId="10" borderId="40" xfId="20" applyNumberFormat="1" applyFont="1" applyFill="1" applyBorder="1" applyAlignment="1">
      <alignment horizontal="center" vertical="center" wrapText="1"/>
    </xf>
    <xf numFmtId="0" fontId="67" fillId="10" borderId="23" xfId="20" applyNumberFormat="1" applyFont="1" applyFill="1" applyBorder="1" applyAlignment="1">
      <alignment horizontal="center" vertical="center" wrapText="1"/>
    </xf>
    <xf numFmtId="0" fontId="41" fillId="10" borderId="5" xfId="20" applyNumberFormat="1" applyFont="1" applyFill="1" applyBorder="1" applyAlignment="1">
      <alignment horizontal="center" vertical="center" wrapText="1"/>
    </xf>
    <xf numFmtId="174" fontId="81" fillId="0" borderId="10" xfId="20" applyFont="1" applyFill="1" applyBorder="1" applyAlignment="1">
      <alignment horizontal="center" vertical="center" wrapText="1"/>
    </xf>
    <xf numFmtId="174" fontId="81" fillId="0" borderId="23" xfId="20" applyFont="1" applyFill="1" applyBorder="1" applyAlignment="1">
      <alignment horizontal="center" vertical="center" wrapText="1"/>
    </xf>
    <xf numFmtId="199" fontId="81" fillId="0" borderId="40" xfId="20" applyNumberFormat="1" applyFont="1" applyFill="1" applyBorder="1" applyAlignment="1">
      <alignment horizontal="center" vertical="center" wrapText="1"/>
    </xf>
    <xf numFmtId="199" fontId="81" fillId="0" borderId="23" xfId="20" applyNumberFormat="1" applyFont="1" applyFill="1" applyBorder="1" applyAlignment="1">
      <alignment horizontal="center" vertical="center" wrapText="1"/>
    </xf>
    <xf numFmtId="199" fontId="81" fillId="0" borderId="10" xfId="20" applyNumberFormat="1" applyFont="1" applyFill="1" applyBorder="1" applyAlignment="1">
      <alignment horizontal="center" vertical="center" wrapText="1"/>
    </xf>
    <xf numFmtId="174" fontId="81" fillId="0" borderId="40" xfId="20" applyFont="1" applyFill="1" applyBorder="1" applyAlignment="1">
      <alignment horizontal="center" vertical="center" wrapText="1"/>
    </xf>
    <xf numFmtId="174" fontId="44" fillId="0" borderId="30" xfId="20" applyFont="1" applyFill="1" applyBorder="1" applyAlignment="1">
      <alignment horizontal="left" vertical="center"/>
    </xf>
    <xf numFmtId="174" fontId="56" fillId="3" borderId="40" xfId="20" applyFont="1" applyFill="1" applyBorder="1" applyAlignment="1">
      <alignment horizontal="center" vertical="center" wrapText="1"/>
    </xf>
    <xf numFmtId="174" fontId="56" fillId="3" borderId="23" xfId="20" applyFont="1" applyFill="1" applyBorder="1" applyAlignment="1">
      <alignment horizontal="center" vertical="center" wrapText="1"/>
    </xf>
    <xf numFmtId="174" fontId="56" fillId="3" borderId="10" xfId="20" applyFont="1" applyFill="1" applyBorder="1" applyAlignment="1">
      <alignment horizontal="center" vertical="center" wrapText="1"/>
    </xf>
    <xf numFmtId="174" fontId="56" fillId="3" borderId="10" xfId="20" applyFont="1" applyFill="1" applyBorder="1" applyAlignment="1">
      <alignment horizontal="center" vertical="center"/>
    </xf>
    <xf numFmtId="174" fontId="56" fillId="3" borderId="23" xfId="20" applyFont="1" applyFill="1" applyBorder="1" applyAlignment="1">
      <alignment horizontal="center" vertical="center"/>
    </xf>
    <xf numFmtId="0" fontId="16" fillId="3" borderId="30" xfId="20" applyNumberFormat="1" applyFont="1" applyFill="1" applyBorder="1" applyAlignment="1">
      <alignment horizontal="left" vertical="top"/>
    </xf>
    <xf numFmtId="0" fontId="85" fillId="10" borderId="4" xfId="20" applyNumberFormat="1" applyFont="1" applyFill="1" applyBorder="1" applyAlignment="1">
      <alignment horizontal="center" vertical="center" wrapText="1"/>
    </xf>
    <xf numFmtId="43" fontId="20" fillId="0" borderId="2" xfId="1" applyFont="1" applyFill="1" applyBorder="1" applyAlignment="1">
      <alignment horizontal="left" vertical="top" wrapText="1"/>
    </xf>
    <xf numFmtId="43" fontId="20" fillId="0" borderId="5" xfId="1" applyFont="1" applyFill="1" applyBorder="1" applyAlignment="1">
      <alignment horizontal="left" vertical="top" wrapText="1"/>
    </xf>
    <xf numFmtId="43" fontId="20" fillId="0" borderId="3" xfId="1" applyFont="1" applyFill="1" applyBorder="1" applyAlignment="1">
      <alignment horizontal="left" vertical="top" wrapText="1"/>
    </xf>
    <xf numFmtId="3" fontId="20" fillId="0" borderId="4" xfId="0" applyNumberFormat="1" applyFont="1" applyFill="1" applyBorder="1" applyAlignment="1">
      <alignment wrapText="1"/>
    </xf>
    <xf numFmtId="49" fontId="114" fillId="0" borderId="1" xfId="36" applyNumberFormat="1" applyFill="1" applyBorder="1" applyAlignment="1">
      <alignment horizontal="left"/>
    </xf>
    <xf numFmtId="0" fontId="12" fillId="0" borderId="4" xfId="0" applyFont="1" applyBorder="1" applyAlignment="1">
      <alignment horizontal="left" wrapText="1"/>
    </xf>
    <xf numFmtId="0" fontId="12" fillId="0" borderId="4" xfId="0" applyFont="1" applyBorder="1" applyAlignment="1">
      <alignment wrapText="1"/>
    </xf>
    <xf numFmtId="0" fontId="12" fillId="0" borderId="4" xfId="0" applyFont="1" applyFill="1" applyBorder="1" applyAlignment="1">
      <alignment wrapText="1"/>
    </xf>
    <xf numFmtId="0" fontId="12" fillId="0" borderId="4" xfId="0" applyFont="1" applyBorder="1" applyAlignment="1">
      <alignment horizontal="center" vertical="center" wrapText="1"/>
    </xf>
    <xf numFmtId="0" fontId="12" fillId="0" borderId="4" xfId="0" applyFont="1" applyBorder="1" applyAlignment="1">
      <alignment horizontal="center" wrapText="1"/>
    </xf>
    <xf numFmtId="0" fontId="12" fillId="0" borderId="4" xfId="0" applyFont="1" applyFill="1" applyBorder="1" applyAlignment="1">
      <alignment horizontal="center" wrapText="1"/>
    </xf>
    <xf numFmtId="0" fontId="14" fillId="0" borderId="3" xfId="0" applyFont="1" applyFill="1" applyBorder="1" applyAlignment="1">
      <alignment horizontal="center" vertical="center" wrapText="1"/>
    </xf>
    <xf numFmtId="0" fontId="20" fillId="0" borderId="4" xfId="0" applyFont="1" applyBorder="1" applyAlignment="1">
      <alignment horizontal="center" vertical="top" wrapText="1"/>
    </xf>
  </cellXfs>
  <cellStyles count="37">
    <cellStyle name="Comma" xfId="1" builtinId="3"/>
    <cellStyle name="Comma 10 5" xfId="13"/>
    <cellStyle name="Comma 16" xfId="33"/>
    <cellStyle name="Comma 16 2" xfId="34"/>
    <cellStyle name="Comma 18" xfId="30"/>
    <cellStyle name="Comma 2" xfId="11"/>
    <cellStyle name="Comma 2 124" xfId="7"/>
    <cellStyle name="Comma 2 124 2" xfId="29"/>
    <cellStyle name="Comma 2 3 86" xfId="27"/>
    <cellStyle name="Comma 2 4" xfId="31"/>
    <cellStyle name="Comma 3" xfId="26"/>
    <cellStyle name="Comma 3 101" xfId="28"/>
    <cellStyle name="Comma 3 2" xfId="35"/>
    <cellStyle name="Comma 7" xfId="17"/>
    <cellStyle name="Hyperlink" xfId="36" builtinId="8"/>
    <cellStyle name="Indian Comma" xfId="24"/>
    <cellStyle name="Normal" xfId="0" builtinId="0"/>
    <cellStyle name="Normal 11" xfId="4"/>
    <cellStyle name="Normal 11 2" xfId="16"/>
    <cellStyle name="Normal 12 3 3" xfId="8"/>
    <cellStyle name="Normal 12 3 3 2" xfId="21"/>
    <cellStyle name="Normal 2" xfId="12"/>
    <cellStyle name="Normal 2 134" xfId="20"/>
    <cellStyle name="Normal 2 18 2" xfId="9"/>
    <cellStyle name="Normal 2 2" xfId="6"/>
    <cellStyle name="Normal 23 2" xfId="18"/>
    <cellStyle name="Normal 3" xfId="14"/>
    <cellStyle name="Normal 3 144" xfId="25"/>
    <cellStyle name="Normal 34 2" xfId="15"/>
    <cellStyle name="Normal 4" xfId="5"/>
    <cellStyle name="Normal 41" xfId="3"/>
    <cellStyle name="Normal 5 10" xfId="23"/>
    <cellStyle name="Normal 7" xfId="32"/>
    <cellStyle name="Normal 8" xfId="22"/>
    <cellStyle name="Normal_tables-oct 4" xfId="19"/>
    <cellStyle name="Percent" xfId="2" builtinId="5"/>
    <cellStyle name="Percent 2" xfId="1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642/Desktop/Bulletin/Commodities_Master_File%20_July'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
      <sheetName val="Bulletin_CMR"/>
      <sheetName val="Index_Chart"/>
      <sheetName val="Table Index"/>
      <sheetName val="1"/>
      <sheetName val="64"/>
      <sheetName val="65"/>
      <sheetName val="66"/>
      <sheetName val="67"/>
      <sheetName val="68"/>
      <sheetName val="69"/>
      <sheetName val="70"/>
      <sheetName val="71"/>
      <sheetName val="72"/>
      <sheetName val="73"/>
      <sheetName val="Hist_65"/>
      <sheetName val="Hist_66_Fut"/>
      <sheetName val="Hist_66_Opt"/>
      <sheetName val="Hist_67"/>
      <sheetName val="Hist_68_Fut"/>
      <sheetName val="Hist_68_Opt"/>
      <sheetName val="Hist_69_Fut"/>
      <sheetName val="Hist_69_Opt"/>
      <sheetName val="Dashboard"/>
      <sheetName val="Exchange_Wise"/>
      <sheetName val="Agri_NonAgri"/>
      <sheetName val="Segment_Wise"/>
      <sheetName val="Dashboard2"/>
      <sheetName val="Charts_output"/>
      <sheetName val="ISD_Note"/>
      <sheetName val="Segment_Wise_%Share"/>
    </sheetNames>
    <sheetDataSet>
      <sheetData sheetId="0">
        <row r="6">
          <cell r="F6" t="str">
            <v>$ indicates as on July 31, 2023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zoomScaleNormal="100" workbookViewId="0">
      <selection activeCell="A3" sqref="A3"/>
    </sheetView>
  </sheetViews>
  <sheetFormatPr defaultRowHeight="15.75"/>
  <cols>
    <col min="1" max="1" width="109.85546875" style="5" customWidth="1"/>
    <col min="2" max="16384" width="9.140625" style="2"/>
  </cols>
  <sheetData>
    <row r="1" spans="1:1" ht="15.75" customHeight="1">
      <c r="A1" s="1" t="s">
        <v>0</v>
      </c>
    </row>
    <row r="2" spans="1:1" s="4" customFormat="1" ht="18.75" customHeight="1">
      <c r="A2" s="3" t="s">
        <v>1</v>
      </c>
    </row>
    <row r="3" spans="1:1" s="4" customFormat="1" ht="18" customHeight="1">
      <c r="A3" s="1591" t="s">
        <v>2</v>
      </c>
    </row>
    <row r="4" spans="1:1" s="4" customFormat="1" ht="18" customHeight="1">
      <c r="A4" s="1591" t="s">
        <v>3</v>
      </c>
    </row>
    <row r="5" spans="1:1" s="4" customFormat="1" ht="18" customHeight="1">
      <c r="A5" s="1591" t="s">
        <v>4</v>
      </c>
    </row>
    <row r="6" spans="1:1" s="4" customFormat="1" ht="18" customHeight="1">
      <c r="A6" s="1591" t="s">
        <v>5</v>
      </c>
    </row>
    <row r="7" spans="1:1" s="4" customFormat="1" ht="18" customHeight="1">
      <c r="A7" s="1591" t="s">
        <v>6</v>
      </c>
    </row>
    <row r="8" spans="1:1" s="4" customFormat="1" ht="18" customHeight="1">
      <c r="A8" s="1591" t="s">
        <v>7</v>
      </c>
    </row>
    <row r="9" spans="1:1" s="4" customFormat="1" ht="18" customHeight="1">
      <c r="A9" s="1591" t="s">
        <v>8</v>
      </c>
    </row>
    <row r="10" spans="1:1" s="4" customFormat="1" ht="18" customHeight="1">
      <c r="A10" s="1591" t="s">
        <v>9</v>
      </c>
    </row>
    <row r="11" spans="1:1" s="4" customFormat="1" ht="18" customHeight="1">
      <c r="A11" s="1591" t="s">
        <v>10</v>
      </c>
    </row>
    <row r="12" spans="1:1" s="4" customFormat="1" ht="18" customHeight="1">
      <c r="A12" s="1591" t="s">
        <v>11</v>
      </c>
    </row>
    <row r="13" spans="1:1" s="4" customFormat="1" ht="18" customHeight="1">
      <c r="A13" s="1591" t="s">
        <v>12</v>
      </c>
    </row>
    <row r="14" spans="1:1" s="4" customFormat="1" ht="18" customHeight="1">
      <c r="A14" s="1591" t="s">
        <v>13</v>
      </c>
    </row>
    <row r="15" spans="1:1" s="4" customFormat="1" ht="18" customHeight="1">
      <c r="A15" s="1591" t="s">
        <v>14</v>
      </c>
    </row>
    <row r="16" spans="1:1" s="4" customFormat="1" ht="18" customHeight="1">
      <c r="A16" s="1591" t="s">
        <v>15</v>
      </c>
    </row>
    <row r="17" spans="1:1" s="4" customFormat="1" ht="18" customHeight="1">
      <c r="A17" s="1591" t="s">
        <v>16</v>
      </c>
    </row>
    <row r="18" spans="1:1" s="4" customFormat="1" ht="18" customHeight="1">
      <c r="A18" s="1591" t="s">
        <v>17</v>
      </c>
    </row>
    <row r="19" spans="1:1" s="4" customFormat="1" ht="18" customHeight="1">
      <c r="A19" s="1591" t="s">
        <v>18</v>
      </c>
    </row>
    <row r="20" spans="1:1" s="4" customFormat="1" ht="18" customHeight="1">
      <c r="A20" s="1591" t="s">
        <v>19</v>
      </c>
    </row>
    <row r="21" spans="1:1" s="4" customFormat="1" ht="18" customHeight="1">
      <c r="A21" s="1591" t="s">
        <v>20</v>
      </c>
    </row>
    <row r="22" spans="1:1" s="4" customFormat="1" ht="18" customHeight="1">
      <c r="A22" s="1591" t="s">
        <v>21</v>
      </c>
    </row>
    <row r="23" spans="1:1" s="4" customFormat="1" ht="18" customHeight="1">
      <c r="A23" s="1591" t="s">
        <v>22</v>
      </c>
    </row>
    <row r="24" spans="1:1" s="4" customFormat="1" ht="18" customHeight="1">
      <c r="A24" s="1591" t="s">
        <v>23</v>
      </c>
    </row>
    <row r="25" spans="1:1" s="4" customFormat="1" ht="18" customHeight="1">
      <c r="A25" s="1591" t="s">
        <v>24</v>
      </c>
    </row>
    <row r="26" spans="1:1" s="4" customFormat="1" ht="18" customHeight="1">
      <c r="A26" s="1591" t="s">
        <v>25</v>
      </c>
    </row>
    <row r="27" spans="1:1" s="4" customFormat="1" ht="18" customHeight="1">
      <c r="A27" s="1591" t="s">
        <v>26</v>
      </c>
    </row>
    <row r="28" spans="1:1" s="4" customFormat="1" ht="18" customHeight="1">
      <c r="A28" s="1591" t="s">
        <v>27</v>
      </c>
    </row>
    <row r="29" spans="1:1" s="4" customFormat="1" ht="18" customHeight="1">
      <c r="A29" s="1591" t="s">
        <v>28</v>
      </c>
    </row>
    <row r="30" spans="1:1" s="4" customFormat="1" ht="18" customHeight="1">
      <c r="A30" s="1591" t="s">
        <v>29</v>
      </c>
    </row>
    <row r="31" spans="1:1" s="4" customFormat="1" ht="18" customHeight="1">
      <c r="A31" s="1591" t="s">
        <v>30</v>
      </c>
    </row>
    <row r="32" spans="1:1" s="4" customFormat="1" ht="18" customHeight="1">
      <c r="A32" s="1591" t="s">
        <v>31</v>
      </c>
    </row>
    <row r="33" spans="1:1" s="4" customFormat="1" ht="18" customHeight="1">
      <c r="A33" s="1591" t="s">
        <v>32</v>
      </c>
    </row>
    <row r="34" spans="1:1" s="4" customFormat="1" ht="18" customHeight="1">
      <c r="A34" s="1591" t="s">
        <v>33</v>
      </c>
    </row>
    <row r="35" spans="1:1" s="4" customFormat="1" ht="18" customHeight="1">
      <c r="A35" s="1591" t="s">
        <v>34</v>
      </c>
    </row>
    <row r="36" spans="1:1" s="4" customFormat="1" ht="18" customHeight="1">
      <c r="A36" s="1591" t="s">
        <v>35</v>
      </c>
    </row>
    <row r="37" spans="1:1" s="4" customFormat="1" ht="18" customHeight="1">
      <c r="A37" s="1591" t="s">
        <v>36</v>
      </c>
    </row>
    <row r="38" spans="1:1" s="4" customFormat="1" ht="18" customHeight="1">
      <c r="A38" s="1591" t="s">
        <v>37</v>
      </c>
    </row>
    <row r="39" spans="1:1" s="4" customFormat="1" ht="18" customHeight="1">
      <c r="A39" s="1591" t="s">
        <v>38</v>
      </c>
    </row>
    <row r="40" spans="1:1" s="4" customFormat="1" ht="18" customHeight="1">
      <c r="A40" s="1591" t="s">
        <v>39</v>
      </c>
    </row>
    <row r="41" spans="1:1" s="4" customFormat="1" ht="18" customHeight="1">
      <c r="A41" s="1591" t="s">
        <v>40</v>
      </c>
    </row>
    <row r="42" spans="1:1" s="4" customFormat="1" ht="18" customHeight="1">
      <c r="A42" s="1591" t="s">
        <v>41</v>
      </c>
    </row>
    <row r="43" spans="1:1" s="4" customFormat="1" ht="18" customHeight="1">
      <c r="A43" s="1591" t="s">
        <v>42</v>
      </c>
    </row>
    <row r="44" spans="1:1" s="4" customFormat="1" ht="18" customHeight="1">
      <c r="A44" s="1591" t="s">
        <v>43</v>
      </c>
    </row>
    <row r="45" spans="1:1" s="4" customFormat="1" ht="18" customHeight="1">
      <c r="A45" s="1591" t="s">
        <v>44</v>
      </c>
    </row>
    <row r="46" spans="1:1" s="4" customFormat="1" ht="18" customHeight="1">
      <c r="A46" s="1591" t="s">
        <v>45</v>
      </c>
    </row>
    <row r="47" spans="1:1" s="4" customFormat="1" ht="18" customHeight="1">
      <c r="A47" s="1591" t="s">
        <v>46</v>
      </c>
    </row>
    <row r="48" spans="1:1" s="4" customFormat="1" ht="18" customHeight="1">
      <c r="A48" s="1591" t="s">
        <v>47</v>
      </c>
    </row>
    <row r="49" spans="1:1" s="4" customFormat="1" ht="18" customHeight="1">
      <c r="A49" s="1591" t="s">
        <v>48</v>
      </c>
    </row>
    <row r="50" spans="1:1" s="4" customFormat="1" ht="18" customHeight="1">
      <c r="A50" s="1591" t="s">
        <v>49</v>
      </c>
    </row>
    <row r="51" spans="1:1" s="4" customFormat="1" ht="18" customHeight="1">
      <c r="A51" s="1591" t="s">
        <v>50</v>
      </c>
    </row>
    <row r="52" spans="1:1" s="4" customFormat="1" ht="18" customHeight="1">
      <c r="A52" s="1591" t="s">
        <v>51</v>
      </c>
    </row>
    <row r="53" spans="1:1" s="4" customFormat="1" ht="18" customHeight="1">
      <c r="A53" s="1591" t="s">
        <v>52</v>
      </c>
    </row>
    <row r="54" spans="1:1" s="4" customFormat="1" ht="18" customHeight="1">
      <c r="A54" s="1591" t="s">
        <v>53</v>
      </c>
    </row>
    <row r="55" spans="1:1" s="4" customFormat="1" ht="18" customHeight="1">
      <c r="A55" s="1591" t="s">
        <v>54</v>
      </c>
    </row>
    <row r="56" spans="1:1" s="4" customFormat="1" ht="18" customHeight="1">
      <c r="A56" s="1591" t="s">
        <v>55</v>
      </c>
    </row>
    <row r="57" spans="1:1" s="4" customFormat="1" ht="18" customHeight="1">
      <c r="A57" s="1591" t="s">
        <v>56</v>
      </c>
    </row>
    <row r="58" spans="1:1" s="4" customFormat="1" ht="18" customHeight="1">
      <c r="A58" s="1591" t="s">
        <v>57</v>
      </c>
    </row>
    <row r="59" spans="1:1" s="4" customFormat="1" ht="18" customHeight="1">
      <c r="A59" s="1591" t="s">
        <v>58</v>
      </c>
    </row>
    <row r="60" spans="1:1" s="4" customFormat="1" ht="18" customHeight="1">
      <c r="A60" s="1591" t="s">
        <v>59</v>
      </c>
    </row>
    <row r="61" spans="1:1" s="4" customFormat="1" ht="18" customHeight="1">
      <c r="A61" s="1591" t="s">
        <v>60</v>
      </c>
    </row>
    <row r="62" spans="1:1" s="4" customFormat="1" ht="18" customHeight="1">
      <c r="A62" s="1591" t="s">
        <v>61</v>
      </c>
    </row>
    <row r="63" spans="1:1" s="4" customFormat="1" ht="18" customHeight="1">
      <c r="A63" s="1591" t="s">
        <v>62</v>
      </c>
    </row>
    <row r="64" spans="1:1" s="4" customFormat="1" ht="18" customHeight="1">
      <c r="A64" s="1591" t="s">
        <v>63</v>
      </c>
    </row>
    <row r="65" spans="1:1" s="4" customFormat="1" ht="18" customHeight="1">
      <c r="A65" s="1591" t="s">
        <v>64</v>
      </c>
    </row>
    <row r="66" spans="1:1" s="4" customFormat="1" ht="18" customHeight="1">
      <c r="A66" s="1591" t="s">
        <v>65</v>
      </c>
    </row>
    <row r="67" spans="1:1" s="4" customFormat="1" ht="18" customHeight="1">
      <c r="A67" s="1591" t="s">
        <v>66</v>
      </c>
    </row>
    <row r="68" spans="1:1" s="4" customFormat="1" ht="18" customHeight="1">
      <c r="A68" s="1591" t="s">
        <v>67</v>
      </c>
    </row>
    <row r="69" spans="1:1" s="4" customFormat="1" ht="18" customHeight="1">
      <c r="A69" s="1591" t="s">
        <v>68</v>
      </c>
    </row>
    <row r="70" spans="1:1" s="4" customFormat="1" ht="18" customHeight="1">
      <c r="A70" s="1591" t="s">
        <v>69</v>
      </c>
    </row>
    <row r="71" spans="1:1" s="4" customFormat="1" ht="18" customHeight="1">
      <c r="A71" s="1591" t="s">
        <v>70</v>
      </c>
    </row>
    <row r="72" spans="1:1" s="4" customFormat="1" ht="18" customHeight="1">
      <c r="A72" s="1591" t="s">
        <v>71</v>
      </c>
    </row>
    <row r="73" spans="1:1" s="4" customFormat="1" ht="18" customHeight="1">
      <c r="A73" s="1591" t="s">
        <v>72</v>
      </c>
    </row>
    <row r="74" spans="1:1" s="4" customFormat="1" ht="18" customHeight="1">
      <c r="A74" s="1591" t="s">
        <v>73</v>
      </c>
    </row>
    <row r="75" spans="1:1" s="4" customFormat="1" ht="18" customHeight="1">
      <c r="A75" s="1591" t="s">
        <v>74</v>
      </c>
    </row>
    <row r="76" spans="1:1" s="4" customFormat="1" ht="18" customHeight="1">
      <c r="A76" s="1591" t="s">
        <v>75</v>
      </c>
    </row>
    <row r="77" spans="1:1" s="4" customFormat="1" ht="15">
      <c r="A77" s="1591" t="s">
        <v>76</v>
      </c>
    </row>
  </sheetData>
  <hyperlinks>
    <hyperlink ref="A3" location="'1'!A1" display="Table 1: SEBI Registered Market Intermediaries/Institutions"/>
    <hyperlink ref="A4" location="'2'!A1" display="Table 2: Company-Wise Capital Raised through Public and Rights Issues (Equity)"/>
    <hyperlink ref="A5" location="'3'!A1" display="Table 3: Offers closed during the month under SEBI (SAST), 2011"/>
    <hyperlink ref="A6" location="'4'!A1" display="Table 4: Trends in Open Offers"/>
    <hyperlink ref="A7" location="'5'!A1" display="Table 5A: Consolidated Resource Mobilisation through Primary Market"/>
    <hyperlink ref="A8" location="'5'!A67" display="Table 5 B: Capital Raised from the Primary Market through  Public and Rights Issues (Equity and Debt)"/>
    <hyperlink ref="A9" location="'6'!A1" display="Table 6: Resource Mobilisation by SMEs through Equity Issues"/>
    <hyperlink ref="A10" location="'7'!A1" display="Table 7: Industry-wise Classification of Capital Raised through Public and Rights Issues (Equity)"/>
    <hyperlink ref="A11" location="'8'!A1" display="Table 8: Sector-wise and Region-wise Distribution of Capital Mobilised through Public and Rights Issues (Equity)"/>
    <hyperlink ref="A12" location="'9'!A1" display="Table 9: Size-wise Classification of Capital Raised through Public and Rights Issues (Equity)"/>
    <hyperlink ref="A13" location="'10'!A1" display="Table 10: Capital Raised by Listed Companies from the Primary Market through QIPs"/>
    <hyperlink ref="A14" location="'11'!A1" display="Table 11: Preferential Allotments Listed at BSE and NSE"/>
    <hyperlink ref="A15" location="'12'!A1" display="Table 12: Private Placement of Corporate Debt Reported to BSE and NSE"/>
    <hyperlink ref="A16" location="'13'!A1" display="Table 13: Trends in Settled Trades in the Corporate Debt Market"/>
    <hyperlink ref="A17" location="'14'!A1" display="Table 14: Ratings Assigned for Long-term Corporate Debt Securities (Maturity &gt;= 1 year)"/>
    <hyperlink ref="A18" location="'15'!A1" display="Table 15: Review of Accepted Ratings of Corporate Debt Securities (Maturity &gt;= 1 year)"/>
    <hyperlink ref="A19" location="'16'!A1" display="Table 16: Distribution of Turnover on Cash Segments of Exchanges"/>
    <hyperlink ref="A20" location="'17'!A1" display="Table 17: Trends in Cash Segment of BSE"/>
    <hyperlink ref="A21" location="'18'!A1" display="Table 18: Trends in Cash Segment of NSE"/>
    <hyperlink ref="A22" location="'19'!A1" display="Table 19: Trends in Cash Segment of MSEI"/>
    <hyperlink ref="A23" location="'20'!A1" display="Table 20: City-wise Distribution of Turnover on Cash Segments"/>
    <hyperlink ref="A24" location="'21'!A1" display="Table 21: Category-wise Share of Turnover in Cash Segment of BSE"/>
    <hyperlink ref="A25" location="'22'!A1" display="Table 22: Category-wise Share of Turnover in Cash Segment of NSE"/>
    <hyperlink ref="A26" location="'23'!A1" display="Table 23: Category-wise Share of Turnover in Cash Segment of MSEI"/>
    <hyperlink ref="A27" location="'24'!A1" display="Table 24: Component Stocks: S&amp;P BSE Sensex"/>
    <hyperlink ref="A28" location="'25'!A1" display="Table 25: Component Stocks: Nifty 50 Index"/>
    <hyperlink ref="A29" location="'26'!A1" display="Table 26: Component Stock: SX 40 Index"/>
    <hyperlink ref="A30" location="'27'!A1" display="Table 27: Advances/Declines in Cash Segment"/>
    <hyperlink ref="A31" location="'28'!A1" display="Table 28: Trading Frequency in Cash Segment"/>
    <hyperlink ref="A32" location="'29'!A1" display="Table 29: Daily Volatility of Major Indices"/>
    <hyperlink ref="A33" location="'30'!A1" display="Table 30: Percentage Share of Top ‘N’ Securities/Members in Turnover of Cash Segment"/>
    <hyperlink ref="A34" location="'31'!A1" display="Table 31: Settlement Statistics for Cash Segment of BSE"/>
    <hyperlink ref="A35" location="'32'!A1" display="Table 32: Settlement Statistics for Cash Segment of NSE "/>
    <hyperlink ref="A36" location="'33'!A1" display="Table 33: Settlement Statistics for Cash Segment of MSEI "/>
    <hyperlink ref="A37" location="'34'!A1" display="Table 34: Trends in Equity Derivatives Segment at BSE (Turnover in Notional Value) "/>
    <hyperlink ref="A38" location="'35'!A1" display="Table 35: Trends in Equity Derivatives Segment at NSE (Turnover in Notional Value) "/>
    <hyperlink ref="A39" location="'36'!A1" display="Table 36: Settlement Statistics in Equity Derivatives Segment at BSE and NSE"/>
    <hyperlink ref="A40" location="'37'!A1" display="Table 37: Category-wise Share of Turnover &amp; Open Interest in Equity Derivative Segment of BSE"/>
    <hyperlink ref="A41" location="'38'!A1" display="Table 38: Category-wise Share of Turnover &amp; Open Interest in Equity Derivative Segment of NSE"/>
    <hyperlink ref="A42" location="'39'!A1" display="Table 39: Instrument-wise Turnover in Index Derivatives at BSE"/>
    <hyperlink ref="A43" location="'40'!A1" display="Table 40: Instrument-wise Turnover in Index Derivatives at NSE"/>
    <hyperlink ref="A44" location="'41'!A1" display="Table 41: Trends in Currency Derivatives Segment at BSE"/>
    <hyperlink ref="A45" location="'42'!A1" display="Table 42: Trends in Currency Derivatives Segment at NSE"/>
    <hyperlink ref="A46" location="'43'!A1" display="Table 43: Trends in Currency Derivatives Segment at MSEI"/>
    <hyperlink ref="A47" location="'44'!A1" display="Table 44: Settlement Statistics of Currency Derivatives Segment "/>
    <hyperlink ref="A48" location="'45'!A1" display="Table 45: Instrument-wise Turnover in Currency Futures Segment of BSE"/>
    <hyperlink ref="A49" location="'46'!A1" display="Table 46: Instrument-wise Turnover in Currency Derivatives Segment  of NSE"/>
    <hyperlink ref="A50" location="'47'!A1" display="Table 47: Instrument-wise Turnover in Currency Derivative Segment of MSEI"/>
    <hyperlink ref="A51" location="'48'!A1" display="Table 48: Maturity-wise Turnover in Currency Derivative Segment of BSE"/>
    <hyperlink ref="A52" location="'49'!A1" display="Table 49: Maturity-wise Turnover in Currency Derivative Segment of NSE"/>
    <hyperlink ref="A53" location="'50'!A1" display="Table 50: Maturity-wise Turnover in Currency Derivative Segment of MSEI "/>
    <hyperlink ref="A54" location="'51'!A1" display="Table 51: Trading Statistics of Interest Rate Futures at BSE, NSE and MSEI"/>
    <hyperlink ref="A55" location="'52'!A1" display="Table 52: Settlement Statistics in Interest Rate Futures at BSE, NSE and MSEI"/>
    <hyperlink ref="A56" location="'53'!A1" display="Table 53: Trends in Foreign Portfolio Investment"/>
    <hyperlink ref="A57" location="'54'!A1" display="Table 54: Notional Value of Offshore Derivative Instruments (ODIs) Vs Assets Under Custody (AUC) of FPIs"/>
    <hyperlink ref="A58" location="'55'!A1" display="Table 55: Assets under the Custody of Custodians"/>
    <hyperlink ref="A59" location="'56'!A1" display="Table 56: Cumulative Sectoral  Investment of Foreign Venture Capital Investors (FVCIs)"/>
    <hyperlink ref="A60" location="'57'!A1" display="Table 57: Trends in Resource Mobilization by Mutual Funds "/>
    <hyperlink ref="A61" location="'58'!A1" display="Table 58: Scheme-wise Statistics of Mutual Funds"/>
    <hyperlink ref="A62" location="'59'!A1" display="Table 59: Trends in Transactions on Stock Exchanges by Mutual Funds"/>
    <hyperlink ref="A63" location="'60'!A1" display="Table 60: Assets Managed by Portfolio Managers"/>
    <hyperlink ref="A64" location="'61'!A1" display="Table 61: Progress Report of NSDL &amp; CDSl as on end of Month (Listed Companies)"/>
    <hyperlink ref="A65" location="'62'!A1" display="Table 62: Progress of Dematerialisation at NSDL and CDSL (Listed and Unlisted Companies)"/>
    <hyperlink ref="A66" location="'63'!A1" display="Table 63: Depository Statistics"/>
    <hyperlink ref="A67" location="'64'!A1" display="Table 64: Number of Commodities Permitted and traded at Exchanges"/>
    <hyperlink ref="A68" location="'65'!A1" display="Table 65: Trends in Commodity Indices"/>
    <hyperlink ref="A69" location="'66'!A1" display="Table 66: Trends in Commodity Derivatives at MCX"/>
    <hyperlink ref="A70" location="'67'!A1" display="Table 67: Trends in Commodity Derivatives at NCDEX"/>
    <hyperlink ref="A71" location="'68'!A1" display="Table 68: Trends in  Commodity Derivatives at BSE"/>
    <hyperlink ref="A72" location="'69'!A1" display="Table 69: Trends in Commodity Derivatives at NSE"/>
    <hyperlink ref="A73" location="'70'!A1" display="Table 70: Participant-wise percentage share of turnover in Commodity Futures"/>
    <hyperlink ref="A74" location="'71'!A1" display="Table 71: Commodity-wise Trading Volume and Turnover at MCX"/>
    <hyperlink ref="A75" location="'72'!A1" display="Table 72: Commodity-wise Trading Volume and Turnover at NCDEX"/>
    <hyperlink ref="A76" location="'73'!A1" display="Table 73: Commodity-wise Trading Volume and Turnover at ICEX, NSE and BSE"/>
    <hyperlink ref="A77" location="'74'!A1" display="Table 74: Macro Economic Indicators"/>
  </hyperlinks>
  <printOptions horizontalCentered="1"/>
  <pageMargins left="0.23622047244094491" right="0.23622047244094491" top="0.31496062992125984" bottom="0.39370078740157483" header="0.31496062992125984" footer="0.31496062992125984"/>
  <pageSetup paperSize="9" scale="90" fitToHeight="0" orientation="portrait" useFirstPageNumber="1" r:id="rId1"/>
  <headerFooter>
    <oddFooter>Page &amp;P&amp;R&amp;F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workbookViewId="0">
      <selection activeCell="J15" sqref="J15"/>
    </sheetView>
  </sheetViews>
  <sheetFormatPr defaultRowHeight="15"/>
  <sheetData>
    <row r="1" spans="1:18">
      <c r="A1" s="1257" t="s">
        <v>11</v>
      </c>
      <c r="B1" s="1257"/>
      <c r="C1" s="1257"/>
      <c r="D1" s="1257"/>
      <c r="E1" s="1257"/>
      <c r="F1" s="1257"/>
      <c r="G1" s="1257"/>
      <c r="H1" s="1257"/>
      <c r="I1" s="1257"/>
      <c r="J1" s="1257"/>
      <c r="K1" s="1257"/>
      <c r="L1" s="1257"/>
      <c r="M1" s="1257"/>
      <c r="N1" s="1257"/>
      <c r="O1" s="206"/>
    </row>
    <row r="2" spans="1:18">
      <c r="A2" s="1201" t="s">
        <v>209</v>
      </c>
      <c r="B2" s="1259" t="s">
        <v>139</v>
      </c>
      <c r="C2" s="1260"/>
      <c r="D2" s="1259" t="s">
        <v>300</v>
      </c>
      <c r="E2" s="1260"/>
      <c r="F2" s="1261" t="s">
        <v>301</v>
      </c>
      <c r="G2" s="1262"/>
      <c r="H2" s="1259" t="s">
        <v>302</v>
      </c>
      <c r="I2" s="1260"/>
      <c r="J2" s="1259" t="s">
        <v>303</v>
      </c>
      <c r="K2" s="1260"/>
      <c r="L2" s="1259" t="s">
        <v>304</v>
      </c>
      <c r="M2" s="1260"/>
      <c r="N2" s="1259" t="s">
        <v>305</v>
      </c>
      <c r="O2" s="1260"/>
    </row>
    <row r="3" spans="1:18" ht="45">
      <c r="A3" s="1258"/>
      <c r="B3" s="229" t="s">
        <v>251</v>
      </c>
      <c r="C3" s="229" t="s">
        <v>252</v>
      </c>
      <c r="D3" s="229" t="s">
        <v>251</v>
      </c>
      <c r="E3" s="229" t="s">
        <v>252</v>
      </c>
      <c r="F3" s="229" t="s">
        <v>251</v>
      </c>
      <c r="G3" s="229" t="s">
        <v>252</v>
      </c>
      <c r="H3" s="229" t="s">
        <v>251</v>
      </c>
      <c r="I3" s="229" t="s">
        <v>252</v>
      </c>
      <c r="J3" s="229" t="s">
        <v>251</v>
      </c>
      <c r="K3" s="229" t="s">
        <v>252</v>
      </c>
      <c r="L3" s="229" t="s">
        <v>251</v>
      </c>
      <c r="M3" s="229" t="s">
        <v>252</v>
      </c>
      <c r="N3" s="229" t="s">
        <v>251</v>
      </c>
      <c r="O3" s="229" t="s">
        <v>252</v>
      </c>
    </row>
    <row r="4" spans="1:18">
      <c r="A4" s="7" t="s">
        <v>299</v>
      </c>
      <c r="B4" s="230">
        <v>238</v>
      </c>
      <c r="C4" s="230">
        <v>65823.222790500004</v>
      </c>
      <c r="D4" s="230">
        <v>22</v>
      </c>
      <c r="E4" s="230">
        <v>75.134</v>
      </c>
      <c r="F4" s="230">
        <v>37</v>
      </c>
      <c r="G4" s="230">
        <v>280.11500000000001</v>
      </c>
      <c r="H4" s="230">
        <v>117</v>
      </c>
      <c r="I4" s="230">
        <v>3087.3290099000001</v>
      </c>
      <c r="J4" s="230">
        <v>15</v>
      </c>
      <c r="K4" s="230">
        <v>956.42131999999992</v>
      </c>
      <c r="L4" s="230">
        <v>20</v>
      </c>
      <c r="M4" s="230">
        <v>6114.4434606000013</v>
      </c>
      <c r="N4" s="230">
        <v>27</v>
      </c>
      <c r="O4" s="230">
        <v>55309.78</v>
      </c>
    </row>
    <row r="5" spans="1:18">
      <c r="A5" s="211" t="s">
        <v>79</v>
      </c>
      <c r="B5" s="230">
        <f>SUM(B6:B9)</f>
        <v>81</v>
      </c>
      <c r="C5" s="230">
        <f t="shared" ref="C5:O5" si="0">SUM(C6:C9)</f>
        <v>14722.7462</v>
      </c>
      <c r="D5" s="230">
        <f t="shared" si="0"/>
        <v>2</v>
      </c>
      <c r="E5" s="230">
        <f t="shared" si="0"/>
        <v>7.4319999999999995</v>
      </c>
      <c r="F5" s="230">
        <f t="shared" si="0"/>
        <v>4</v>
      </c>
      <c r="G5" s="230">
        <f t="shared" si="0"/>
        <v>28.893000000000001</v>
      </c>
      <c r="H5" s="230">
        <f t="shared" si="0"/>
        <v>50</v>
      </c>
      <c r="I5" s="230">
        <f t="shared" si="0"/>
        <v>1395.607</v>
      </c>
      <c r="J5" s="230">
        <f t="shared" si="0"/>
        <v>11</v>
      </c>
      <c r="K5" s="230">
        <f t="shared" si="0"/>
        <v>701.25600000000009</v>
      </c>
      <c r="L5" s="230">
        <f t="shared" si="0"/>
        <v>6</v>
      </c>
      <c r="M5" s="230">
        <f t="shared" si="0"/>
        <v>1697.633</v>
      </c>
      <c r="N5" s="230">
        <f t="shared" si="0"/>
        <v>7</v>
      </c>
      <c r="O5" s="230">
        <f t="shared" si="0"/>
        <v>10885.904999999999</v>
      </c>
      <c r="Q5" s="97"/>
      <c r="R5" s="97"/>
    </row>
    <row r="6" spans="1:18" ht="15.75">
      <c r="A6" s="231">
        <v>45017</v>
      </c>
      <c r="B6" s="232">
        <v>14</v>
      </c>
      <c r="C6" s="232">
        <v>1981.3</v>
      </c>
      <c r="D6" s="232">
        <v>1</v>
      </c>
      <c r="E6" s="232">
        <v>4.5999999999999996</v>
      </c>
      <c r="F6" s="232">
        <v>2</v>
      </c>
      <c r="G6" s="232">
        <v>13.87</v>
      </c>
      <c r="H6" s="232">
        <v>9</v>
      </c>
      <c r="I6" s="232">
        <v>227.78</v>
      </c>
      <c r="J6" s="232">
        <v>1</v>
      </c>
      <c r="K6" s="232">
        <v>66</v>
      </c>
      <c r="L6" s="232">
        <v>0</v>
      </c>
      <c r="M6" s="232">
        <v>0</v>
      </c>
      <c r="N6" s="232">
        <v>1</v>
      </c>
      <c r="O6" s="232">
        <v>1669.05</v>
      </c>
    </row>
    <row r="7" spans="1:18" ht="15.75">
      <c r="A7" s="231">
        <v>45077</v>
      </c>
      <c r="B7" s="232">
        <v>14</v>
      </c>
      <c r="C7" s="232">
        <v>7273.5559999999996</v>
      </c>
      <c r="D7" s="232">
        <v>0</v>
      </c>
      <c r="E7" s="232">
        <v>0</v>
      </c>
      <c r="F7" s="232">
        <v>1</v>
      </c>
      <c r="G7" s="232">
        <v>9.3330000000000002</v>
      </c>
      <c r="H7" s="232">
        <v>9</v>
      </c>
      <c r="I7" s="232">
        <v>236.61499999999998</v>
      </c>
      <c r="J7" s="232">
        <v>0</v>
      </c>
      <c r="K7" s="232">
        <v>0</v>
      </c>
      <c r="L7" s="232">
        <v>2</v>
      </c>
      <c r="M7" s="232">
        <v>207.49299999999999</v>
      </c>
      <c r="N7" s="232">
        <v>2</v>
      </c>
      <c r="O7" s="232">
        <v>6820.1149999999998</v>
      </c>
    </row>
    <row r="8" spans="1:18" ht="15.75">
      <c r="A8" s="231">
        <v>45078</v>
      </c>
      <c r="B8" s="232">
        <v>25</v>
      </c>
      <c r="C8" s="232">
        <v>1484.4702000000002</v>
      </c>
      <c r="D8" s="232">
        <v>1</v>
      </c>
      <c r="E8" s="232">
        <v>2.8319999999999999</v>
      </c>
      <c r="F8" s="232">
        <v>0</v>
      </c>
      <c r="G8" s="232">
        <v>0</v>
      </c>
      <c r="H8" s="232">
        <v>16</v>
      </c>
      <c r="I8" s="232">
        <v>447.02199999999999</v>
      </c>
      <c r="J8" s="232">
        <v>5</v>
      </c>
      <c r="K8" s="232">
        <v>316.95600000000002</v>
      </c>
      <c r="L8" s="232">
        <v>1</v>
      </c>
      <c r="M8" s="232">
        <v>105.14</v>
      </c>
      <c r="N8" s="232">
        <v>1</v>
      </c>
      <c r="O8" s="232">
        <v>606.5</v>
      </c>
    </row>
    <row r="9" spans="1:18" ht="15.75">
      <c r="A9" s="231">
        <v>45108</v>
      </c>
      <c r="B9" s="232">
        <v>28</v>
      </c>
      <c r="C9" s="232">
        <v>3983.42</v>
      </c>
      <c r="D9" s="232">
        <v>0</v>
      </c>
      <c r="E9" s="232">
        <v>0</v>
      </c>
      <c r="F9" s="232">
        <v>1</v>
      </c>
      <c r="G9" s="232">
        <v>5.69</v>
      </c>
      <c r="H9" s="232">
        <v>16</v>
      </c>
      <c r="I9" s="232">
        <v>484.19</v>
      </c>
      <c r="J9" s="232">
        <v>5</v>
      </c>
      <c r="K9" s="232">
        <v>318.3</v>
      </c>
      <c r="L9" s="232">
        <v>3</v>
      </c>
      <c r="M9" s="232">
        <v>1385</v>
      </c>
      <c r="N9" s="232">
        <v>3</v>
      </c>
      <c r="O9" s="232">
        <v>1790.24</v>
      </c>
    </row>
    <row r="10" spans="1:18" ht="15.75">
      <c r="A10" s="1255" t="s">
        <v>290</v>
      </c>
      <c r="B10" s="1255"/>
      <c r="C10" s="1255"/>
      <c r="D10" s="1255"/>
      <c r="E10" s="1255"/>
      <c r="F10" s="1255"/>
      <c r="G10" s="1255"/>
      <c r="H10" s="1255"/>
      <c r="I10" s="1255"/>
      <c r="J10" s="233"/>
      <c r="K10" s="233"/>
      <c r="L10" s="233"/>
      <c r="M10" s="233"/>
      <c r="N10" s="233"/>
      <c r="O10" s="233"/>
    </row>
    <row r="11" spans="1:18">
      <c r="A11" s="1256" t="s">
        <v>224</v>
      </c>
      <c r="B11" s="1256"/>
      <c r="C11" s="1256"/>
      <c r="D11" s="1256"/>
      <c r="E11" s="228"/>
      <c r="F11" s="228"/>
      <c r="G11" s="228"/>
      <c r="H11" s="228"/>
      <c r="I11" s="228"/>
      <c r="J11" s="234"/>
      <c r="K11" s="234"/>
      <c r="L11" s="234"/>
      <c r="M11" s="234"/>
      <c r="N11" s="234"/>
      <c r="O11" s="234"/>
    </row>
    <row r="12" spans="1:18">
      <c r="A12" s="1189" t="s">
        <v>225</v>
      </c>
      <c r="B12" s="1189"/>
      <c r="C12" s="219"/>
      <c r="D12" s="228"/>
      <c r="E12" s="228"/>
      <c r="F12" s="228"/>
      <c r="G12" s="228"/>
      <c r="H12" s="228"/>
      <c r="I12" s="228"/>
      <c r="J12" s="234"/>
      <c r="K12" s="234"/>
      <c r="L12" s="234"/>
      <c r="M12" s="234"/>
      <c r="N12" s="234"/>
      <c r="O12" s="234"/>
    </row>
    <row r="13" spans="1:18">
      <c r="A13" s="235"/>
      <c r="B13" s="234"/>
      <c r="C13" s="234"/>
      <c r="D13" s="234"/>
      <c r="E13" s="234"/>
      <c r="F13" s="234"/>
      <c r="G13" s="234"/>
      <c r="H13" s="234"/>
      <c r="I13" s="234"/>
      <c r="J13" s="234"/>
      <c r="K13" s="234"/>
      <c r="L13" s="234"/>
      <c r="M13" s="234"/>
      <c r="N13" s="234"/>
      <c r="O13" s="234"/>
    </row>
    <row r="14" spans="1:18">
      <c r="A14" s="235"/>
      <c r="B14" s="221"/>
      <c r="C14" s="221"/>
      <c r="D14" s="221"/>
      <c r="E14" s="221"/>
      <c r="F14" s="221"/>
      <c r="G14" s="221"/>
      <c r="H14" s="221"/>
      <c r="I14" s="221"/>
      <c r="J14" s="221"/>
      <c r="K14" s="221"/>
      <c r="L14" s="221"/>
      <c r="M14" s="221"/>
      <c r="N14" s="221"/>
      <c r="O14" s="221"/>
    </row>
    <row r="15" spans="1:18">
      <c r="A15" s="235"/>
      <c r="B15" s="221"/>
      <c r="C15" s="221"/>
      <c r="D15" s="221"/>
      <c r="E15" s="221"/>
      <c r="F15" s="221"/>
      <c r="G15" s="221"/>
      <c r="H15" s="221"/>
      <c r="I15" s="221"/>
      <c r="J15" s="221"/>
      <c r="K15" s="221"/>
      <c r="L15" s="221"/>
      <c r="M15" s="221"/>
      <c r="N15" s="221"/>
      <c r="O15" s="221"/>
    </row>
    <row r="16" spans="1:18">
      <c r="A16" s="235"/>
      <c r="B16" s="221"/>
      <c r="C16" s="221"/>
      <c r="D16" s="221"/>
      <c r="E16" s="221"/>
      <c r="F16" s="221"/>
      <c r="G16" s="221"/>
      <c r="H16" s="221"/>
      <c r="I16" s="221"/>
      <c r="J16" s="221"/>
      <c r="K16" s="221"/>
      <c r="L16" s="221"/>
      <c r="M16" s="221"/>
      <c r="N16" s="221"/>
      <c r="O16" s="221"/>
    </row>
    <row r="17" spans="1:15">
      <c r="A17" s="235"/>
      <c r="B17" s="221"/>
      <c r="C17" s="221"/>
      <c r="D17" s="221"/>
      <c r="E17" s="221"/>
      <c r="F17" s="221"/>
      <c r="G17" s="221"/>
      <c r="H17" s="221"/>
      <c r="I17" s="221"/>
      <c r="J17" s="221"/>
      <c r="K17" s="221"/>
      <c r="L17" s="221"/>
      <c r="M17" s="221"/>
      <c r="N17" s="221"/>
      <c r="O17" s="221"/>
    </row>
    <row r="18" spans="1:15">
      <c r="A18" s="236"/>
      <c r="B18" s="227"/>
      <c r="C18" s="227"/>
      <c r="D18" s="227"/>
      <c r="E18" s="227"/>
      <c r="F18" s="227"/>
      <c r="G18" s="227"/>
      <c r="H18" s="227"/>
      <c r="I18" s="227"/>
      <c r="J18" s="227"/>
      <c r="K18" s="227"/>
      <c r="L18" s="227"/>
      <c r="M18" s="227"/>
      <c r="N18" s="227"/>
      <c r="O18" s="227"/>
    </row>
    <row r="19" spans="1:15">
      <c r="A19" s="236"/>
      <c r="B19" s="227"/>
      <c r="C19" s="227"/>
      <c r="D19" s="227"/>
      <c r="E19" s="227"/>
      <c r="F19" s="227"/>
      <c r="G19" s="227"/>
      <c r="H19" s="227"/>
      <c r="I19" s="227"/>
      <c r="J19" s="227"/>
      <c r="K19" s="227"/>
      <c r="L19" s="227"/>
      <c r="M19" s="227"/>
      <c r="N19" s="227"/>
      <c r="O19" s="227"/>
    </row>
    <row r="20" spans="1:15" ht="15.75">
      <c r="A20" s="237"/>
      <c r="B20" s="233"/>
      <c r="C20" s="233"/>
      <c r="D20" s="233"/>
      <c r="E20" s="233"/>
      <c r="F20" s="233"/>
      <c r="G20" s="233"/>
      <c r="H20" s="233"/>
      <c r="I20" s="233"/>
      <c r="J20" s="233"/>
      <c r="K20" s="233"/>
      <c r="L20" s="233"/>
      <c r="M20" s="233"/>
      <c r="N20" s="233"/>
      <c r="O20" s="233"/>
    </row>
    <row r="22" spans="1:15">
      <c r="J22" s="228"/>
      <c r="K22" s="228"/>
      <c r="L22" s="228"/>
      <c r="M22" s="228"/>
      <c r="N22" s="228"/>
      <c r="O22" s="228"/>
    </row>
    <row r="23" spans="1:15">
      <c r="J23" s="228"/>
      <c r="K23" s="228"/>
      <c r="L23" s="228"/>
      <c r="M23" s="228"/>
      <c r="N23" s="228"/>
      <c r="O23" s="228"/>
    </row>
    <row r="24" spans="1:15">
      <c r="J24" s="84"/>
      <c r="K24" s="84"/>
      <c r="L24" s="84"/>
      <c r="M24" s="84"/>
      <c r="N24" s="84"/>
      <c r="O24" s="84"/>
    </row>
  </sheetData>
  <mergeCells count="12">
    <mergeCell ref="A10:I10"/>
    <mergeCell ref="A11:D11"/>
    <mergeCell ref="A12:B12"/>
    <mergeCell ref="A1:N1"/>
    <mergeCell ref="A2:A3"/>
    <mergeCell ref="B2:C2"/>
    <mergeCell ref="D2:E2"/>
    <mergeCell ref="F2:G2"/>
    <mergeCell ref="H2:I2"/>
    <mergeCell ref="J2:K2"/>
    <mergeCell ref="L2:M2"/>
    <mergeCell ref="N2:O2"/>
  </mergeCells>
  <printOptions horizontalCentere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K9"/>
    </sheetView>
  </sheetViews>
  <sheetFormatPr defaultRowHeight="15"/>
  <sheetData>
    <row r="1" spans="1:11">
      <c r="A1" s="1257" t="s">
        <v>12</v>
      </c>
      <c r="B1" s="1257"/>
      <c r="C1" s="1257"/>
      <c r="D1" s="1257"/>
      <c r="E1" s="1257"/>
      <c r="F1" s="1257"/>
      <c r="G1" s="1257"/>
      <c r="H1" s="1257"/>
      <c r="I1" s="1257"/>
      <c r="J1" s="206"/>
      <c r="K1" s="206"/>
    </row>
    <row r="2" spans="1:11">
      <c r="A2" s="1201" t="s">
        <v>209</v>
      </c>
      <c r="B2" s="1261" t="s">
        <v>306</v>
      </c>
      <c r="C2" s="1262"/>
      <c r="D2" s="1261" t="s">
        <v>307</v>
      </c>
      <c r="E2" s="1262"/>
      <c r="F2" s="1261" t="s">
        <v>308</v>
      </c>
      <c r="G2" s="1262"/>
      <c r="H2" s="1261" t="s">
        <v>309</v>
      </c>
      <c r="I2" s="1262"/>
      <c r="J2" s="1261" t="s">
        <v>139</v>
      </c>
      <c r="K2" s="1262"/>
    </row>
    <row r="3" spans="1:11" ht="45">
      <c r="A3" s="1258"/>
      <c r="B3" s="186" t="s">
        <v>251</v>
      </c>
      <c r="C3" s="186" t="s">
        <v>252</v>
      </c>
      <c r="D3" s="186" t="s">
        <v>251</v>
      </c>
      <c r="E3" s="186" t="s">
        <v>252</v>
      </c>
      <c r="F3" s="186" t="s">
        <v>251</v>
      </c>
      <c r="G3" s="186" t="s">
        <v>252</v>
      </c>
      <c r="H3" s="186" t="s">
        <v>251</v>
      </c>
      <c r="I3" s="186" t="s">
        <v>252</v>
      </c>
      <c r="J3" s="238" t="s">
        <v>251</v>
      </c>
      <c r="K3" s="186" t="s">
        <v>252</v>
      </c>
    </row>
    <row r="4" spans="1:11">
      <c r="A4" s="98" t="s">
        <v>78</v>
      </c>
      <c r="B4" s="239">
        <v>0</v>
      </c>
      <c r="C4" s="240">
        <v>0</v>
      </c>
      <c r="D4" s="239">
        <v>0</v>
      </c>
      <c r="E4" s="240">
        <v>0</v>
      </c>
      <c r="F4" s="241">
        <v>0</v>
      </c>
      <c r="G4" s="241">
        <v>0</v>
      </c>
      <c r="H4" s="239">
        <v>11</v>
      </c>
      <c r="I4" s="240">
        <v>8212.34</v>
      </c>
      <c r="J4" s="241">
        <v>11</v>
      </c>
      <c r="K4" s="240">
        <v>8212.3399348889998</v>
      </c>
    </row>
    <row r="5" spans="1:11">
      <c r="A5" s="211" t="s">
        <v>79</v>
      </c>
      <c r="B5" s="242">
        <f>SUM(B6:B9)</f>
        <v>0</v>
      </c>
      <c r="C5" s="242">
        <f t="shared" ref="C5:K5" si="0">SUM(C6:C9)</f>
        <v>0</v>
      </c>
      <c r="D5" s="242">
        <f t="shared" si="0"/>
        <v>0</v>
      </c>
      <c r="E5" s="242">
        <f t="shared" si="0"/>
        <v>0</v>
      </c>
      <c r="F5" s="242">
        <f t="shared" si="0"/>
        <v>0</v>
      </c>
      <c r="G5" s="242">
        <f t="shared" si="0"/>
        <v>0</v>
      </c>
      <c r="H5" s="242">
        <f t="shared" si="0"/>
        <v>11</v>
      </c>
      <c r="I5" s="242">
        <f t="shared" si="0"/>
        <v>8840.4</v>
      </c>
      <c r="J5" s="242">
        <f t="shared" si="0"/>
        <v>11</v>
      </c>
      <c r="K5" s="242">
        <f t="shared" si="0"/>
        <v>8840.4</v>
      </c>
    </row>
    <row r="6" spans="1:11">
      <c r="A6" s="169">
        <v>45017</v>
      </c>
      <c r="B6" s="38">
        <v>0</v>
      </c>
      <c r="C6" s="38">
        <v>0</v>
      </c>
      <c r="D6" s="38">
        <v>0</v>
      </c>
      <c r="E6" s="38">
        <v>0</v>
      </c>
      <c r="F6" s="38">
        <v>0</v>
      </c>
      <c r="G6" s="38">
        <v>0</v>
      </c>
      <c r="H6" s="243">
        <v>2</v>
      </c>
      <c r="I6" s="945">
        <v>1000.49</v>
      </c>
      <c r="J6" s="344">
        <v>2</v>
      </c>
      <c r="K6" s="945">
        <v>1000.49</v>
      </c>
    </row>
    <row r="7" spans="1:11">
      <c r="A7" s="169">
        <v>45047</v>
      </c>
      <c r="B7" s="38">
        <v>0</v>
      </c>
      <c r="C7" s="38">
        <v>0</v>
      </c>
      <c r="D7" s="38">
        <v>0</v>
      </c>
      <c r="E7" s="38">
        <v>0</v>
      </c>
      <c r="F7" s="38">
        <v>0</v>
      </c>
      <c r="G7" s="38">
        <v>0</v>
      </c>
      <c r="H7" s="244">
        <v>2</v>
      </c>
      <c r="I7" s="945">
        <v>349.91</v>
      </c>
      <c r="J7" s="945">
        <v>2</v>
      </c>
      <c r="K7" s="945">
        <v>349.91</v>
      </c>
    </row>
    <row r="8" spans="1:11">
      <c r="A8" s="169">
        <v>45078</v>
      </c>
      <c r="B8" s="38">
        <v>0</v>
      </c>
      <c r="C8" s="38">
        <v>0</v>
      </c>
      <c r="D8" s="38">
        <v>0</v>
      </c>
      <c r="E8" s="38">
        <v>0</v>
      </c>
      <c r="F8" s="38">
        <v>0</v>
      </c>
      <c r="G8" s="38">
        <v>0</v>
      </c>
      <c r="H8" s="38">
        <v>3</v>
      </c>
      <c r="I8" s="343">
        <v>1800</v>
      </c>
      <c r="J8" s="945">
        <v>3</v>
      </c>
      <c r="K8" s="945">
        <v>1800</v>
      </c>
    </row>
    <row r="9" spans="1:11">
      <c r="A9" s="169">
        <v>45108</v>
      </c>
      <c r="B9" s="38">
        <v>0</v>
      </c>
      <c r="C9" s="38">
        <v>0</v>
      </c>
      <c r="D9" s="38">
        <v>0</v>
      </c>
      <c r="E9" s="38">
        <v>0</v>
      </c>
      <c r="F9" s="38">
        <v>0</v>
      </c>
      <c r="G9" s="38">
        <v>0</v>
      </c>
      <c r="H9" s="38">
        <v>4</v>
      </c>
      <c r="I9" s="343">
        <v>5690</v>
      </c>
      <c r="J9" s="945">
        <v>4</v>
      </c>
      <c r="K9" s="945">
        <v>5690</v>
      </c>
    </row>
    <row r="10" spans="1:11" ht="15" customHeight="1">
      <c r="A10" s="1263" t="s">
        <v>310</v>
      </c>
      <c r="B10" s="1263"/>
      <c r="C10" s="1263"/>
      <c r="D10" s="1263"/>
      <c r="E10" s="1263"/>
      <c r="F10" s="1263"/>
      <c r="G10" s="1263"/>
      <c r="H10" s="1263"/>
      <c r="I10" s="1263"/>
      <c r="J10" s="1263"/>
      <c r="K10" s="1263"/>
    </row>
    <row r="11" spans="1:11" ht="15" customHeight="1">
      <c r="A11" s="1264" t="s">
        <v>224</v>
      </c>
      <c r="B11" s="1264"/>
      <c r="C11" s="1264"/>
      <c r="D11" s="1264"/>
      <c r="E11" s="1264"/>
      <c r="F11" s="245"/>
      <c r="G11" s="245"/>
      <c r="H11" s="245"/>
      <c r="I11" s="245"/>
      <c r="J11" s="228"/>
      <c r="K11" s="228"/>
    </row>
    <row r="12" spans="1:11" ht="15" customHeight="1">
      <c r="A12" s="1265" t="s">
        <v>311</v>
      </c>
      <c r="B12" s="1265"/>
      <c r="C12" s="1265"/>
      <c r="D12" s="1265"/>
      <c r="E12" s="245"/>
      <c r="F12" s="245"/>
      <c r="G12" s="245"/>
      <c r="H12" s="245"/>
      <c r="I12" s="245"/>
      <c r="J12" s="228"/>
      <c r="K12" s="228"/>
    </row>
    <row r="13" spans="1:11">
      <c r="A13" s="109"/>
      <c r="B13" s="246"/>
      <c r="C13" s="110"/>
      <c r="D13" s="246"/>
      <c r="E13" s="110"/>
      <c r="F13" s="107"/>
      <c r="G13" s="107"/>
      <c r="H13" s="107"/>
      <c r="I13" s="107"/>
      <c r="J13" s="107"/>
      <c r="K13" s="107"/>
    </row>
    <row r="14" spans="1:11">
      <c r="A14" s="109"/>
      <c r="B14" s="246"/>
      <c r="C14" s="110"/>
      <c r="D14" s="246"/>
      <c r="E14" s="110"/>
      <c r="F14" s="107"/>
      <c r="G14" s="107"/>
      <c r="H14" s="246"/>
      <c r="I14" s="110"/>
      <c r="J14" s="107"/>
      <c r="K14" s="110"/>
    </row>
    <row r="15" spans="1:11">
      <c r="A15" s="109"/>
      <c r="B15" s="76"/>
      <c r="C15" s="76"/>
      <c r="D15" s="76"/>
      <c r="E15" s="76"/>
      <c r="F15" s="76"/>
      <c r="G15" s="76"/>
      <c r="H15" s="246"/>
      <c r="I15" s="110"/>
      <c r="J15" s="107"/>
      <c r="K15" s="110"/>
    </row>
    <row r="16" spans="1:11">
      <c r="A16" s="109"/>
      <c r="B16" s="76"/>
      <c r="C16" s="76"/>
      <c r="D16" s="76"/>
      <c r="E16" s="76"/>
      <c r="F16" s="76"/>
      <c r="G16" s="76"/>
      <c r="H16" s="76"/>
      <c r="I16" s="76"/>
      <c r="J16" s="76"/>
      <c r="K16" s="76"/>
    </row>
    <row r="17" spans="1:11">
      <c r="A17" s="109"/>
      <c r="B17" s="76"/>
      <c r="C17" s="76"/>
      <c r="D17" s="76"/>
      <c r="E17" s="76"/>
      <c r="F17" s="76"/>
      <c r="G17" s="76"/>
      <c r="H17" s="76"/>
      <c r="I17" s="76"/>
      <c r="J17" s="76"/>
      <c r="K17" s="76"/>
    </row>
    <row r="18" spans="1:11">
      <c r="A18" s="236"/>
      <c r="B18" s="247"/>
      <c r="C18" s="247"/>
      <c r="D18" s="247"/>
      <c r="E18" s="247"/>
      <c r="F18" s="247"/>
      <c r="G18" s="247"/>
      <c r="H18" s="247"/>
      <c r="I18" s="247"/>
      <c r="J18" s="247"/>
      <c r="K18" s="247"/>
    </row>
    <row r="19" spans="1:11">
      <c r="A19" s="236"/>
      <c r="B19" s="247"/>
      <c r="C19" s="247"/>
      <c r="D19" s="247"/>
      <c r="E19" s="247"/>
      <c r="F19" s="247"/>
      <c r="G19" s="247"/>
      <c r="H19" s="247"/>
      <c r="I19" s="247"/>
      <c r="J19" s="247"/>
      <c r="K19" s="247"/>
    </row>
    <row r="20" spans="1:11">
      <c r="A20" s="185"/>
      <c r="B20" s="247"/>
      <c r="C20" s="247"/>
      <c r="D20" s="247"/>
      <c r="E20" s="247"/>
      <c r="F20" s="247"/>
      <c r="G20" s="247"/>
      <c r="H20" s="247"/>
      <c r="I20" s="247"/>
      <c r="J20" s="247"/>
      <c r="K20" s="247"/>
    </row>
  </sheetData>
  <mergeCells count="10">
    <mergeCell ref="J2:K2"/>
    <mergeCell ref="A10:K10"/>
    <mergeCell ref="A11:E11"/>
    <mergeCell ref="A12:D12"/>
    <mergeCell ref="A1:I1"/>
    <mergeCell ref="A2:A3"/>
    <mergeCell ref="B2:C2"/>
    <mergeCell ref="D2:E2"/>
    <mergeCell ref="F2:G2"/>
    <mergeCell ref="H2:I2"/>
  </mergeCells>
  <printOptions horizontalCentere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election sqref="A1:K9"/>
    </sheetView>
  </sheetViews>
  <sheetFormatPr defaultRowHeight="15"/>
  <cols>
    <col min="1" max="1" width="17.140625" customWidth="1"/>
  </cols>
  <sheetData>
    <row r="1" spans="1:22">
      <c r="A1" s="1257" t="s">
        <v>13</v>
      </c>
      <c r="B1" s="1257"/>
      <c r="C1" s="1257"/>
      <c r="D1" s="1257"/>
      <c r="E1" s="1257"/>
      <c r="F1" s="1257"/>
      <c r="G1" s="1257"/>
      <c r="H1" s="1257"/>
      <c r="I1" s="1257"/>
      <c r="J1" s="206"/>
      <c r="K1" s="206"/>
    </row>
    <row r="2" spans="1:22">
      <c r="A2" s="1191" t="s">
        <v>312</v>
      </c>
      <c r="B2" s="1261" t="s">
        <v>306</v>
      </c>
      <c r="C2" s="1262"/>
      <c r="D2" s="1261" t="s">
        <v>307</v>
      </c>
      <c r="E2" s="1262"/>
      <c r="F2" s="1261" t="s">
        <v>308</v>
      </c>
      <c r="G2" s="1262"/>
      <c r="H2" s="1261" t="s">
        <v>313</v>
      </c>
      <c r="I2" s="1262"/>
      <c r="J2" s="1261" t="s">
        <v>139</v>
      </c>
      <c r="K2" s="1262"/>
    </row>
    <row r="3" spans="1:22" ht="45">
      <c r="A3" s="1192"/>
      <c r="B3" s="248" t="s">
        <v>251</v>
      </c>
      <c r="C3" s="248" t="s">
        <v>252</v>
      </c>
      <c r="D3" s="248" t="s">
        <v>251</v>
      </c>
      <c r="E3" s="248" t="s">
        <v>252</v>
      </c>
      <c r="F3" s="248" t="s">
        <v>251</v>
      </c>
      <c r="G3" s="248" t="s">
        <v>252</v>
      </c>
      <c r="H3" s="248" t="s">
        <v>251</v>
      </c>
      <c r="I3" s="248" t="s">
        <v>252</v>
      </c>
      <c r="J3" s="248" t="s">
        <v>251</v>
      </c>
      <c r="K3" s="248" t="s">
        <v>252</v>
      </c>
    </row>
    <row r="4" spans="1:22">
      <c r="A4" s="211" t="s">
        <v>78</v>
      </c>
      <c r="B4" s="946">
        <v>211</v>
      </c>
      <c r="C4" s="946">
        <v>2735.32</v>
      </c>
      <c r="D4" s="946">
        <v>35</v>
      </c>
      <c r="E4" s="946">
        <v>374.58000000000004</v>
      </c>
      <c r="F4" s="946">
        <v>7</v>
      </c>
      <c r="G4" s="946">
        <v>25.490000000000002</v>
      </c>
      <c r="H4" s="946">
        <v>201</v>
      </c>
      <c r="I4" s="946">
        <v>80696.510000000009</v>
      </c>
      <c r="J4" s="946">
        <v>454</v>
      </c>
      <c r="K4" s="946">
        <v>83831.98</v>
      </c>
    </row>
    <row r="5" spans="1:22">
      <c r="A5" s="211" t="s">
        <v>79</v>
      </c>
      <c r="B5" s="946">
        <f>SUM(B6:B9)</f>
        <v>113</v>
      </c>
      <c r="C5" s="946">
        <f t="shared" ref="C5:K5" si="0">SUM(C6:C9)</f>
        <v>3202.73</v>
      </c>
      <c r="D5" s="946">
        <f t="shared" si="0"/>
        <v>16</v>
      </c>
      <c r="E5" s="946">
        <f t="shared" si="0"/>
        <v>152.22</v>
      </c>
      <c r="F5" s="946">
        <f t="shared" si="0"/>
        <v>3</v>
      </c>
      <c r="G5" s="946">
        <f t="shared" si="0"/>
        <v>26.759999999999998</v>
      </c>
      <c r="H5" s="946">
        <f t="shared" si="0"/>
        <v>68</v>
      </c>
      <c r="I5" s="946">
        <f t="shared" si="0"/>
        <v>7460.88</v>
      </c>
      <c r="J5" s="946">
        <f t="shared" si="0"/>
        <v>200</v>
      </c>
      <c r="K5" s="946">
        <f t="shared" si="0"/>
        <v>10843</v>
      </c>
      <c r="M5" s="97"/>
      <c r="N5" s="97"/>
      <c r="O5" s="97"/>
      <c r="P5" s="97"/>
      <c r="Q5" s="97"/>
      <c r="R5" s="97"/>
      <c r="S5" s="97"/>
      <c r="T5" s="97"/>
      <c r="U5" s="97"/>
      <c r="V5" s="97"/>
    </row>
    <row r="6" spans="1:22">
      <c r="A6" s="169">
        <v>45017</v>
      </c>
      <c r="B6" s="947">
        <v>26</v>
      </c>
      <c r="C6" s="947">
        <v>1528.58</v>
      </c>
      <c r="D6" s="947">
        <v>4</v>
      </c>
      <c r="E6" s="947">
        <v>49.23</v>
      </c>
      <c r="F6" s="947">
        <v>1</v>
      </c>
      <c r="G6" s="947">
        <v>15.15</v>
      </c>
      <c r="H6" s="947">
        <v>13</v>
      </c>
      <c r="I6" s="947">
        <v>3241.82</v>
      </c>
      <c r="J6" s="947">
        <v>44</v>
      </c>
      <c r="K6" s="947">
        <v>4835</v>
      </c>
    </row>
    <row r="7" spans="1:22">
      <c r="A7" s="169">
        <v>45047</v>
      </c>
      <c r="B7" s="947">
        <v>31</v>
      </c>
      <c r="C7" s="947">
        <v>722.34</v>
      </c>
      <c r="D7" s="947">
        <v>3</v>
      </c>
      <c r="E7" s="947">
        <v>63.08</v>
      </c>
      <c r="F7" s="947">
        <v>1</v>
      </c>
      <c r="G7" s="947">
        <v>0.6</v>
      </c>
      <c r="H7" s="947">
        <v>16</v>
      </c>
      <c r="I7" s="947">
        <v>1267.8900000000001</v>
      </c>
      <c r="J7" s="947">
        <v>51</v>
      </c>
      <c r="K7" s="947">
        <v>2054</v>
      </c>
    </row>
    <row r="8" spans="1:22">
      <c r="A8" s="169">
        <v>45078</v>
      </c>
      <c r="B8" s="947">
        <v>23</v>
      </c>
      <c r="C8" s="947">
        <v>438.29</v>
      </c>
      <c r="D8" s="947">
        <v>4</v>
      </c>
      <c r="E8" s="947">
        <v>19.88</v>
      </c>
      <c r="F8" s="947">
        <v>1</v>
      </c>
      <c r="G8" s="947">
        <v>11.01</v>
      </c>
      <c r="H8" s="947">
        <v>16</v>
      </c>
      <c r="I8" s="947">
        <v>2157.41</v>
      </c>
      <c r="J8" s="947">
        <v>44</v>
      </c>
      <c r="K8" s="947">
        <v>2627</v>
      </c>
    </row>
    <row r="9" spans="1:22">
      <c r="A9" s="169">
        <v>45108</v>
      </c>
      <c r="B9" s="947">
        <v>33</v>
      </c>
      <c r="C9" s="947">
        <v>513.52</v>
      </c>
      <c r="D9" s="947">
        <v>5</v>
      </c>
      <c r="E9" s="947">
        <v>20.03</v>
      </c>
      <c r="F9" s="947">
        <v>0</v>
      </c>
      <c r="G9" s="947">
        <v>0</v>
      </c>
      <c r="H9" s="947">
        <v>23</v>
      </c>
      <c r="I9" s="947">
        <v>793.76</v>
      </c>
      <c r="J9" s="947">
        <v>61</v>
      </c>
      <c r="K9" s="947">
        <v>1327</v>
      </c>
    </row>
    <row r="10" spans="1:22">
      <c r="A10" s="1266" t="s">
        <v>224</v>
      </c>
      <c r="B10" s="1266"/>
      <c r="C10" s="1266"/>
      <c r="D10" s="108"/>
      <c r="E10" s="108"/>
      <c r="F10" s="108"/>
      <c r="G10" s="108"/>
      <c r="H10" s="108"/>
      <c r="I10" s="108"/>
      <c r="J10" s="108"/>
      <c r="K10" s="108"/>
    </row>
    <row r="11" spans="1:22">
      <c r="A11" s="23" t="s">
        <v>314</v>
      </c>
      <c r="B11" s="23"/>
      <c r="C11" s="23"/>
      <c r="D11" s="108"/>
      <c r="E11" s="108"/>
      <c r="F11" s="108"/>
      <c r="G11" s="108"/>
      <c r="H11" s="108"/>
      <c r="I11" s="108"/>
      <c r="J11" s="108"/>
      <c r="K11" s="108"/>
    </row>
    <row r="12" spans="1:22">
      <c r="A12" s="219" t="s">
        <v>311</v>
      </c>
      <c r="B12" s="219"/>
      <c r="C12" s="111"/>
      <c r="D12" s="108"/>
      <c r="E12" s="108"/>
      <c r="F12" s="108"/>
      <c r="G12" s="108"/>
      <c r="H12" s="108"/>
      <c r="I12" s="108"/>
      <c r="J12" s="108"/>
      <c r="K12" s="108"/>
    </row>
    <row r="13" spans="1:22">
      <c r="A13" s="109"/>
      <c r="B13" s="108"/>
      <c r="C13" s="108"/>
      <c r="D13" s="108"/>
      <c r="E13" s="108"/>
      <c r="F13" s="108"/>
      <c r="G13" s="108"/>
      <c r="H13" s="108"/>
      <c r="I13" s="108"/>
      <c r="J13" s="108"/>
      <c r="K13" s="108"/>
    </row>
    <row r="14" spans="1:22">
      <c r="A14" s="109"/>
      <c r="B14" s="249"/>
      <c r="C14" s="249"/>
      <c r="D14" s="249"/>
      <c r="E14" s="249"/>
      <c r="F14" s="249"/>
      <c r="G14" s="249"/>
      <c r="H14" s="249"/>
      <c r="I14" s="249"/>
      <c r="J14" s="249"/>
      <c r="K14" s="249"/>
    </row>
    <row r="15" spans="1:22">
      <c r="A15" s="109"/>
      <c r="B15" s="249"/>
      <c r="C15" s="249"/>
      <c r="D15" s="249"/>
      <c r="E15" s="249"/>
      <c r="F15" s="249"/>
      <c r="G15" s="249"/>
      <c r="H15" s="249"/>
      <c r="I15" s="250"/>
      <c r="J15" s="249"/>
      <c r="K15" s="249"/>
    </row>
    <row r="16" spans="1:22">
      <c r="A16" s="109"/>
      <c r="B16" s="249"/>
      <c r="C16" s="249"/>
      <c r="D16" s="249"/>
      <c r="E16" s="249"/>
      <c r="F16" s="249"/>
      <c r="G16" s="249"/>
      <c r="H16" s="249"/>
      <c r="I16" s="249"/>
      <c r="J16" s="249"/>
      <c r="K16" s="249"/>
    </row>
    <row r="17" spans="1:11">
      <c r="A17" s="109"/>
      <c r="B17" s="249"/>
      <c r="C17" s="249"/>
      <c r="D17" s="249"/>
      <c r="E17" s="249"/>
      <c r="F17" s="249"/>
      <c r="G17" s="249"/>
      <c r="H17" s="249"/>
      <c r="I17" s="249"/>
      <c r="J17" s="249"/>
      <c r="K17" s="249"/>
    </row>
    <row r="18" spans="1:11">
      <c r="A18" s="236"/>
      <c r="B18" s="251"/>
      <c r="C18" s="251"/>
      <c r="D18" s="251"/>
      <c r="E18" s="251"/>
      <c r="F18" s="251"/>
      <c r="G18" s="251"/>
      <c r="H18" s="251"/>
      <c r="I18" s="252"/>
      <c r="J18" s="251"/>
      <c r="K18" s="252"/>
    </row>
    <row r="19" spans="1:11">
      <c r="A19" s="236"/>
      <c r="B19" s="251"/>
      <c r="C19" s="251"/>
      <c r="D19" s="251"/>
      <c r="E19" s="251"/>
      <c r="F19" s="251"/>
      <c r="G19" s="251"/>
      <c r="H19" s="251"/>
      <c r="I19" s="251"/>
      <c r="J19" s="251"/>
      <c r="K19" s="251"/>
    </row>
    <row r="20" spans="1:11">
      <c r="A20" s="185"/>
      <c r="B20" s="251"/>
      <c r="C20" s="251"/>
      <c r="D20" s="251"/>
      <c r="E20" s="251"/>
      <c r="F20" s="251"/>
      <c r="G20" s="251"/>
      <c r="H20" s="251"/>
      <c r="I20" s="251"/>
      <c r="J20" s="251"/>
      <c r="K20" s="251"/>
    </row>
    <row r="21" spans="1:11">
      <c r="A21" s="185"/>
      <c r="B21" s="251"/>
      <c r="C21" s="251"/>
      <c r="D21" s="251"/>
      <c r="E21" s="251"/>
      <c r="F21" s="251"/>
      <c r="G21" s="251"/>
      <c r="H21" s="251"/>
      <c r="I21" s="251"/>
      <c r="J21" s="251"/>
      <c r="K21" s="251"/>
    </row>
    <row r="23" spans="1:11">
      <c r="D23" s="253"/>
      <c r="E23" s="228"/>
      <c r="F23" s="228"/>
      <c r="G23" s="228"/>
      <c r="H23" s="228"/>
      <c r="I23" s="228"/>
      <c r="J23" s="228"/>
      <c r="K23" s="228"/>
    </row>
    <row r="24" spans="1:11">
      <c r="D24" s="111"/>
      <c r="E24" s="228"/>
      <c r="F24" s="228"/>
      <c r="G24" s="228"/>
      <c r="H24" s="228"/>
      <c r="I24" s="228"/>
      <c r="J24" s="228"/>
      <c r="K24" s="228"/>
    </row>
    <row r="25" spans="1:11">
      <c r="D25" s="254"/>
      <c r="E25" s="254"/>
      <c r="F25" s="254"/>
      <c r="G25" s="254"/>
      <c r="H25" s="254"/>
      <c r="I25" s="254"/>
      <c r="J25" s="254"/>
      <c r="K25" s="254"/>
    </row>
  </sheetData>
  <mergeCells count="8">
    <mergeCell ref="J2:K2"/>
    <mergeCell ref="A10:C10"/>
    <mergeCell ref="A1:I1"/>
    <mergeCell ref="A2:A3"/>
    <mergeCell ref="B2:C2"/>
    <mergeCell ref="D2:E2"/>
    <mergeCell ref="F2:G2"/>
    <mergeCell ref="H2:I2"/>
  </mergeCells>
  <printOptions horizontalCentere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topLeftCell="A21" zoomScaleNormal="100" workbookViewId="0">
      <selection activeCell="A21" sqref="A21"/>
    </sheetView>
  </sheetViews>
  <sheetFormatPr defaultColWidth="9.140625" defaultRowHeight="15"/>
  <cols>
    <col min="1" max="2" width="14.5703125" style="255" bestFit="1" customWidth="1"/>
    <col min="3" max="3" width="15.85546875" style="255" bestFit="1" customWidth="1"/>
    <col min="4" max="4" width="14.5703125" style="255" bestFit="1" customWidth="1"/>
    <col min="5" max="5" width="15.85546875" style="255" bestFit="1" customWidth="1"/>
    <col min="6" max="6" width="14.5703125" style="255" bestFit="1" customWidth="1"/>
    <col min="7" max="7" width="15.85546875" style="255" bestFit="1" customWidth="1"/>
    <col min="8" max="8" width="9.5703125" style="255" customWidth="1"/>
    <col min="9" max="9" width="15.85546875" style="255" bestFit="1" customWidth="1"/>
    <col min="10" max="10" width="8.5703125" style="255" customWidth="1"/>
    <col min="11" max="16384" width="9.140625" style="255"/>
  </cols>
  <sheetData>
    <row r="1" spans="1:21" ht="15.75" customHeight="1">
      <c r="A1" s="1269" t="s">
        <v>14</v>
      </c>
      <c r="B1" s="1269"/>
      <c r="C1" s="1269"/>
      <c r="D1" s="1269"/>
      <c r="E1" s="1269"/>
      <c r="F1" s="1269"/>
      <c r="G1" s="1269"/>
      <c r="H1" s="1269"/>
      <c r="I1" s="1269"/>
    </row>
    <row r="2" spans="1:21" s="256" customFormat="1" ht="18" customHeight="1">
      <c r="A2" s="1270" t="s">
        <v>312</v>
      </c>
      <c r="B2" s="1272" t="s">
        <v>307</v>
      </c>
      <c r="C2" s="1273"/>
      <c r="D2" s="1272" t="s">
        <v>306</v>
      </c>
      <c r="E2" s="1273"/>
      <c r="F2" s="1272" t="s">
        <v>309</v>
      </c>
      <c r="G2" s="1273"/>
      <c r="H2" s="1272" t="s">
        <v>139</v>
      </c>
      <c r="I2" s="1273"/>
    </row>
    <row r="3" spans="1:21" s="256" customFormat="1" ht="27" customHeight="1">
      <c r="A3" s="1271"/>
      <c r="B3" s="257" t="s">
        <v>251</v>
      </c>
      <c r="C3" s="257" t="s">
        <v>262</v>
      </c>
      <c r="D3" s="257" t="s">
        <v>251</v>
      </c>
      <c r="E3" s="257" t="s">
        <v>262</v>
      </c>
      <c r="F3" s="257" t="s">
        <v>251</v>
      </c>
      <c r="G3" s="257" t="s">
        <v>262</v>
      </c>
      <c r="H3" s="257" t="s">
        <v>251</v>
      </c>
      <c r="I3" s="257" t="s">
        <v>262</v>
      </c>
    </row>
    <row r="4" spans="1:21" s="262" customFormat="1" ht="18" customHeight="1">
      <c r="A4" s="258" t="s">
        <v>78</v>
      </c>
      <c r="B4" s="259">
        <v>363</v>
      </c>
      <c r="C4" s="260">
        <v>223404.1629</v>
      </c>
      <c r="D4" s="260">
        <v>1018</v>
      </c>
      <c r="E4" s="260">
        <v>245127.7042137</v>
      </c>
      <c r="F4" s="259">
        <v>143</v>
      </c>
      <c r="G4" s="260">
        <v>285931.11589999998</v>
      </c>
      <c r="H4" s="260">
        <v>1524</v>
      </c>
      <c r="I4" s="261">
        <v>754461</v>
      </c>
    </row>
    <row r="5" spans="1:21" s="262" customFormat="1" ht="18" customHeight="1">
      <c r="A5" s="263" t="s">
        <v>79</v>
      </c>
      <c r="B5" s="264">
        <f>SUM(B6:B9)</f>
        <v>103</v>
      </c>
      <c r="C5" s="610">
        <f t="shared" ref="C5:I5" si="0">SUM(C6:C9)</f>
        <v>72222.123899999991</v>
      </c>
      <c r="D5" s="610">
        <f t="shared" si="0"/>
        <v>284</v>
      </c>
      <c r="E5" s="610">
        <f t="shared" si="0"/>
        <v>103185.06883439003</v>
      </c>
      <c r="F5" s="610">
        <f t="shared" si="0"/>
        <v>40</v>
      </c>
      <c r="G5" s="610">
        <f t="shared" si="0"/>
        <v>108675.74980000001</v>
      </c>
      <c r="H5" s="610">
        <f t="shared" si="0"/>
        <v>427</v>
      </c>
      <c r="I5" s="610">
        <f t="shared" si="0"/>
        <v>284082.94253439002</v>
      </c>
      <c r="J5" s="265"/>
      <c r="K5" s="265"/>
      <c r="L5" s="265"/>
      <c r="M5" s="265"/>
      <c r="N5" s="265"/>
      <c r="O5" s="265"/>
      <c r="P5" s="265"/>
      <c r="Q5" s="265">
        <f t="shared" ref="Q5:U5" si="1">SUM(I6:I9)</f>
        <v>284082.94253439002</v>
      </c>
      <c r="R5" s="265">
        <f t="shared" si="1"/>
        <v>0</v>
      </c>
      <c r="S5" s="265">
        <f t="shared" si="1"/>
        <v>0</v>
      </c>
      <c r="T5" s="265">
        <f t="shared" si="1"/>
        <v>0</v>
      </c>
      <c r="U5" s="265">
        <f t="shared" si="1"/>
        <v>0</v>
      </c>
    </row>
    <row r="6" spans="1:21" s="256" customFormat="1" ht="18" customHeight="1">
      <c r="A6" s="266" t="s">
        <v>218</v>
      </c>
      <c r="B6" s="267">
        <v>24</v>
      </c>
      <c r="C6" s="268">
        <v>17528.179199999999</v>
      </c>
      <c r="D6" s="267">
        <f>72-6</f>
        <v>66</v>
      </c>
      <c r="E6" s="268">
        <f>35897.7419-G6</f>
        <v>25202.721600000001</v>
      </c>
      <c r="F6" s="267">
        <v>6</v>
      </c>
      <c r="G6" s="269">
        <v>10695.0203</v>
      </c>
      <c r="H6" s="270">
        <v>96</v>
      </c>
      <c r="I6" s="269">
        <v>53425.9211</v>
      </c>
    </row>
    <row r="7" spans="1:21" s="256" customFormat="1" ht="18" customHeight="1">
      <c r="A7" s="266" t="s">
        <v>219</v>
      </c>
      <c r="B7" s="267">
        <v>33</v>
      </c>
      <c r="C7" s="268">
        <v>21276.26</v>
      </c>
      <c r="D7" s="267">
        <v>79</v>
      </c>
      <c r="E7" s="268">
        <v>26455.58</v>
      </c>
      <c r="F7" s="267">
        <v>12</v>
      </c>
      <c r="G7" s="269">
        <v>36173.64</v>
      </c>
      <c r="H7" s="270">
        <v>124</v>
      </c>
      <c r="I7" s="269">
        <v>83905.48</v>
      </c>
    </row>
    <row r="8" spans="1:21" s="256" customFormat="1" ht="18" customHeight="1">
      <c r="A8" s="266" t="s">
        <v>220</v>
      </c>
      <c r="B8" s="270">
        <v>29</v>
      </c>
      <c r="C8" s="269">
        <v>27700.684700000002</v>
      </c>
      <c r="D8" s="270">
        <v>85</v>
      </c>
      <c r="E8" s="269">
        <v>18153.829778540006</v>
      </c>
      <c r="F8" s="270">
        <v>13</v>
      </c>
      <c r="G8" s="269">
        <v>50293.089500000002</v>
      </c>
      <c r="H8" s="270">
        <v>127</v>
      </c>
      <c r="I8" s="269">
        <v>96147.603978540006</v>
      </c>
    </row>
    <row r="9" spans="1:21" s="256" customFormat="1" ht="18" customHeight="1">
      <c r="A9" s="266" t="s">
        <v>221</v>
      </c>
      <c r="B9" s="270">
        <v>17</v>
      </c>
      <c r="C9" s="269">
        <v>5717</v>
      </c>
      <c r="D9" s="270">
        <v>54</v>
      </c>
      <c r="E9" s="269">
        <v>33372.937455850006</v>
      </c>
      <c r="F9" s="270">
        <v>9</v>
      </c>
      <c r="G9" s="269">
        <v>11514</v>
      </c>
      <c r="H9" s="270">
        <v>80</v>
      </c>
      <c r="I9" s="269">
        <v>50603.937455850006</v>
      </c>
    </row>
    <row r="10" spans="1:21" s="256" customFormat="1" ht="15" customHeight="1">
      <c r="A10" s="1267" t="s">
        <v>224</v>
      </c>
      <c r="B10" s="1267"/>
      <c r="C10" s="1267"/>
      <c r="E10" s="271"/>
      <c r="H10" s="272"/>
      <c r="I10" s="271"/>
    </row>
    <row r="11" spans="1:21" s="256" customFormat="1" ht="13.5" customHeight="1">
      <c r="A11" s="1268" t="s">
        <v>315</v>
      </c>
      <c r="B11" s="1268"/>
    </row>
    <row r="12" spans="1:21">
      <c r="C12" s="273"/>
      <c r="H12" s="274"/>
      <c r="I12" s="275"/>
    </row>
    <row r="14" spans="1:21" ht="0.75" customHeight="1"/>
    <row r="15" spans="1:21">
      <c r="B15" s="274"/>
      <c r="C15" s="274"/>
      <c r="D15" s="274"/>
      <c r="E15" s="274"/>
      <c r="F15" s="274"/>
      <c r="G15" s="274"/>
      <c r="H15" s="274"/>
      <c r="I15" s="274"/>
    </row>
  </sheetData>
  <mergeCells count="8">
    <mergeCell ref="A10:C10"/>
    <mergeCell ref="A11:B11"/>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53"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
  <sheetViews>
    <sheetView zoomScaleNormal="100" workbookViewId="0">
      <selection sqref="A1:I1"/>
    </sheetView>
  </sheetViews>
  <sheetFormatPr defaultColWidth="9.140625" defaultRowHeight="15"/>
  <cols>
    <col min="1" max="1" width="14.5703125" style="255" bestFit="1" customWidth="1"/>
    <col min="2" max="2" width="14.85546875" style="255" bestFit="1" customWidth="1"/>
    <col min="3" max="3" width="12.42578125" style="255" customWidth="1"/>
    <col min="4" max="4" width="9.42578125" style="255" customWidth="1"/>
    <col min="5" max="5" width="10.42578125" style="255" customWidth="1"/>
    <col min="6" max="6" width="8.85546875" style="255" bestFit="1" customWidth="1"/>
    <col min="7" max="7" width="8.5703125" style="255" customWidth="1"/>
    <col min="8" max="8" width="9.85546875" style="255" bestFit="1" customWidth="1"/>
    <col min="9" max="9" width="10.140625" style="255" customWidth="1"/>
    <col min="10" max="10" width="9.140625" style="255" customWidth="1"/>
    <col min="11" max="11" width="12.5703125" style="255" customWidth="1"/>
    <col min="12" max="17" width="9.140625" style="255"/>
    <col min="18" max="18" width="6" style="255" bestFit="1" customWidth="1"/>
    <col min="19" max="19" width="9.5703125" style="255" bestFit="1" customWidth="1"/>
    <col min="20" max="16384" width="9.140625" style="255"/>
  </cols>
  <sheetData>
    <row r="1" spans="1:22" ht="15" customHeight="1">
      <c r="A1" s="1275" t="s">
        <v>15</v>
      </c>
      <c r="B1" s="1275"/>
      <c r="C1" s="1275"/>
      <c r="D1" s="1275"/>
      <c r="E1" s="1275"/>
      <c r="F1" s="1275"/>
      <c r="G1" s="1275"/>
      <c r="H1" s="1275"/>
      <c r="I1" s="1275"/>
    </row>
    <row r="2" spans="1:22" s="256" customFormat="1" ht="18" customHeight="1">
      <c r="A2" s="1276" t="s">
        <v>209</v>
      </c>
      <c r="B2" s="1272" t="s">
        <v>85</v>
      </c>
      <c r="C2" s="1273"/>
      <c r="D2" s="1272" t="s">
        <v>86</v>
      </c>
      <c r="E2" s="1273"/>
      <c r="F2" s="1272" t="s">
        <v>87</v>
      </c>
      <c r="G2" s="1278"/>
      <c r="H2" s="1279" t="s">
        <v>139</v>
      </c>
      <c r="I2" s="1280"/>
    </row>
    <row r="3" spans="1:22" s="256" customFormat="1" ht="54.75" customHeight="1">
      <c r="A3" s="1277"/>
      <c r="B3" s="345" t="s">
        <v>384</v>
      </c>
      <c r="C3" s="345" t="s">
        <v>385</v>
      </c>
      <c r="D3" s="345" t="s">
        <v>384</v>
      </c>
      <c r="E3" s="345" t="s">
        <v>385</v>
      </c>
      <c r="F3" s="345" t="s">
        <v>384</v>
      </c>
      <c r="G3" s="345" t="s">
        <v>385</v>
      </c>
      <c r="H3" s="346" t="s">
        <v>384</v>
      </c>
      <c r="I3" s="345" t="s">
        <v>385</v>
      </c>
    </row>
    <row r="4" spans="1:22" s="262" customFormat="1" ht="18" customHeight="1">
      <c r="A4" s="347" t="s">
        <v>78</v>
      </c>
      <c r="B4" s="348">
        <v>133306</v>
      </c>
      <c r="C4" s="348">
        <v>237448.77813668997</v>
      </c>
      <c r="D4" s="348">
        <v>69923</v>
      </c>
      <c r="E4" s="348">
        <v>1000933.0455886349</v>
      </c>
      <c r="F4" s="349">
        <v>0</v>
      </c>
      <c r="G4" s="349">
        <v>0</v>
      </c>
      <c r="H4" s="348">
        <v>203229</v>
      </c>
      <c r="I4" s="348">
        <v>1238381.8237253251</v>
      </c>
      <c r="K4" s="256"/>
      <c r="L4" s="256"/>
      <c r="M4" s="256"/>
      <c r="N4" s="256"/>
      <c r="O4" s="256"/>
      <c r="P4" s="256"/>
      <c r="Q4" s="256"/>
      <c r="R4" s="256"/>
      <c r="S4" s="256"/>
      <c r="T4" s="256"/>
      <c r="U4" s="256"/>
      <c r="V4" s="256"/>
    </row>
    <row r="5" spans="1:22" s="262" customFormat="1" ht="18" customHeight="1">
      <c r="A5" s="347" t="s">
        <v>79</v>
      </c>
      <c r="B5" s="348">
        <v>41150</v>
      </c>
      <c r="C5" s="348">
        <v>66611.902412792959</v>
      </c>
      <c r="D5" s="348">
        <v>24977</v>
      </c>
      <c r="E5" s="348">
        <v>402938.99345708202</v>
      </c>
      <c r="F5" s="348">
        <v>0</v>
      </c>
      <c r="G5" s="348">
        <v>0</v>
      </c>
      <c r="H5" s="348">
        <v>66127</v>
      </c>
      <c r="I5" s="348">
        <v>469550.89586987498</v>
      </c>
      <c r="J5" s="613"/>
      <c r="K5" s="613"/>
      <c r="L5" s="613"/>
      <c r="M5" s="613"/>
      <c r="N5" s="613"/>
      <c r="O5" s="613"/>
      <c r="P5" s="613"/>
      <c r="Q5" s="613"/>
      <c r="R5" s="256"/>
      <c r="S5" s="256"/>
      <c r="T5" s="256"/>
      <c r="U5" s="256"/>
      <c r="V5" s="256"/>
    </row>
    <row r="6" spans="1:22" s="256" customFormat="1" ht="18" customHeight="1">
      <c r="A6" s="350">
        <v>45017</v>
      </c>
      <c r="B6" s="351">
        <v>8799</v>
      </c>
      <c r="C6" s="351">
        <v>13742</v>
      </c>
      <c r="D6" s="351">
        <v>5708</v>
      </c>
      <c r="E6" s="351">
        <v>92636.52</v>
      </c>
      <c r="F6" s="352" t="s">
        <v>386</v>
      </c>
      <c r="G6" s="352" t="s">
        <v>386</v>
      </c>
      <c r="H6" s="353">
        <f t="shared" ref="H6:I9" si="0">D6+B6</f>
        <v>14507</v>
      </c>
      <c r="I6" s="353">
        <f t="shared" si="0"/>
        <v>106378.52</v>
      </c>
      <c r="J6" s="614"/>
      <c r="K6" s="614"/>
    </row>
    <row r="7" spans="1:22" s="256" customFormat="1" ht="18" customHeight="1">
      <c r="A7" s="350">
        <v>45047</v>
      </c>
      <c r="B7" s="351">
        <v>10601</v>
      </c>
      <c r="C7" s="351">
        <v>19637.817851616986</v>
      </c>
      <c r="D7" s="351">
        <v>6488</v>
      </c>
      <c r="E7" s="351">
        <v>106722.32</v>
      </c>
      <c r="F7" s="352" t="s">
        <v>386</v>
      </c>
      <c r="G7" s="352" t="s">
        <v>386</v>
      </c>
      <c r="H7" s="353">
        <f t="shared" si="0"/>
        <v>17089</v>
      </c>
      <c r="I7" s="353">
        <f t="shared" si="0"/>
        <v>126360.13785161699</v>
      </c>
    </row>
    <row r="8" spans="1:22" s="256" customFormat="1" ht="18" customHeight="1">
      <c r="A8" s="350">
        <v>45078</v>
      </c>
      <c r="B8" s="351">
        <v>10322</v>
      </c>
      <c r="C8" s="351">
        <v>18277.815750889997</v>
      </c>
      <c r="D8" s="351">
        <v>6693</v>
      </c>
      <c r="E8" s="351">
        <v>113165.98</v>
      </c>
      <c r="F8" s="352" t="s">
        <v>386</v>
      </c>
      <c r="G8" s="352" t="s">
        <v>386</v>
      </c>
      <c r="H8" s="353">
        <f t="shared" si="0"/>
        <v>17015</v>
      </c>
      <c r="I8" s="353">
        <f t="shared" si="0"/>
        <v>131443.79575088999</v>
      </c>
    </row>
    <row r="9" spans="1:22" s="256" customFormat="1" ht="18" customHeight="1">
      <c r="A9" s="350">
        <v>45108</v>
      </c>
      <c r="B9" s="351">
        <v>11428</v>
      </c>
      <c r="C9" s="351">
        <v>14954.268810285983</v>
      </c>
      <c r="D9" s="351">
        <v>6088</v>
      </c>
      <c r="E9" s="351">
        <v>90414.173457081997</v>
      </c>
      <c r="F9" s="352" t="s">
        <v>386</v>
      </c>
      <c r="G9" s="352" t="s">
        <v>386</v>
      </c>
      <c r="H9" s="353">
        <f t="shared" si="0"/>
        <v>17516</v>
      </c>
      <c r="I9" s="353">
        <f t="shared" si="0"/>
        <v>105368.44226736798</v>
      </c>
    </row>
    <row r="10" spans="1:22" s="256" customFormat="1">
      <c r="A10" s="354"/>
      <c r="B10" s="355"/>
      <c r="C10" s="355"/>
      <c r="D10" s="355"/>
      <c r="E10" s="355"/>
      <c r="F10" s="356"/>
      <c r="G10" s="356"/>
      <c r="H10" s="357"/>
      <c r="I10" s="357"/>
    </row>
    <row r="11" spans="1:22" s="256" customFormat="1">
      <c r="A11" s="358" t="s">
        <v>387</v>
      </c>
      <c r="B11" s="359"/>
      <c r="C11" s="359"/>
      <c r="D11" s="359"/>
      <c r="E11" s="359"/>
      <c r="F11" s="360"/>
      <c r="G11" s="360"/>
      <c r="H11" s="359"/>
      <c r="I11" s="361"/>
    </row>
    <row r="12" spans="1:22" s="256" customFormat="1">
      <c r="A12" s="1267" t="s">
        <v>224</v>
      </c>
      <c r="B12" s="1267"/>
      <c r="C12" s="1274"/>
    </row>
    <row r="13" spans="1:22" s="256" customFormat="1">
      <c r="A13" s="1268" t="s">
        <v>311</v>
      </c>
      <c r="B13" s="1268"/>
    </row>
    <row r="14" spans="1:22">
      <c r="B14" s="274"/>
      <c r="C14" s="274"/>
      <c r="D14" s="274"/>
      <c r="E14" s="274"/>
      <c r="F14" s="274"/>
      <c r="G14" s="274"/>
      <c r="H14" s="274"/>
      <c r="I14" s="274"/>
    </row>
    <row r="15" spans="1:22">
      <c r="B15" s="273"/>
      <c r="C15" s="273"/>
      <c r="D15" s="273"/>
      <c r="E15" s="362"/>
      <c r="F15" s="273"/>
      <c r="G15" s="273"/>
      <c r="H15" s="273"/>
      <c r="I15" s="273"/>
    </row>
    <row r="16" spans="1:22">
      <c r="B16" s="363"/>
      <c r="C16" s="363"/>
      <c r="D16" s="363"/>
      <c r="E16" s="363"/>
      <c r="F16" s="363"/>
      <c r="G16" s="363"/>
      <c r="H16" s="363"/>
      <c r="I16" s="363"/>
    </row>
  </sheetData>
  <mergeCells count="8">
    <mergeCell ref="A12:C12"/>
    <mergeCell ref="A13:B13"/>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58"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workbookViewId="0">
      <selection sqref="A1:M1"/>
    </sheetView>
  </sheetViews>
  <sheetFormatPr defaultColWidth="9.140625" defaultRowHeight="15"/>
  <cols>
    <col min="1" max="1" width="10.5703125" style="255" bestFit="1" customWidth="1"/>
    <col min="2" max="13" width="14.5703125" style="255" bestFit="1" customWidth="1"/>
    <col min="14" max="14" width="5.42578125" style="255" bestFit="1" customWidth="1"/>
    <col min="15" max="16384" width="9.140625" style="255"/>
  </cols>
  <sheetData>
    <row r="1" spans="1:26" ht="16.5" customHeight="1">
      <c r="A1" s="1281" t="s">
        <v>316</v>
      </c>
      <c r="B1" s="1281"/>
      <c r="C1" s="1281"/>
      <c r="D1" s="1281"/>
      <c r="E1" s="1281"/>
      <c r="F1" s="1281"/>
      <c r="G1" s="1281"/>
      <c r="H1" s="1281"/>
      <c r="I1" s="1281"/>
      <c r="J1" s="1281"/>
      <c r="K1" s="1281"/>
      <c r="L1" s="1281"/>
      <c r="M1" s="1281"/>
    </row>
    <row r="2" spans="1:26" s="256" customFormat="1" ht="18" customHeight="1">
      <c r="A2" s="1282" t="s">
        <v>317</v>
      </c>
      <c r="B2" s="1272" t="s">
        <v>318</v>
      </c>
      <c r="C2" s="1278"/>
      <c r="D2" s="1278"/>
      <c r="E2" s="1278"/>
      <c r="F2" s="1278"/>
      <c r="G2" s="1278"/>
      <c r="H2" s="1278"/>
      <c r="I2" s="1273"/>
      <c r="J2" s="1284" t="s">
        <v>319</v>
      </c>
      <c r="K2" s="1285"/>
      <c r="L2" s="1284" t="s">
        <v>139</v>
      </c>
      <c r="M2" s="1285"/>
    </row>
    <row r="3" spans="1:26" s="256" customFormat="1" ht="18" customHeight="1">
      <c r="A3" s="1283"/>
      <c r="B3" s="1272" t="s">
        <v>320</v>
      </c>
      <c r="C3" s="1273"/>
      <c r="D3" s="1272" t="s">
        <v>321</v>
      </c>
      <c r="E3" s="1273"/>
      <c r="F3" s="1272" t="s">
        <v>322</v>
      </c>
      <c r="G3" s="1273"/>
      <c r="H3" s="1272" t="s">
        <v>323</v>
      </c>
      <c r="I3" s="1273"/>
      <c r="J3" s="1286"/>
      <c r="K3" s="1287"/>
      <c r="L3" s="1286"/>
      <c r="M3" s="1287"/>
    </row>
    <row r="4" spans="1:26" s="256" customFormat="1" ht="27" customHeight="1">
      <c r="A4" s="258" t="s">
        <v>324</v>
      </c>
      <c r="B4" s="257" t="s">
        <v>251</v>
      </c>
      <c r="C4" s="257" t="s">
        <v>252</v>
      </c>
      <c r="D4" s="257" t="s">
        <v>251</v>
      </c>
      <c r="E4" s="257" t="s">
        <v>252</v>
      </c>
      <c r="F4" s="257" t="s">
        <v>251</v>
      </c>
      <c r="G4" s="257" t="s">
        <v>252</v>
      </c>
      <c r="H4" s="257" t="s">
        <v>251</v>
      </c>
      <c r="I4" s="257" t="s">
        <v>252</v>
      </c>
      <c r="J4" s="257" t="s">
        <v>251</v>
      </c>
      <c r="K4" s="257" t="s">
        <v>252</v>
      </c>
      <c r="L4" s="257" t="s">
        <v>251</v>
      </c>
      <c r="M4" s="257" t="s">
        <v>252</v>
      </c>
    </row>
    <row r="5" spans="1:26" s="262" customFormat="1" ht="18" customHeight="1">
      <c r="A5" s="258" t="s">
        <v>78</v>
      </c>
      <c r="B5" s="260">
        <v>266</v>
      </c>
      <c r="C5" s="276">
        <v>2019875.8160000001</v>
      </c>
      <c r="D5" s="260">
        <v>409</v>
      </c>
      <c r="E5" s="276">
        <v>372534.52</v>
      </c>
      <c r="F5" s="260">
        <v>372</v>
      </c>
      <c r="G5" s="260">
        <v>61654.900000000009</v>
      </c>
      <c r="H5" s="260">
        <v>200</v>
      </c>
      <c r="I5" s="260">
        <v>18194.870000000003</v>
      </c>
      <c r="J5" s="260">
        <v>72</v>
      </c>
      <c r="K5" s="260">
        <v>17535.12</v>
      </c>
      <c r="L5" s="277">
        <v>1319</v>
      </c>
      <c r="M5" s="276">
        <v>2489794.716</v>
      </c>
    </row>
    <row r="6" spans="1:26" s="281" customFormat="1" ht="18" customHeight="1">
      <c r="A6" s="278" t="s">
        <v>79</v>
      </c>
      <c r="B6" s="279">
        <f>SUM(B7:B10)</f>
        <v>127</v>
      </c>
      <c r="C6" s="279">
        <f t="shared" ref="C6:M6" si="0">SUM(C7:C10)</f>
        <v>1269289.92</v>
      </c>
      <c r="D6" s="279">
        <f t="shared" si="0"/>
        <v>165</v>
      </c>
      <c r="E6" s="279">
        <f t="shared" si="0"/>
        <v>153963.38</v>
      </c>
      <c r="F6" s="279">
        <f t="shared" si="0"/>
        <v>129</v>
      </c>
      <c r="G6" s="279">
        <f t="shared" si="0"/>
        <v>20557.36</v>
      </c>
      <c r="H6" s="279">
        <f t="shared" si="0"/>
        <v>62</v>
      </c>
      <c r="I6" s="279">
        <f t="shared" si="0"/>
        <v>20601.649999999998</v>
      </c>
      <c r="J6" s="279">
        <f t="shared" si="0"/>
        <v>19</v>
      </c>
      <c r="K6" s="279">
        <f t="shared" si="0"/>
        <v>5873</v>
      </c>
      <c r="L6" s="279">
        <f t="shared" si="0"/>
        <v>502</v>
      </c>
      <c r="M6" s="279">
        <f t="shared" si="0"/>
        <v>1470285.31</v>
      </c>
      <c r="N6" s="280"/>
      <c r="O6" s="280"/>
      <c r="P6" s="280"/>
      <c r="Q6" s="280"/>
      <c r="R6" s="280"/>
      <c r="S6" s="280"/>
      <c r="T6" s="280"/>
      <c r="U6" s="280"/>
      <c r="V6" s="280"/>
      <c r="W6" s="280"/>
      <c r="X6" s="280"/>
      <c r="Y6" s="280"/>
      <c r="Z6" s="280"/>
    </row>
    <row r="7" spans="1:26" s="256" customFormat="1" ht="18" customHeight="1">
      <c r="A7" s="266" t="s">
        <v>218</v>
      </c>
      <c r="B7" s="268">
        <v>16</v>
      </c>
      <c r="C7" s="269">
        <v>96343.84</v>
      </c>
      <c r="D7" s="268">
        <v>21</v>
      </c>
      <c r="E7" s="268">
        <v>8364.25</v>
      </c>
      <c r="F7" s="268">
        <v>25</v>
      </c>
      <c r="G7" s="268">
        <v>920.49</v>
      </c>
      <c r="H7" s="268">
        <v>10</v>
      </c>
      <c r="I7" s="268">
        <v>1702.58</v>
      </c>
      <c r="J7" s="268">
        <v>3</v>
      </c>
      <c r="K7" s="268">
        <v>554</v>
      </c>
      <c r="L7" s="268">
        <v>75</v>
      </c>
      <c r="M7" s="269">
        <v>107885.16</v>
      </c>
      <c r="N7" s="271"/>
      <c r="O7" s="271"/>
    </row>
    <row r="8" spans="1:26" s="256" customFormat="1" ht="18" customHeight="1">
      <c r="A8" s="266" t="s">
        <v>219</v>
      </c>
      <c r="B8" s="268">
        <v>29</v>
      </c>
      <c r="C8" s="269">
        <v>188112.1</v>
      </c>
      <c r="D8" s="268">
        <v>44</v>
      </c>
      <c r="E8" s="268">
        <v>27924.79</v>
      </c>
      <c r="F8" s="268">
        <v>20</v>
      </c>
      <c r="G8" s="268">
        <v>2802.42</v>
      </c>
      <c r="H8" s="268">
        <v>24</v>
      </c>
      <c r="I8" s="268">
        <v>1864.4499999999998</v>
      </c>
      <c r="J8" s="268">
        <v>10</v>
      </c>
      <c r="K8" s="268">
        <v>4900</v>
      </c>
      <c r="L8" s="268">
        <v>127</v>
      </c>
      <c r="M8" s="269">
        <v>225603.76</v>
      </c>
      <c r="N8" s="271"/>
      <c r="O8" s="271"/>
    </row>
    <row r="9" spans="1:26" s="256" customFormat="1" ht="18" customHeight="1">
      <c r="A9" s="266" t="s">
        <v>325</v>
      </c>
      <c r="B9" s="269">
        <v>40</v>
      </c>
      <c r="C9" s="269">
        <v>292428.78000000003</v>
      </c>
      <c r="D9" s="269">
        <v>64</v>
      </c>
      <c r="E9" s="269">
        <v>71403.790000000008</v>
      </c>
      <c r="F9" s="269">
        <v>50</v>
      </c>
      <c r="G9" s="269">
        <v>9645.9500000000007</v>
      </c>
      <c r="H9" s="269">
        <v>19</v>
      </c>
      <c r="I9" s="269">
        <v>16207.8</v>
      </c>
      <c r="J9" s="269">
        <v>2</v>
      </c>
      <c r="K9" s="269">
        <v>275</v>
      </c>
      <c r="L9" s="269">
        <v>175</v>
      </c>
      <c r="M9" s="269">
        <v>389961.32</v>
      </c>
      <c r="N9" s="271"/>
      <c r="O9" s="271"/>
    </row>
    <row r="10" spans="1:26" s="256" customFormat="1" ht="18" customHeight="1">
      <c r="A10" s="266" t="s">
        <v>326</v>
      </c>
      <c r="B10" s="269">
        <v>42</v>
      </c>
      <c r="C10" s="269">
        <v>692405.2</v>
      </c>
      <c r="D10" s="269">
        <v>36</v>
      </c>
      <c r="E10" s="269">
        <v>46270.55</v>
      </c>
      <c r="F10" s="269">
        <v>34</v>
      </c>
      <c r="G10" s="269">
        <v>7188.5</v>
      </c>
      <c r="H10" s="269">
        <v>9</v>
      </c>
      <c r="I10" s="269">
        <v>826.81999999999994</v>
      </c>
      <c r="J10" s="269">
        <v>4</v>
      </c>
      <c r="K10" s="269">
        <v>144</v>
      </c>
      <c r="L10" s="269">
        <v>125</v>
      </c>
      <c r="M10" s="269">
        <v>746835.07</v>
      </c>
      <c r="N10" s="271"/>
      <c r="O10" s="271"/>
    </row>
    <row r="11" spans="1:26" s="256" customFormat="1" ht="15" customHeight="1">
      <c r="A11" s="1268" t="s">
        <v>224</v>
      </c>
      <c r="B11" s="1268"/>
      <c r="C11" s="1268"/>
      <c r="D11" s="1268"/>
      <c r="E11" s="1268"/>
      <c r="F11" s="1268"/>
      <c r="G11" s="1268"/>
      <c r="H11" s="1268"/>
      <c r="I11" s="1268"/>
      <c r="J11" s="1268"/>
      <c r="K11" s="1268"/>
    </row>
    <row r="12" spans="1:26" s="256" customFormat="1" ht="15" customHeight="1">
      <c r="A12" s="282" t="s">
        <v>327</v>
      </c>
      <c r="B12" s="282"/>
      <c r="C12" s="282"/>
      <c r="D12" s="282"/>
      <c r="E12" s="282"/>
      <c r="F12" s="282"/>
      <c r="G12" s="282"/>
      <c r="H12" s="282"/>
      <c r="I12" s="282"/>
      <c r="J12" s="282"/>
      <c r="K12" s="282"/>
    </row>
    <row r="13" spans="1:26" s="256" customFormat="1" ht="13.5" customHeight="1">
      <c r="A13" s="1268" t="s">
        <v>328</v>
      </c>
      <c r="B13" s="1268"/>
      <c r="C13" s="1268"/>
      <c r="D13" s="1268"/>
      <c r="E13" s="1268"/>
      <c r="F13" s="1268"/>
    </row>
    <row r="14" spans="1:26">
      <c r="B14" s="273"/>
      <c r="C14" s="273"/>
      <c r="D14" s="273"/>
      <c r="E14" s="273"/>
      <c r="F14" s="273"/>
      <c r="G14" s="273"/>
      <c r="H14" s="273"/>
      <c r="I14" s="273"/>
      <c r="J14" s="273"/>
      <c r="K14" s="273"/>
      <c r="L14" s="273"/>
      <c r="M14" s="273"/>
    </row>
    <row r="15" spans="1:26">
      <c r="L15" s="273"/>
      <c r="M15" s="273"/>
    </row>
    <row r="23" spans="3:13">
      <c r="C23" s="283"/>
      <c r="D23" s="283"/>
      <c r="E23" s="283"/>
      <c r="F23" s="283"/>
      <c r="G23" s="283"/>
      <c r="H23" s="283"/>
      <c r="I23" s="283"/>
      <c r="J23" s="283"/>
      <c r="K23" s="283"/>
      <c r="L23" s="283"/>
      <c r="M23" s="283"/>
    </row>
  </sheetData>
  <mergeCells count="11">
    <mergeCell ref="A11:K11"/>
    <mergeCell ref="A13:F13"/>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scale="42"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activeCell="B2" sqref="B2:K2"/>
    </sheetView>
  </sheetViews>
  <sheetFormatPr defaultColWidth="9.140625" defaultRowHeight="15"/>
  <cols>
    <col min="1" max="11" width="14.5703125" style="255" bestFit="1" customWidth="1"/>
    <col min="12" max="12" width="5.42578125" style="255" bestFit="1" customWidth="1"/>
    <col min="13" max="16384" width="9.140625" style="255"/>
  </cols>
  <sheetData>
    <row r="1" spans="1:21" ht="19.5" customHeight="1">
      <c r="A1" s="1281" t="s">
        <v>329</v>
      </c>
      <c r="B1" s="1281"/>
      <c r="C1" s="1281"/>
      <c r="D1" s="1281"/>
      <c r="E1" s="1281"/>
      <c r="F1" s="1281"/>
      <c r="G1" s="1281"/>
      <c r="H1" s="1281"/>
      <c r="I1" s="1281"/>
      <c r="J1" s="1281"/>
      <c r="K1" s="1281"/>
    </row>
    <row r="2" spans="1:21" s="256" customFormat="1" ht="18" customHeight="1">
      <c r="A2" s="284" t="s">
        <v>317</v>
      </c>
      <c r="B2" s="1288" t="s">
        <v>330</v>
      </c>
      <c r="C2" s="1289"/>
      <c r="D2" s="1288" t="s">
        <v>331</v>
      </c>
      <c r="E2" s="1289"/>
      <c r="F2" s="1288" t="s">
        <v>332</v>
      </c>
      <c r="G2" s="1289"/>
      <c r="H2" s="1272" t="s">
        <v>333</v>
      </c>
      <c r="I2" s="1273"/>
      <c r="J2" s="1288" t="s">
        <v>334</v>
      </c>
      <c r="K2" s="1289"/>
    </row>
    <row r="3" spans="1:21" s="256" customFormat="1" ht="27" customHeight="1">
      <c r="A3" s="258" t="s">
        <v>324</v>
      </c>
      <c r="B3" s="257" t="s">
        <v>251</v>
      </c>
      <c r="C3" s="257" t="s">
        <v>252</v>
      </c>
      <c r="D3" s="257" t="s">
        <v>251</v>
      </c>
      <c r="E3" s="257" t="s">
        <v>252</v>
      </c>
      <c r="F3" s="257" t="s">
        <v>251</v>
      </c>
      <c r="G3" s="257" t="s">
        <v>252</v>
      </c>
      <c r="H3" s="257" t="s">
        <v>251</v>
      </c>
      <c r="I3" s="257" t="s">
        <v>252</v>
      </c>
      <c r="J3" s="257" t="s">
        <v>251</v>
      </c>
      <c r="K3" s="257" t="s">
        <v>252</v>
      </c>
    </row>
    <row r="4" spans="1:21" s="262" customFormat="1" ht="18" customHeight="1">
      <c r="A4" s="258" t="s">
        <v>78</v>
      </c>
      <c r="B4" s="260">
        <v>460</v>
      </c>
      <c r="C4" s="276">
        <v>269687.23</v>
      </c>
      <c r="D4" s="285">
        <v>251</v>
      </c>
      <c r="E4" s="277">
        <v>107880.65</v>
      </c>
      <c r="F4" s="260">
        <v>7153</v>
      </c>
      <c r="G4" s="286">
        <v>18110492.603</v>
      </c>
      <c r="H4" s="260">
        <v>135</v>
      </c>
      <c r="I4" s="277">
        <v>34838.31</v>
      </c>
      <c r="J4" s="260">
        <v>1041</v>
      </c>
      <c r="K4" s="276">
        <v>454662.93260000006</v>
      </c>
    </row>
    <row r="5" spans="1:21" s="262" customFormat="1" ht="18" customHeight="1">
      <c r="A5" s="278" t="s">
        <v>79</v>
      </c>
      <c r="B5" s="279">
        <f>SUM(B6:B9)</f>
        <v>266</v>
      </c>
      <c r="C5" s="279">
        <f t="shared" ref="C5:J5" si="0">SUM(C6:C9)</f>
        <v>120177.50999999998</v>
      </c>
      <c r="D5" s="279">
        <f t="shared" si="0"/>
        <v>70</v>
      </c>
      <c r="E5" s="279">
        <f t="shared" si="0"/>
        <v>24472.11</v>
      </c>
      <c r="F5" s="279">
        <f t="shared" si="0"/>
        <v>2671</v>
      </c>
      <c r="G5" s="279">
        <f t="shared" si="0"/>
        <v>8792511.5950000007</v>
      </c>
      <c r="H5" s="279">
        <f t="shared" si="0"/>
        <v>58</v>
      </c>
      <c r="I5" s="279">
        <f t="shared" si="0"/>
        <v>18517.46</v>
      </c>
      <c r="J5" s="279">
        <f t="shared" si="0"/>
        <v>465</v>
      </c>
      <c r="K5" s="279">
        <v>846860.17500000005</v>
      </c>
      <c r="L5" s="265"/>
      <c r="M5" s="265"/>
      <c r="N5" s="265"/>
      <c r="O5" s="265"/>
      <c r="P5" s="265"/>
      <c r="Q5" s="265"/>
      <c r="R5" s="265"/>
      <c r="S5" s="265"/>
      <c r="T5" s="265"/>
      <c r="U5" s="265"/>
    </row>
    <row r="6" spans="1:21" s="256" customFormat="1" ht="18" customHeight="1">
      <c r="A6" s="266" t="s">
        <v>218</v>
      </c>
      <c r="B6" s="287">
        <v>17</v>
      </c>
      <c r="C6" s="287">
        <v>6525.88</v>
      </c>
      <c r="D6" s="288">
        <v>16</v>
      </c>
      <c r="E6" s="287">
        <v>4839.68</v>
      </c>
      <c r="F6" s="287">
        <v>563</v>
      </c>
      <c r="G6" s="289">
        <v>1938191.2200000002</v>
      </c>
      <c r="H6" s="287">
        <v>36</v>
      </c>
      <c r="I6" s="287">
        <v>13100</v>
      </c>
      <c r="J6" s="287">
        <v>77</v>
      </c>
      <c r="K6" s="269">
        <v>48942.77</v>
      </c>
    </row>
    <row r="7" spans="1:21" s="256" customFormat="1" ht="18" customHeight="1">
      <c r="A7" s="266" t="s">
        <v>219</v>
      </c>
      <c r="B7" s="287">
        <v>101</v>
      </c>
      <c r="C7" s="287">
        <v>67452.919999999984</v>
      </c>
      <c r="D7" s="288">
        <v>21</v>
      </c>
      <c r="E7" s="287">
        <v>8500.23</v>
      </c>
      <c r="F7" s="287">
        <v>584</v>
      </c>
      <c r="G7" s="289">
        <v>2215716.111</v>
      </c>
      <c r="H7" s="287">
        <v>12</v>
      </c>
      <c r="I7" s="287">
        <v>2298</v>
      </c>
      <c r="J7" s="287">
        <v>96</v>
      </c>
      <c r="K7" s="269">
        <v>41223.199999999997</v>
      </c>
    </row>
    <row r="8" spans="1:21" s="256" customFormat="1" ht="18" customHeight="1">
      <c r="A8" s="266" t="s">
        <v>325</v>
      </c>
      <c r="B8" s="290">
        <v>113</v>
      </c>
      <c r="C8" s="290">
        <v>30889.09</v>
      </c>
      <c r="D8" s="291">
        <v>12</v>
      </c>
      <c r="E8" s="290">
        <v>3333</v>
      </c>
      <c r="F8" s="290">
        <v>878</v>
      </c>
      <c r="G8" s="292">
        <v>2381727.5290000001</v>
      </c>
      <c r="H8" s="290">
        <v>3</v>
      </c>
      <c r="I8" s="290">
        <v>850</v>
      </c>
      <c r="J8" s="290">
        <v>150</v>
      </c>
      <c r="K8" s="269">
        <v>65287.715000000004</v>
      </c>
    </row>
    <row r="9" spans="1:21" s="256" customFormat="1" ht="18" customHeight="1">
      <c r="A9" s="266" t="s">
        <v>326</v>
      </c>
      <c r="B9" s="290">
        <v>35</v>
      </c>
      <c r="C9" s="290">
        <v>15309.619999999999</v>
      </c>
      <c r="D9" s="291">
        <v>21</v>
      </c>
      <c r="E9" s="290">
        <v>7799.2</v>
      </c>
      <c r="F9" s="290">
        <v>646</v>
      </c>
      <c r="G9" s="292">
        <v>2256876.7349999999</v>
      </c>
      <c r="H9" s="290">
        <v>7</v>
      </c>
      <c r="I9" s="290">
        <v>2269.46</v>
      </c>
      <c r="J9" s="290">
        <v>142</v>
      </c>
      <c r="K9" s="269" t="s">
        <v>1371</v>
      </c>
    </row>
    <row r="10" spans="1:21" s="256" customFormat="1" ht="18" customHeight="1">
      <c r="A10" s="1268" t="s">
        <v>335</v>
      </c>
      <c r="B10" s="1268"/>
      <c r="C10" s="1268"/>
      <c r="D10" s="1268"/>
      <c r="E10" s="1268"/>
      <c r="F10" s="1268"/>
      <c r="G10" s="1268"/>
      <c r="H10" s="1268"/>
      <c r="I10" s="1268"/>
      <c r="J10" s="1268"/>
      <c r="K10" s="1268"/>
    </row>
    <row r="11" spans="1:21" s="256" customFormat="1" ht="18" customHeight="1">
      <c r="A11" s="282" t="s">
        <v>327</v>
      </c>
      <c r="B11" s="282"/>
      <c r="C11" s="282"/>
      <c r="D11" s="282"/>
      <c r="E11" s="282"/>
      <c r="F11" s="282"/>
      <c r="G11" s="282"/>
      <c r="H11" s="282"/>
      <c r="I11" s="282"/>
      <c r="J11" s="282"/>
      <c r="K11" s="282"/>
    </row>
    <row r="12" spans="1:21" s="256" customFormat="1" ht="18" customHeight="1">
      <c r="A12" s="523" t="s">
        <v>1372</v>
      </c>
      <c r="B12" s="948"/>
      <c r="C12" s="948"/>
      <c r="D12" s="948"/>
      <c r="E12" s="948"/>
      <c r="F12" s="948"/>
      <c r="G12" s="948"/>
      <c r="H12" s="948"/>
      <c r="I12" s="948"/>
      <c r="J12" s="948"/>
      <c r="K12" s="948"/>
    </row>
    <row r="13" spans="1:21" s="256" customFormat="1" ht="19.5" customHeight="1">
      <c r="A13" s="1268" t="s">
        <v>328</v>
      </c>
      <c r="B13" s="1268"/>
      <c r="C13" s="1268"/>
      <c r="D13" s="1268"/>
      <c r="E13" s="1268"/>
      <c r="F13" s="1268"/>
      <c r="G13" s="1268"/>
      <c r="H13" s="1268"/>
      <c r="I13" s="1268"/>
      <c r="J13" s="1268"/>
      <c r="K13" s="1268"/>
    </row>
    <row r="14" spans="1:21">
      <c r="B14" s="273"/>
      <c r="C14" s="273"/>
      <c r="D14" s="273"/>
      <c r="E14" s="273"/>
      <c r="F14" s="273"/>
      <c r="G14" s="273"/>
      <c r="H14" s="273"/>
      <c r="I14" s="273"/>
      <c r="J14" s="273"/>
      <c r="K14" s="273"/>
    </row>
  </sheetData>
  <mergeCells count="8">
    <mergeCell ref="A10:K10"/>
    <mergeCell ref="A13:K13"/>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scale="48"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sqref="A1:E1"/>
    </sheetView>
  </sheetViews>
  <sheetFormatPr defaultColWidth="9.140625" defaultRowHeight="15"/>
  <cols>
    <col min="1" max="1" width="17.5703125" style="255" customWidth="1"/>
    <col min="2" max="4" width="14.5703125" style="255" bestFit="1" customWidth="1"/>
    <col min="5" max="5" width="24.140625" style="255" bestFit="1" customWidth="1"/>
    <col min="6" max="6" width="4.5703125" style="255" bestFit="1" customWidth="1"/>
    <col min="7" max="16384" width="9.140625" style="255"/>
  </cols>
  <sheetData>
    <row r="1" spans="1:5" ht="16.5" customHeight="1">
      <c r="A1" s="1269" t="s">
        <v>388</v>
      </c>
      <c r="B1" s="1269"/>
      <c r="C1" s="1269"/>
      <c r="D1" s="1269"/>
      <c r="E1" s="1269"/>
    </row>
    <row r="2" spans="1:5" s="256" customFormat="1" ht="18" customHeight="1">
      <c r="A2" s="258" t="s">
        <v>389</v>
      </c>
      <c r="B2" s="364" t="s">
        <v>78</v>
      </c>
      <c r="C2" s="364" t="s">
        <v>79</v>
      </c>
      <c r="D2" s="364" t="s">
        <v>326</v>
      </c>
    </row>
    <row r="3" spans="1:5" s="256" customFormat="1" ht="18" customHeight="1">
      <c r="A3" s="258" t="s">
        <v>85</v>
      </c>
      <c r="B3" s="365">
        <v>1028864.8099999998</v>
      </c>
      <c r="C3" s="366">
        <v>339115.83</v>
      </c>
      <c r="D3" s="366">
        <v>97643.609999999986</v>
      </c>
      <c r="E3" s="367"/>
    </row>
    <row r="4" spans="1:5" s="256" customFormat="1" ht="18" customHeight="1">
      <c r="A4" s="258" t="s">
        <v>87</v>
      </c>
      <c r="B4" s="365">
        <v>44.482059975000006</v>
      </c>
      <c r="C4" s="368">
        <v>1.41061499</v>
      </c>
      <c r="D4" s="368">
        <v>0.155</v>
      </c>
    </row>
    <row r="5" spans="1:5" s="256" customFormat="1" ht="18" customHeight="1">
      <c r="A5" s="258" t="s">
        <v>86</v>
      </c>
      <c r="B5" s="365">
        <v>13305073.380000001</v>
      </c>
      <c r="C5" s="365">
        <v>5036229.6100000003</v>
      </c>
      <c r="D5" s="365">
        <v>1526431.61</v>
      </c>
    </row>
    <row r="6" spans="1:5" s="256" customFormat="1" ht="18" customHeight="1">
      <c r="A6" s="369"/>
      <c r="B6" s="370"/>
      <c r="C6" s="361"/>
      <c r="D6" s="371"/>
    </row>
    <row r="7" spans="1:5" s="256" customFormat="1" ht="18.75" customHeight="1">
      <c r="A7" s="1268" t="s">
        <v>335</v>
      </c>
      <c r="B7" s="1268"/>
      <c r="C7" s="1268"/>
      <c r="D7" s="1268"/>
    </row>
    <row r="8" spans="1:5" s="256" customFormat="1" ht="18.75" customHeight="1">
      <c r="A8" s="372" t="s">
        <v>390</v>
      </c>
      <c r="B8" s="282"/>
      <c r="C8" s="282"/>
      <c r="D8" s="282"/>
    </row>
    <row r="9" spans="1:5" s="256" customFormat="1" ht="18" customHeight="1">
      <c r="A9" s="282" t="s">
        <v>311</v>
      </c>
      <c r="B9" s="282"/>
      <c r="C9" s="282"/>
      <c r="D9" s="282"/>
    </row>
    <row r="10" spans="1:5" s="256" customFormat="1" ht="28.35" customHeight="1"/>
  </sheetData>
  <mergeCells count="2">
    <mergeCell ref="A1:E1"/>
    <mergeCell ref="A7:D7"/>
  </mergeCells>
  <printOptions horizontalCentered="1"/>
  <pageMargins left="0.78431372549019618" right="0.78431372549019618" top="0.98039215686274517" bottom="0.98039215686274517" header="0.50980392156862753" footer="0.50980392156862753"/>
  <pageSetup paperSize="9" scale="9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Normal="100" workbookViewId="0">
      <selection sqref="A1:P1"/>
    </sheetView>
  </sheetViews>
  <sheetFormatPr defaultColWidth="9.140625" defaultRowHeight="15"/>
  <cols>
    <col min="1" max="12" width="14.5703125" style="255" bestFit="1" customWidth="1"/>
    <col min="13" max="13" width="14" style="255" bestFit="1" customWidth="1"/>
    <col min="14" max="16" width="14.5703125" style="255" bestFit="1" customWidth="1"/>
    <col min="17" max="17" width="13" style="255" customWidth="1"/>
    <col min="18" max="16384" width="9.140625" style="255"/>
  </cols>
  <sheetData>
    <row r="1" spans="1:16" ht="18.75" customHeight="1">
      <c r="A1" s="1281" t="s">
        <v>391</v>
      </c>
      <c r="B1" s="1281"/>
      <c r="C1" s="1281"/>
      <c r="D1" s="1281"/>
      <c r="E1" s="1281"/>
      <c r="F1" s="1281"/>
      <c r="G1" s="1281"/>
      <c r="H1" s="1281"/>
      <c r="I1" s="1281"/>
      <c r="J1" s="1281"/>
      <c r="K1" s="1281"/>
      <c r="L1" s="1281"/>
      <c r="M1" s="1281"/>
      <c r="N1" s="1281"/>
      <c r="O1" s="1281"/>
      <c r="P1" s="1281"/>
    </row>
    <row r="2" spans="1:16" s="256" customFormat="1" ht="18" customHeight="1">
      <c r="A2" s="1290" t="s">
        <v>209</v>
      </c>
      <c r="B2" s="1290" t="s">
        <v>392</v>
      </c>
      <c r="C2" s="1295" t="s">
        <v>393</v>
      </c>
      <c r="D2" s="1290" t="s">
        <v>394</v>
      </c>
      <c r="E2" s="1290" t="s">
        <v>395</v>
      </c>
      <c r="F2" s="1290" t="s">
        <v>396</v>
      </c>
      <c r="G2" s="1290" t="s">
        <v>397</v>
      </c>
      <c r="H2" s="1290" t="s">
        <v>398</v>
      </c>
      <c r="I2" s="1290" t="s">
        <v>399</v>
      </c>
      <c r="J2" s="1290" t="s">
        <v>400</v>
      </c>
      <c r="K2" s="1290" t="s">
        <v>401</v>
      </c>
      <c r="L2" s="1290" t="s">
        <v>402</v>
      </c>
      <c r="M2" s="1290" t="s">
        <v>403</v>
      </c>
      <c r="N2" s="1292" t="s">
        <v>404</v>
      </c>
      <c r="O2" s="1293"/>
      <c r="P2" s="1294"/>
    </row>
    <row r="3" spans="1:16" s="256" customFormat="1" ht="21.75" customHeight="1">
      <c r="A3" s="1291"/>
      <c r="B3" s="1291"/>
      <c r="C3" s="1296"/>
      <c r="D3" s="1291"/>
      <c r="E3" s="1291"/>
      <c r="F3" s="1291"/>
      <c r="G3" s="1291"/>
      <c r="H3" s="1291"/>
      <c r="I3" s="1291"/>
      <c r="J3" s="1291"/>
      <c r="K3" s="1291"/>
      <c r="L3" s="1291"/>
      <c r="M3" s="1291"/>
      <c r="N3" s="373" t="s">
        <v>405</v>
      </c>
      <c r="O3" s="373" t="s">
        <v>406</v>
      </c>
      <c r="P3" s="373" t="s">
        <v>407</v>
      </c>
    </row>
    <row r="4" spans="1:16" s="262" customFormat="1" ht="18" customHeight="1">
      <c r="A4" s="258" t="s">
        <v>78</v>
      </c>
      <c r="B4" s="260">
        <v>5433</v>
      </c>
      <c r="C4" s="260">
        <v>28</v>
      </c>
      <c r="D4" s="260">
        <v>4159</v>
      </c>
      <c r="E4" s="285">
        <v>249</v>
      </c>
      <c r="F4" s="260">
        <v>6722.5</v>
      </c>
      <c r="G4" s="276">
        <v>1355202.28</v>
      </c>
      <c r="H4" s="276">
        <v>1028864.81</v>
      </c>
      <c r="I4" s="260">
        <v>4131.9871887549998</v>
      </c>
      <c r="J4" s="260">
        <v>15304.794496095001</v>
      </c>
      <c r="K4" s="276">
        <v>1355202.28</v>
      </c>
      <c r="L4" s="276">
        <v>1028864.71</v>
      </c>
      <c r="M4" s="286">
        <v>25819896</v>
      </c>
      <c r="N4" s="260">
        <v>63583.07</v>
      </c>
      <c r="O4" s="260">
        <v>50921.22</v>
      </c>
      <c r="P4" s="260">
        <v>58991.519999999997</v>
      </c>
    </row>
    <row r="5" spans="1:16" s="262" customFormat="1" ht="18" customHeight="1">
      <c r="A5" s="263" t="s">
        <v>79</v>
      </c>
      <c r="B5" s="279">
        <v>5218</v>
      </c>
      <c r="C5" s="279">
        <v>26</v>
      </c>
      <c r="D5" s="374">
        <v>4099</v>
      </c>
      <c r="E5" s="279">
        <v>81</v>
      </c>
      <c r="F5" s="279">
        <v>1976.96</v>
      </c>
      <c r="G5" s="279">
        <v>446395.19</v>
      </c>
      <c r="H5" s="279">
        <v>339115.83</v>
      </c>
      <c r="I5" s="374">
        <v>4186.6151851851855</v>
      </c>
      <c r="J5" s="279">
        <v>17153.398652476528</v>
      </c>
      <c r="K5" s="279">
        <v>446395.19</v>
      </c>
      <c r="L5" s="279">
        <v>339115.80000000005</v>
      </c>
      <c r="M5" s="375">
        <v>30666348.989999998</v>
      </c>
      <c r="N5" s="279">
        <v>67619.17</v>
      </c>
      <c r="O5" s="279">
        <v>58793.08</v>
      </c>
      <c r="P5" s="279">
        <v>66527.67</v>
      </c>
    </row>
    <row r="6" spans="1:16" s="256" customFormat="1" ht="18" customHeight="1">
      <c r="A6" s="266" t="s">
        <v>218</v>
      </c>
      <c r="B6" s="268">
        <v>5446</v>
      </c>
      <c r="C6" s="268">
        <v>28</v>
      </c>
      <c r="D6" s="268">
        <v>3943</v>
      </c>
      <c r="E6" s="376">
        <v>17</v>
      </c>
      <c r="F6" s="268">
        <v>347.17000000000007</v>
      </c>
      <c r="G6" s="268">
        <v>78992.62</v>
      </c>
      <c r="H6" s="268">
        <v>51595.100000000013</v>
      </c>
      <c r="I6" s="268">
        <v>3035.0058823529421</v>
      </c>
      <c r="J6" s="268">
        <v>14861.623988247831</v>
      </c>
      <c r="K6" s="268">
        <v>78992.62</v>
      </c>
      <c r="L6" s="268">
        <v>51595.100000000013</v>
      </c>
      <c r="M6" s="377">
        <v>27182858.920000002</v>
      </c>
      <c r="N6" s="268">
        <v>61209.46</v>
      </c>
      <c r="O6" s="268">
        <v>58793.08</v>
      </c>
      <c r="P6" s="268">
        <v>61112.44</v>
      </c>
    </row>
    <row r="7" spans="1:16" s="256" customFormat="1" ht="18" customHeight="1">
      <c r="A7" s="266" t="s">
        <v>219</v>
      </c>
      <c r="B7" s="268">
        <v>5454</v>
      </c>
      <c r="C7" s="268">
        <v>28</v>
      </c>
      <c r="D7" s="268">
        <v>3990</v>
      </c>
      <c r="E7" s="376">
        <v>22</v>
      </c>
      <c r="F7" s="268">
        <v>500</v>
      </c>
      <c r="G7" s="268">
        <v>108931.24999999999</v>
      </c>
      <c r="H7" s="268">
        <v>81587.05</v>
      </c>
      <c r="I7" s="268">
        <v>3708.5022727272731</v>
      </c>
      <c r="J7" s="268">
        <v>16317.410000000002</v>
      </c>
      <c r="K7" s="268">
        <v>108931.24999999999</v>
      </c>
      <c r="L7" s="268">
        <v>81587.05</v>
      </c>
      <c r="M7" s="377">
        <v>28376277.780000001</v>
      </c>
      <c r="N7" s="268">
        <v>63036.12</v>
      </c>
      <c r="O7" s="268">
        <v>61002.17</v>
      </c>
      <c r="P7" s="268">
        <v>62622.239999999998</v>
      </c>
    </row>
    <row r="8" spans="1:16" s="256" customFormat="1" ht="18" customHeight="1">
      <c r="A8" s="266" t="s">
        <v>325</v>
      </c>
      <c r="B8" s="268">
        <v>5409</v>
      </c>
      <c r="C8" s="268">
        <v>28</v>
      </c>
      <c r="D8" s="268">
        <v>4008</v>
      </c>
      <c r="E8" s="376">
        <v>21</v>
      </c>
      <c r="F8" s="268">
        <v>541.49</v>
      </c>
      <c r="G8" s="268">
        <v>132376.87000000002</v>
      </c>
      <c r="H8" s="268">
        <v>108290.07</v>
      </c>
      <c r="I8" s="268">
        <v>5156.67</v>
      </c>
      <c r="J8" s="268">
        <v>19998.535522354981</v>
      </c>
      <c r="K8" s="268">
        <v>132376.87000000002</v>
      </c>
      <c r="L8" s="268">
        <v>108290.07</v>
      </c>
      <c r="M8" s="377">
        <v>29648153.59</v>
      </c>
      <c r="N8" s="268">
        <v>64768.58</v>
      </c>
      <c r="O8" s="268">
        <v>62359.14</v>
      </c>
      <c r="P8" s="268">
        <v>64718.559999999998</v>
      </c>
    </row>
    <row r="9" spans="1:16" s="256" customFormat="1" ht="18" customHeight="1">
      <c r="A9" s="266" t="s">
        <v>326</v>
      </c>
      <c r="B9" s="268">
        <v>5218</v>
      </c>
      <c r="C9" s="268">
        <v>26</v>
      </c>
      <c r="D9" s="268">
        <v>4014</v>
      </c>
      <c r="E9" s="376">
        <v>21</v>
      </c>
      <c r="F9" s="268">
        <v>588.29999999999995</v>
      </c>
      <c r="G9" s="268">
        <v>126094.45</v>
      </c>
      <c r="H9" s="268">
        <v>97643.609999999986</v>
      </c>
      <c r="I9" s="268">
        <v>4649.6957142857136</v>
      </c>
      <c r="J9" s="268">
        <v>16597.587965323812</v>
      </c>
      <c r="K9" s="268">
        <v>126094.45</v>
      </c>
      <c r="L9" s="268">
        <v>97643.579999999987</v>
      </c>
      <c r="M9" s="377">
        <v>30666348.989999998</v>
      </c>
      <c r="N9" s="268">
        <v>67619.17</v>
      </c>
      <c r="O9" s="268">
        <v>64836.160000000003</v>
      </c>
      <c r="P9" s="268">
        <v>66527.67</v>
      </c>
    </row>
    <row r="10" spans="1:16" s="256" customFormat="1" ht="18" customHeight="1">
      <c r="A10" s="358"/>
      <c r="B10" s="359"/>
      <c r="C10" s="359"/>
      <c r="D10" s="359"/>
      <c r="E10" s="378"/>
      <c r="F10" s="359"/>
      <c r="G10" s="359"/>
      <c r="H10" s="359"/>
      <c r="I10" s="359"/>
      <c r="J10" s="359"/>
      <c r="K10" s="359"/>
      <c r="L10" s="359"/>
      <c r="M10" s="370"/>
      <c r="N10" s="359"/>
      <c r="O10" s="359"/>
      <c r="P10" s="359"/>
    </row>
    <row r="11" spans="1:16" s="256" customFormat="1" ht="19.5" customHeight="1">
      <c r="A11" s="1268" t="s">
        <v>335</v>
      </c>
      <c r="B11" s="1268"/>
      <c r="C11" s="1268"/>
      <c r="D11" s="1268"/>
      <c r="E11" s="1268"/>
      <c r="F11" s="1268"/>
      <c r="G11" s="1268"/>
      <c r="H11" s="1268"/>
      <c r="O11" s="271"/>
    </row>
    <row r="12" spans="1:16" s="256" customFormat="1" ht="19.5" customHeight="1">
      <c r="A12" s="379" t="s">
        <v>408</v>
      </c>
      <c r="B12" s="282"/>
      <c r="C12" s="282"/>
      <c r="D12" s="282"/>
      <c r="E12" s="282"/>
      <c r="F12" s="282"/>
      <c r="G12" s="282"/>
      <c r="H12" s="282"/>
      <c r="O12" s="271"/>
    </row>
    <row r="13" spans="1:16" s="256" customFormat="1" ht="19.5" customHeight="1">
      <c r="A13" s="372" t="s">
        <v>409</v>
      </c>
      <c r="B13" s="282"/>
      <c r="C13" s="282"/>
      <c r="D13" s="282"/>
      <c r="E13" s="282"/>
      <c r="F13" s="282"/>
      <c r="G13" s="282"/>
      <c r="H13" s="282"/>
    </row>
    <row r="14" spans="1:16" s="256" customFormat="1" ht="18" customHeight="1">
      <c r="A14" s="1268" t="s">
        <v>410</v>
      </c>
      <c r="B14" s="1268"/>
      <c r="C14" s="1268"/>
      <c r="D14" s="1268"/>
      <c r="E14" s="1268"/>
      <c r="F14" s="1268"/>
      <c r="G14" s="1268"/>
      <c r="H14" s="1268"/>
    </row>
  </sheetData>
  <mergeCells count="17">
    <mergeCell ref="N2:P2"/>
    <mergeCell ref="A11:H11"/>
    <mergeCell ref="A1:P1"/>
    <mergeCell ref="A2:A3"/>
    <mergeCell ref="B2:B3"/>
    <mergeCell ref="C2:C3"/>
    <mergeCell ref="D2:D3"/>
    <mergeCell ref="E2:E3"/>
    <mergeCell ref="F2:F3"/>
    <mergeCell ref="G2:G3"/>
    <mergeCell ref="H2:H3"/>
    <mergeCell ref="I2:I3"/>
    <mergeCell ref="A14:H14"/>
    <mergeCell ref="J2:J3"/>
    <mergeCell ref="K2:K3"/>
    <mergeCell ref="L2:L3"/>
    <mergeCell ref="M2:M3"/>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Normal="100" workbookViewId="0">
      <selection sqref="A1:P1"/>
    </sheetView>
  </sheetViews>
  <sheetFormatPr defaultColWidth="9.140625" defaultRowHeight="15"/>
  <cols>
    <col min="1" max="16" width="14.5703125" style="255" bestFit="1" customWidth="1"/>
    <col min="17" max="17" width="4.5703125" style="255" bestFit="1" customWidth="1"/>
    <col min="18" max="16384" width="9.140625" style="255"/>
  </cols>
  <sheetData>
    <row r="1" spans="1:16" ht="14.25" customHeight="1">
      <c r="A1" s="1281" t="s">
        <v>411</v>
      </c>
      <c r="B1" s="1281"/>
      <c r="C1" s="1281"/>
      <c r="D1" s="1281"/>
      <c r="E1" s="1281"/>
      <c r="F1" s="1281"/>
      <c r="G1" s="1281"/>
      <c r="H1" s="1281"/>
      <c r="I1" s="1281"/>
      <c r="J1" s="1281"/>
      <c r="K1" s="1281"/>
      <c r="L1" s="1281"/>
      <c r="M1" s="1281"/>
      <c r="N1" s="1281"/>
      <c r="O1" s="1281"/>
      <c r="P1" s="1281"/>
    </row>
    <row r="2" spans="1:16" s="256" customFormat="1" ht="18.75" customHeight="1">
      <c r="A2" s="1290" t="s">
        <v>209</v>
      </c>
      <c r="B2" s="1290" t="s">
        <v>392</v>
      </c>
      <c r="C2" s="1295" t="s">
        <v>393</v>
      </c>
      <c r="D2" s="1290" t="s">
        <v>412</v>
      </c>
      <c r="E2" s="1290" t="s">
        <v>395</v>
      </c>
      <c r="F2" s="1290" t="s">
        <v>396</v>
      </c>
      <c r="G2" s="1290" t="s">
        <v>397</v>
      </c>
      <c r="H2" s="1290" t="s">
        <v>413</v>
      </c>
      <c r="I2" s="1290" t="s">
        <v>399</v>
      </c>
      <c r="J2" s="1290" t="s">
        <v>400</v>
      </c>
      <c r="K2" s="1290" t="s">
        <v>401</v>
      </c>
      <c r="L2" s="1290" t="s">
        <v>414</v>
      </c>
      <c r="M2" s="1290" t="s">
        <v>403</v>
      </c>
      <c r="N2" s="1292" t="s">
        <v>415</v>
      </c>
      <c r="O2" s="1293"/>
      <c r="P2" s="1294"/>
    </row>
    <row r="3" spans="1:16" s="256" customFormat="1" ht="21" customHeight="1">
      <c r="A3" s="1291"/>
      <c r="B3" s="1291"/>
      <c r="C3" s="1296"/>
      <c r="D3" s="1291"/>
      <c r="E3" s="1291"/>
      <c r="F3" s="1291"/>
      <c r="G3" s="1291"/>
      <c r="H3" s="1291"/>
      <c r="I3" s="1291"/>
      <c r="J3" s="1291"/>
      <c r="K3" s="1291"/>
      <c r="L3" s="1291"/>
      <c r="M3" s="1291"/>
      <c r="N3" s="373" t="s">
        <v>405</v>
      </c>
      <c r="O3" s="373" t="s">
        <v>406</v>
      </c>
      <c r="P3" s="373" t="s">
        <v>407</v>
      </c>
    </row>
    <row r="4" spans="1:16" s="262" customFormat="1" ht="18" customHeight="1">
      <c r="A4" s="258" t="s">
        <v>78</v>
      </c>
      <c r="B4" s="260">
        <v>2191</v>
      </c>
      <c r="C4" s="285">
        <v>28</v>
      </c>
      <c r="D4" s="260">
        <v>2661</v>
      </c>
      <c r="E4" s="285">
        <v>249</v>
      </c>
      <c r="F4" s="260">
        <v>47331.16</v>
      </c>
      <c r="G4" s="276">
        <v>6276847.8899999997</v>
      </c>
      <c r="H4" s="286">
        <v>13305073.380000001</v>
      </c>
      <c r="I4" s="260">
        <v>53434.03</v>
      </c>
      <c r="J4" s="260">
        <v>28110.6</v>
      </c>
      <c r="K4" s="276">
        <v>6276847.8899999997</v>
      </c>
      <c r="L4" s="286">
        <v>13305073.380000001</v>
      </c>
      <c r="M4" s="286">
        <v>25632704.3672942</v>
      </c>
      <c r="N4" s="260">
        <v>18887.599999999999</v>
      </c>
      <c r="O4" s="260">
        <v>15183.4</v>
      </c>
      <c r="P4" s="260">
        <v>17359.75</v>
      </c>
    </row>
    <row r="5" spans="1:16" s="262" customFormat="1" ht="18" customHeight="1">
      <c r="A5" s="263" t="s">
        <v>79</v>
      </c>
      <c r="B5" s="380">
        <v>2250</v>
      </c>
      <c r="C5" s="279">
        <v>16</v>
      </c>
      <c r="D5" s="374">
        <v>2502</v>
      </c>
      <c r="E5" s="279">
        <v>81</v>
      </c>
      <c r="F5" s="279">
        <v>16353.03</v>
      </c>
      <c r="G5" s="381">
        <v>2295874.21</v>
      </c>
      <c r="H5" s="381">
        <v>5036229.6100000003</v>
      </c>
      <c r="I5" s="374">
        <v>62175.67</v>
      </c>
      <c r="J5" s="279">
        <v>30796.92</v>
      </c>
      <c r="K5" s="276">
        <v>2295874.21</v>
      </c>
      <c r="L5" s="381">
        <v>5036229.6100000003</v>
      </c>
      <c r="M5" s="286">
        <v>30482952.169576898</v>
      </c>
      <c r="N5" s="279">
        <v>19991.849999999999</v>
      </c>
      <c r="O5" s="279">
        <v>17312.75</v>
      </c>
      <c r="P5" s="279">
        <v>19753.8</v>
      </c>
    </row>
    <row r="6" spans="1:16" s="256" customFormat="1" ht="18" customHeight="1">
      <c r="A6" s="266" t="s">
        <v>218</v>
      </c>
      <c r="B6" s="268">
        <v>2202</v>
      </c>
      <c r="C6" s="376">
        <v>28</v>
      </c>
      <c r="D6" s="269">
        <v>2314</v>
      </c>
      <c r="E6" s="376">
        <v>17</v>
      </c>
      <c r="F6" s="268">
        <v>2899.83</v>
      </c>
      <c r="G6" s="382">
        <v>379589.84</v>
      </c>
      <c r="H6" s="382">
        <v>879338.62</v>
      </c>
      <c r="I6" s="268">
        <v>51725.8</v>
      </c>
      <c r="J6" s="269">
        <v>30323.8</v>
      </c>
      <c r="K6" s="382">
        <v>379589.84</v>
      </c>
      <c r="L6" s="382">
        <v>879338.62</v>
      </c>
      <c r="M6" s="377">
        <v>27018489.850000001</v>
      </c>
      <c r="N6" s="268">
        <v>18089.150000000001</v>
      </c>
      <c r="O6" s="268">
        <v>17312.75</v>
      </c>
      <c r="P6" s="268">
        <v>18065</v>
      </c>
    </row>
    <row r="7" spans="1:16" s="256" customFormat="1" ht="18" customHeight="1">
      <c r="A7" s="266" t="s">
        <v>219</v>
      </c>
      <c r="B7" s="268">
        <v>2213</v>
      </c>
      <c r="C7" s="376">
        <v>28</v>
      </c>
      <c r="D7" s="269">
        <v>2338</v>
      </c>
      <c r="E7" s="376">
        <v>22</v>
      </c>
      <c r="F7" s="268">
        <v>4195.45</v>
      </c>
      <c r="G7" s="382">
        <v>573219.39</v>
      </c>
      <c r="H7" s="382">
        <v>1321443.78</v>
      </c>
      <c r="I7" s="268">
        <v>60065.63</v>
      </c>
      <c r="J7" s="269">
        <v>31497.07</v>
      </c>
      <c r="K7" s="382">
        <v>573219.39</v>
      </c>
      <c r="L7" s="382">
        <v>1321443.78</v>
      </c>
      <c r="M7" s="377">
        <v>28181394.599368699</v>
      </c>
      <c r="N7" s="268">
        <v>18662.45</v>
      </c>
      <c r="O7" s="268">
        <v>18042.400000000001</v>
      </c>
      <c r="P7" s="268">
        <v>18534.400000000001</v>
      </c>
    </row>
    <row r="8" spans="1:16" s="256" customFormat="1" ht="18" customHeight="1">
      <c r="A8" s="266" t="s">
        <v>325</v>
      </c>
      <c r="B8" s="268">
        <v>2232</v>
      </c>
      <c r="C8" s="376">
        <v>17</v>
      </c>
      <c r="D8" s="269">
        <v>2366</v>
      </c>
      <c r="E8" s="376">
        <v>21</v>
      </c>
      <c r="F8" s="268">
        <v>4316.47</v>
      </c>
      <c r="G8" s="382">
        <v>633948.79</v>
      </c>
      <c r="H8" s="382">
        <v>1309015.5900000001</v>
      </c>
      <c r="I8" s="268">
        <v>62334.080000000002</v>
      </c>
      <c r="J8" s="269">
        <v>30326.07</v>
      </c>
      <c r="K8" s="382">
        <v>633948.79</v>
      </c>
      <c r="L8" s="382">
        <v>1309015.5900000001</v>
      </c>
      <c r="M8" s="377">
        <v>29459940.157892499</v>
      </c>
      <c r="N8" s="268">
        <v>19201.7</v>
      </c>
      <c r="O8" s="268">
        <v>18464.55</v>
      </c>
      <c r="P8" s="268">
        <v>19189.05</v>
      </c>
    </row>
    <row r="9" spans="1:16" s="256" customFormat="1" ht="18" customHeight="1">
      <c r="A9" s="266" t="s">
        <v>326</v>
      </c>
      <c r="B9" s="268">
        <v>2250</v>
      </c>
      <c r="C9" s="376">
        <v>16</v>
      </c>
      <c r="D9" s="269">
        <v>2378</v>
      </c>
      <c r="E9" s="376">
        <v>21</v>
      </c>
      <c r="F9" s="268">
        <v>4941.29</v>
      </c>
      <c r="G9" s="382">
        <v>709116.2</v>
      </c>
      <c r="H9" s="382">
        <v>1526431.61</v>
      </c>
      <c r="I9" s="268">
        <v>72687.22</v>
      </c>
      <c r="J9" s="269">
        <v>30891.360000000001</v>
      </c>
      <c r="K9" s="382">
        <v>709116.2</v>
      </c>
      <c r="L9" s="382">
        <v>1526431.61</v>
      </c>
      <c r="M9" s="377">
        <v>30482952.169576898</v>
      </c>
      <c r="N9" s="268">
        <v>19991.849999999999</v>
      </c>
      <c r="O9" s="268">
        <v>19234.400000000001</v>
      </c>
      <c r="P9" s="268">
        <v>19753.8</v>
      </c>
    </row>
    <row r="10" spans="1:16" s="256" customFormat="1" ht="18" customHeight="1">
      <c r="A10" s="358"/>
      <c r="B10" s="359"/>
      <c r="C10" s="378"/>
      <c r="D10" s="321"/>
      <c r="E10" s="378"/>
      <c r="F10" s="359"/>
      <c r="G10" s="361"/>
      <c r="H10" s="361"/>
      <c r="I10" s="359"/>
      <c r="J10" s="321"/>
      <c r="K10" s="361"/>
      <c r="L10" s="361"/>
      <c r="M10" s="370"/>
      <c r="N10" s="359"/>
      <c r="O10" s="359"/>
      <c r="P10" s="359"/>
    </row>
    <row r="11" spans="1:16" s="256" customFormat="1" ht="15" customHeight="1">
      <c r="A11" s="1299" t="s">
        <v>416</v>
      </c>
      <c r="B11" s="1299"/>
      <c r="C11" s="1299"/>
      <c r="D11" s="1299"/>
      <c r="E11" s="1299"/>
      <c r="F11" s="1299"/>
      <c r="G11" s="1299"/>
      <c r="H11" s="1299"/>
      <c r="M11" s="383"/>
    </row>
    <row r="12" spans="1:16" s="256" customFormat="1" ht="15" customHeight="1">
      <c r="A12" s="372" t="s">
        <v>409</v>
      </c>
      <c r="B12" s="384"/>
      <c r="C12" s="384"/>
      <c r="D12" s="384"/>
      <c r="E12" s="384"/>
      <c r="F12" s="384"/>
      <c r="G12" s="384"/>
      <c r="H12" s="384"/>
    </row>
    <row r="13" spans="1:16" s="256" customFormat="1" ht="31.5" customHeight="1">
      <c r="A13" s="1297" t="s">
        <v>417</v>
      </c>
      <c r="B13" s="1298"/>
      <c r="C13" s="1298"/>
      <c r="D13" s="1298"/>
      <c r="E13" s="1298"/>
      <c r="F13" s="1298"/>
      <c r="G13" s="1298"/>
      <c r="H13" s="1298"/>
      <c r="I13" s="1298"/>
      <c r="J13" s="1298"/>
    </row>
    <row r="14" spans="1:16" s="256" customFormat="1" ht="13.5" customHeight="1">
      <c r="A14" s="1299" t="s">
        <v>224</v>
      </c>
      <c r="B14" s="1299"/>
      <c r="C14" s="1299"/>
      <c r="D14" s="1299"/>
      <c r="E14" s="1299"/>
      <c r="F14" s="1299"/>
      <c r="G14" s="1299"/>
      <c r="H14" s="1299"/>
    </row>
    <row r="15" spans="1:16" s="256" customFormat="1" ht="13.5" customHeight="1">
      <c r="A15" s="1299" t="s">
        <v>418</v>
      </c>
      <c r="B15" s="1299"/>
      <c r="C15" s="1299"/>
      <c r="D15" s="1299"/>
      <c r="E15" s="1299"/>
      <c r="F15" s="1299"/>
      <c r="G15" s="1299"/>
      <c r="H15" s="1299"/>
    </row>
    <row r="18" spans="7:8">
      <c r="G18" s="385"/>
    </row>
    <row r="19" spans="7:8">
      <c r="H19" s="385"/>
    </row>
    <row r="20" spans="7:8">
      <c r="H20" s="385"/>
    </row>
    <row r="21" spans="7:8">
      <c r="H21" s="385"/>
    </row>
    <row r="22" spans="7:8">
      <c r="H22" s="385"/>
    </row>
  </sheetData>
  <mergeCells count="19">
    <mergeCell ref="L2:L3"/>
    <mergeCell ref="M2:M3"/>
    <mergeCell ref="N2:P2"/>
    <mergeCell ref="A11:H11"/>
    <mergeCell ref="A1:P1"/>
    <mergeCell ref="A2:A3"/>
    <mergeCell ref="B2:B3"/>
    <mergeCell ref="C2:C3"/>
    <mergeCell ref="D2:D3"/>
    <mergeCell ref="E2:E3"/>
    <mergeCell ref="F2:F3"/>
    <mergeCell ref="G2:G3"/>
    <mergeCell ref="H2:H3"/>
    <mergeCell ref="I2:I3"/>
    <mergeCell ref="A13:J13"/>
    <mergeCell ref="A14:H14"/>
    <mergeCell ref="A15:H15"/>
    <mergeCell ref="J2:J3"/>
    <mergeCell ref="K2:K3"/>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workbookViewId="0">
      <selection sqref="A1:B1"/>
    </sheetView>
  </sheetViews>
  <sheetFormatPr defaultRowHeight="15"/>
  <cols>
    <col min="1" max="1" width="48" customWidth="1"/>
    <col min="2" max="2" width="12.28515625" customWidth="1"/>
    <col min="10" max="10" width="20.42578125" customWidth="1"/>
  </cols>
  <sheetData>
    <row r="1" spans="1:10">
      <c r="A1" s="1162" t="s">
        <v>2</v>
      </c>
      <c r="B1" s="1163"/>
      <c r="C1" s="6"/>
    </row>
    <row r="2" spans="1:10">
      <c r="A2" s="7" t="s">
        <v>77</v>
      </c>
      <c r="B2" s="8" t="s">
        <v>78</v>
      </c>
      <c r="C2" s="8" t="s">
        <v>79</v>
      </c>
    </row>
    <row r="3" spans="1:10">
      <c r="A3" s="9" t="s">
        <v>80</v>
      </c>
      <c r="B3" s="10">
        <v>3</v>
      </c>
      <c r="C3" s="10">
        <v>3</v>
      </c>
      <c r="F3" s="11"/>
      <c r="G3" s="11"/>
      <c r="H3" s="11"/>
      <c r="I3" s="11"/>
      <c r="J3" s="11"/>
    </row>
    <row r="4" spans="1:10">
      <c r="A4" s="9" t="s">
        <v>81</v>
      </c>
      <c r="B4" s="10">
        <v>3</v>
      </c>
      <c r="C4" s="10">
        <v>3</v>
      </c>
      <c r="F4" s="11"/>
      <c r="G4" s="11"/>
      <c r="H4" s="11"/>
      <c r="I4" s="11"/>
      <c r="J4" s="11"/>
    </row>
    <row r="5" spans="1:10">
      <c r="A5" s="9" t="s">
        <v>82</v>
      </c>
      <c r="B5" s="10">
        <v>3</v>
      </c>
      <c r="C5" s="10">
        <v>3</v>
      </c>
      <c r="F5" s="11"/>
      <c r="G5" s="11"/>
      <c r="H5" s="11"/>
      <c r="I5" s="11"/>
      <c r="J5" s="11"/>
    </row>
    <row r="6" spans="1:10">
      <c r="A6" s="9" t="s">
        <v>83</v>
      </c>
      <c r="B6" s="10">
        <v>4</v>
      </c>
      <c r="C6" s="10">
        <v>4</v>
      </c>
      <c r="F6" s="11"/>
      <c r="G6" s="11"/>
      <c r="H6" s="11"/>
      <c r="I6" s="11"/>
      <c r="J6" s="11"/>
    </row>
    <row r="7" spans="1:10">
      <c r="A7" s="1160" t="s">
        <v>84</v>
      </c>
      <c r="B7" s="1161"/>
      <c r="C7" s="6"/>
      <c r="F7" s="11"/>
      <c r="G7" s="11"/>
      <c r="H7" s="11"/>
      <c r="I7" s="11"/>
      <c r="J7" s="11"/>
    </row>
    <row r="8" spans="1:10">
      <c r="A8" s="12" t="s">
        <v>85</v>
      </c>
      <c r="B8" s="10">
        <v>1270</v>
      </c>
      <c r="C8" s="10">
        <v>1264</v>
      </c>
      <c r="F8" s="11"/>
      <c r="G8" s="11"/>
      <c r="H8" s="11"/>
      <c r="I8" s="11"/>
      <c r="J8" s="11"/>
    </row>
    <row r="9" spans="1:10">
      <c r="A9" s="12" t="s">
        <v>86</v>
      </c>
      <c r="B9" s="10">
        <v>1226</v>
      </c>
      <c r="C9" s="10">
        <v>1227</v>
      </c>
      <c r="F9" s="11"/>
      <c r="G9" s="11"/>
      <c r="H9" s="11"/>
      <c r="I9" s="11"/>
      <c r="J9" s="11"/>
    </row>
    <row r="10" spans="1:10">
      <c r="A10" s="12" t="s">
        <v>87</v>
      </c>
      <c r="B10" s="13">
        <v>303</v>
      </c>
      <c r="C10" s="10">
        <v>298</v>
      </c>
      <c r="F10" s="11"/>
      <c r="G10" s="11"/>
      <c r="H10" s="11"/>
      <c r="I10" s="11"/>
      <c r="J10" s="11"/>
    </row>
    <row r="11" spans="1:10">
      <c r="A11" s="1160" t="s">
        <v>88</v>
      </c>
      <c r="B11" s="1161"/>
      <c r="C11" s="13"/>
      <c r="F11" s="11"/>
      <c r="G11" s="11"/>
      <c r="H11" s="11"/>
      <c r="I11" s="11"/>
      <c r="J11" s="11"/>
    </row>
    <row r="12" spans="1:10">
      <c r="A12" s="12" t="s">
        <v>85</v>
      </c>
      <c r="B12" s="13">
        <v>886</v>
      </c>
      <c r="C12" s="13">
        <v>882</v>
      </c>
      <c r="F12" s="11"/>
      <c r="G12" s="11"/>
      <c r="H12" s="11"/>
      <c r="I12" s="11"/>
      <c r="J12" s="14"/>
    </row>
    <row r="13" spans="1:10">
      <c r="A13" s="12" t="s">
        <v>86</v>
      </c>
      <c r="B13" s="10">
        <v>1149</v>
      </c>
      <c r="C13" s="10">
        <v>1145</v>
      </c>
      <c r="J13" s="15"/>
    </row>
    <row r="14" spans="1:10">
      <c r="A14" s="12" t="s">
        <v>87</v>
      </c>
      <c r="B14" s="16">
        <v>284</v>
      </c>
      <c r="C14" s="13">
        <v>277</v>
      </c>
      <c r="J14" s="15"/>
    </row>
    <row r="15" spans="1:10">
      <c r="A15" s="1160" t="s">
        <v>89</v>
      </c>
      <c r="B15" s="1161"/>
      <c r="C15" s="17"/>
      <c r="J15" s="15"/>
    </row>
    <row r="16" spans="1:10">
      <c r="A16" s="12" t="s">
        <v>85</v>
      </c>
      <c r="B16" s="13">
        <v>555</v>
      </c>
      <c r="C16" s="13">
        <v>553</v>
      </c>
      <c r="J16" s="15"/>
    </row>
    <row r="17" spans="1:10">
      <c r="A17" s="12" t="s">
        <v>86</v>
      </c>
      <c r="B17" s="16">
        <v>758</v>
      </c>
      <c r="C17" s="13">
        <v>753</v>
      </c>
      <c r="J17" s="15"/>
    </row>
    <row r="18" spans="1:10">
      <c r="A18" s="12" t="s">
        <v>87</v>
      </c>
      <c r="B18" s="16">
        <v>488</v>
      </c>
      <c r="C18" s="13">
        <v>477</v>
      </c>
      <c r="J18" s="15"/>
    </row>
    <row r="19" spans="1:10">
      <c r="A19" s="1160" t="s">
        <v>90</v>
      </c>
      <c r="B19" s="1161"/>
      <c r="C19" s="13"/>
    </row>
    <row r="20" spans="1:10">
      <c r="A20" s="12" t="s">
        <v>85</v>
      </c>
      <c r="B20" s="13">
        <v>274</v>
      </c>
      <c r="C20" s="13">
        <v>279</v>
      </c>
    </row>
    <row r="21" spans="1:10">
      <c r="A21" s="12" t="s">
        <v>86</v>
      </c>
      <c r="B21" s="16">
        <v>252</v>
      </c>
      <c r="C21" s="13">
        <v>257</v>
      </c>
    </row>
    <row r="22" spans="1:10">
      <c r="A22" s="12" t="s">
        <v>87</v>
      </c>
      <c r="B22" s="16">
        <v>14</v>
      </c>
      <c r="C22" s="13">
        <v>14</v>
      </c>
    </row>
    <row r="23" spans="1:10">
      <c r="A23" s="1160" t="s">
        <v>91</v>
      </c>
      <c r="B23" s="1161"/>
      <c r="C23" s="13"/>
    </row>
    <row r="24" spans="1:10">
      <c r="A24" s="12" t="s">
        <v>92</v>
      </c>
      <c r="B24" s="10">
        <v>546</v>
      </c>
      <c r="C24" s="10">
        <v>550</v>
      </c>
    </row>
    <row r="25" spans="1:10">
      <c r="A25" s="12" t="s">
        <v>93</v>
      </c>
      <c r="B25" s="10">
        <v>306</v>
      </c>
      <c r="C25" s="10">
        <v>288</v>
      </c>
    </row>
    <row r="26" spans="1:10">
      <c r="A26" s="12" t="s">
        <v>94</v>
      </c>
      <c r="B26" s="10">
        <v>103</v>
      </c>
      <c r="C26" s="10">
        <v>102</v>
      </c>
    </row>
    <row r="27" spans="1:10">
      <c r="A27" s="12" t="s">
        <v>85</v>
      </c>
      <c r="B27" s="10">
        <v>287</v>
      </c>
      <c r="C27" s="10">
        <v>287</v>
      </c>
    </row>
    <row r="28" spans="1:10">
      <c r="A28" s="12" t="s">
        <v>86</v>
      </c>
      <c r="B28" s="10">
        <v>292</v>
      </c>
      <c r="C28" s="10">
        <v>310</v>
      </c>
    </row>
    <row r="29" spans="1:10">
      <c r="A29" s="1160" t="s">
        <v>95</v>
      </c>
      <c r="B29" s="1161"/>
      <c r="C29" s="13"/>
    </row>
    <row r="30" spans="1:10">
      <c r="A30" s="12" t="s">
        <v>85</v>
      </c>
      <c r="B30" s="10">
        <v>1096</v>
      </c>
      <c r="C30" s="10">
        <v>1092</v>
      </c>
    </row>
    <row r="31" spans="1:10">
      <c r="A31" s="12" t="s">
        <v>86</v>
      </c>
      <c r="B31" s="10">
        <v>1105</v>
      </c>
      <c r="C31" s="10">
        <v>1105</v>
      </c>
    </row>
    <row r="32" spans="1:10">
      <c r="A32" s="12" t="s">
        <v>87</v>
      </c>
      <c r="B32" s="10">
        <v>278</v>
      </c>
      <c r="C32" s="10">
        <v>273</v>
      </c>
    </row>
    <row r="33" spans="1:3">
      <c r="A33" s="9" t="s">
        <v>96</v>
      </c>
      <c r="B33" s="18">
        <v>11081</v>
      </c>
      <c r="C33" s="13">
        <v>11213</v>
      </c>
    </row>
    <row r="34" spans="1:3">
      <c r="A34" s="9" t="s">
        <v>97</v>
      </c>
      <c r="B34" s="19">
        <v>17</v>
      </c>
      <c r="C34" s="13">
        <v>17</v>
      </c>
    </row>
    <row r="35" spans="1:3">
      <c r="A35" s="9" t="s">
        <v>98</v>
      </c>
      <c r="B35" s="19">
        <v>17</v>
      </c>
      <c r="C35" s="13">
        <v>17</v>
      </c>
    </row>
    <row r="36" spans="1:3">
      <c r="A36" s="9" t="s">
        <v>99</v>
      </c>
      <c r="B36" s="13">
        <v>2</v>
      </c>
      <c r="C36" s="13">
        <v>2</v>
      </c>
    </row>
    <row r="37" spans="1:3">
      <c r="A37" s="1160" t="s">
        <v>100</v>
      </c>
      <c r="B37" s="1161"/>
      <c r="C37" s="18"/>
    </row>
    <row r="38" spans="1:3">
      <c r="A38" s="9" t="s">
        <v>101</v>
      </c>
      <c r="B38" s="20">
        <v>283</v>
      </c>
      <c r="C38" s="13">
        <v>284</v>
      </c>
    </row>
    <row r="39" spans="1:3">
      <c r="A39" s="9" t="s">
        <v>102</v>
      </c>
      <c r="B39" s="20">
        <v>588</v>
      </c>
      <c r="C39" s="13">
        <v>589</v>
      </c>
    </row>
    <row r="40" spans="1:3">
      <c r="A40" s="9" t="s">
        <v>103</v>
      </c>
      <c r="B40" s="21">
        <v>218</v>
      </c>
      <c r="C40" s="18">
        <v>220</v>
      </c>
    </row>
    <row r="41" spans="1:3">
      <c r="A41" s="9" t="s">
        <v>104</v>
      </c>
      <c r="B41" s="21">
        <v>55</v>
      </c>
      <c r="C41" s="18">
        <v>57</v>
      </c>
    </row>
    <row r="42" spans="1:3">
      <c r="A42" s="9" t="s">
        <v>105</v>
      </c>
      <c r="B42" s="13">
        <v>26</v>
      </c>
      <c r="C42" s="18">
        <v>26</v>
      </c>
    </row>
    <row r="43" spans="1:3">
      <c r="A43" s="9" t="s">
        <v>106</v>
      </c>
      <c r="B43" s="13">
        <v>7</v>
      </c>
      <c r="C43" s="18">
        <v>7</v>
      </c>
    </row>
    <row r="44" spans="1:3">
      <c r="A44" s="9" t="s">
        <v>107</v>
      </c>
      <c r="B44" s="13">
        <v>6</v>
      </c>
      <c r="C44" s="18">
        <v>6</v>
      </c>
    </row>
    <row r="45" spans="1:3">
      <c r="A45" s="9" t="s">
        <v>108</v>
      </c>
      <c r="B45" s="13">
        <v>75</v>
      </c>
      <c r="C45" s="18">
        <v>76</v>
      </c>
    </row>
    <row r="46" spans="1:3">
      <c r="A46" s="9" t="s">
        <v>109</v>
      </c>
      <c r="B46" s="13">
        <v>183</v>
      </c>
      <c r="C46" s="18">
        <v>179</v>
      </c>
    </row>
    <row r="47" spans="1:3">
      <c r="A47" s="9" t="s">
        <v>110</v>
      </c>
      <c r="B47" s="13">
        <v>269</v>
      </c>
      <c r="C47" s="18">
        <v>274</v>
      </c>
    </row>
    <row r="48" spans="1:3">
      <c r="A48" s="9" t="s">
        <v>111</v>
      </c>
      <c r="B48" s="10">
        <v>1088</v>
      </c>
      <c r="C48" s="10">
        <v>1140</v>
      </c>
    </row>
    <row r="49" spans="1:3">
      <c r="A49" s="9" t="s">
        <v>112</v>
      </c>
      <c r="B49" s="10">
        <v>402</v>
      </c>
      <c r="C49" s="10">
        <v>392</v>
      </c>
    </row>
    <row r="50" spans="1:3">
      <c r="A50" s="9" t="s">
        <v>113</v>
      </c>
      <c r="B50" s="10">
        <v>43</v>
      </c>
      <c r="C50" s="10">
        <v>43</v>
      </c>
    </row>
    <row r="51" spans="1:3">
      <c r="A51" s="9" t="s">
        <v>114</v>
      </c>
      <c r="B51" s="10">
        <v>1312</v>
      </c>
      <c r="C51" s="10">
        <v>1330</v>
      </c>
    </row>
    <row r="52" spans="1:3">
      <c r="A52" s="9" t="s">
        <v>115</v>
      </c>
      <c r="B52" s="10">
        <v>855</v>
      </c>
      <c r="C52" s="10">
        <v>892</v>
      </c>
    </row>
    <row r="53" spans="1:3">
      <c r="A53" s="9" t="s">
        <v>116</v>
      </c>
      <c r="B53" s="13">
        <v>20</v>
      </c>
      <c r="C53" s="21">
        <v>21</v>
      </c>
    </row>
    <row r="54" spans="1:3">
      <c r="A54" s="9" t="s">
        <v>117</v>
      </c>
      <c r="B54" s="13">
        <v>5</v>
      </c>
      <c r="C54" s="21">
        <v>5</v>
      </c>
    </row>
    <row r="55" spans="1:3">
      <c r="A55" s="9" t="s">
        <v>118</v>
      </c>
      <c r="B55" s="22">
        <v>0</v>
      </c>
      <c r="C55" s="21">
        <v>0</v>
      </c>
    </row>
    <row r="56" spans="1:3">
      <c r="A56" s="9" t="s">
        <v>119</v>
      </c>
      <c r="B56" s="13">
        <v>2</v>
      </c>
      <c r="C56" s="21">
        <v>2</v>
      </c>
    </row>
    <row r="57" spans="1:3">
      <c r="A57" s="9" t="s">
        <v>120</v>
      </c>
      <c r="B57" s="13">
        <v>1</v>
      </c>
      <c r="C57" s="21">
        <v>1</v>
      </c>
    </row>
    <row r="58" spans="1:3">
      <c r="A58" s="9" t="s">
        <v>121</v>
      </c>
      <c r="B58" s="13">
        <v>3</v>
      </c>
      <c r="C58" s="21">
        <v>3</v>
      </c>
    </row>
    <row r="59" spans="1:3">
      <c r="A59" s="23" t="s">
        <v>122</v>
      </c>
      <c r="B59" s="24"/>
    </row>
    <row r="60" spans="1:3">
      <c r="A60" s="23" t="s">
        <v>123</v>
      </c>
      <c r="B60" s="24"/>
    </row>
    <row r="61" spans="1:3">
      <c r="A61" s="23" t="s">
        <v>124</v>
      </c>
      <c r="B61" s="24"/>
    </row>
  </sheetData>
  <mergeCells count="8">
    <mergeCell ref="A29:B29"/>
    <mergeCell ref="A37:B37"/>
    <mergeCell ref="A1:B1"/>
    <mergeCell ref="A7:B7"/>
    <mergeCell ref="A11:B11"/>
    <mergeCell ref="A15:B15"/>
    <mergeCell ref="A19:B19"/>
    <mergeCell ref="A23:B23"/>
  </mergeCells>
  <printOptions horizontalCentered="1"/>
  <pageMargins left="0.70866141732283472" right="0.70866141732283472" top="0.74803149606299213" bottom="0.74803149606299213" header="0.31496062992125984" footer="0.31496062992125984"/>
  <pageSetup paperSize="9" fitToHeight="0" orientation="portrait" r:id="rId1"/>
  <headerFooter>
    <oddFooter>Page &amp;P&amp;RSEBI_Bulletin_August_2023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zoomScaleNormal="100" workbookViewId="0">
      <selection sqref="A1:K1"/>
    </sheetView>
  </sheetViews>
  <sheetFormatPr defaultColWidth="9.140625" defaultRowHeight="15"/>
  <cols>
    <col min="1" max="1" width="13" style="255" customWidth="1"/>
    <col min="2" max="4" width="14.5703125" style="255" bestFit="1" customWidth="1"/>
    <col min="5" max="5" width="10.140625" style="255" customWidth="1"/>
    <col min="6" max="6" width="9.42578125" style="255" customWidth="1"/>
    <col min="7" max="7" width="10.42578125" style="255" customWidth="1"/>
    <col min="8" max="8" width="9" style="255" customWidth="1"/>
    <col min="9" max="10" width="15.7109375" style="255" customWidth="1"/>
    <col min="11" max="11" width="14.5703125" style="255" bestFit="1" customWidth="1"/>
    <col min="12" max="12" width="9.85546875" style="255" customWidth="1"/>
    <col min="13" max="13" width="13.7109375" style="255" customWidth="1"/>
    <col min="14" max="14" width="12.140625" style="255" customWidth="1"/>
    <col min="15" max="15" width="6.5703125" style="255" bestFit="1" customWidth="1"/>
    <col min="16" max="16" width="7.42578125" style="255" customWidth="1"/>
    <col min="17" max="17" width="14.5703125" style="255" bestFit="1" customWidth="1"/>
    <col min="18" max="16384" width="9.140625" style="255"/>
  </cols>
  <sheetData>
    <row r="1" spans="1:17" ht="23.25" customHeight="1">
      <c r="A1" s="1275" t="s">
        <v>21</v>
      </c>
      <c r="B1" s="1275"/>
      <c r="C1" s="1275"/>
    </row>
    <row r="2" spans="1:17" s="256" customFormat="1" ht="32.25" customHeight="1">
      <c r="A2" s="1290" t="s">
        <v>312</v>
      </c>
      <c r="B2" s="1290" t="s">
        <v>392</v>
      </c>
      <c r="C2" s="1290" t="s">
        <v>419</v>
      </c>
      <c r="D2" s="1290" t="s">
        <v>420</v>
      </c>
      <c r="E2" s="1290" t="s">
        <v>395</v>
      </c>
      <c r="F2" s="1290" t="s">
        <v>396</v>
      </c>
      <c r="G2" s="1290" t="s">
        <v>397</v>
      </c>
      <c r="H2" s="1290" t="s">
        <v>421</v>
      </c>
      <c r="I2" s="1290" t="s">
        <v>422</v>
      </c>
      <c r="J2" s="345" t="s">
        <v>423</v>
      </c>
      <c r="K2" s="1290" t="s">
        <v>401</v>
      </c>
      <c r="L2" s="1290" t="s">
        <v>424</v>
      </c>
      <c r="M2" s="1290" t="s">
        <v>425</v>
      </c>
      <c r="N2" s="1292" t="s">
        <v>426</v>
      </c>
      <c r="O2" s="1293"/>
      <c r="P2" s="1294"/>
    </row>
    <row r="3" spans="1:17" s="256" customFormat="1" ht="21" customHeight="1">
      <c r="A3" s="1291"/>
      <c r="B3" s="1291"/>
      <c r="C3" s="1291"/>
      <c r="D3" s="1291"/>
      <c r="E3" s="1291"/>
      <c r="F3" s="1291"/>
      <c r="G3" s="1291"/>
      <c r="H3" s="1291"/>
      <c r="I3" s="1291"/>
      <c r="J3" s="386"/>
      <c r="K3" s="1291"/>
      <c r="L3" s="1291"/>
      <c r="M3" s="1291"/>
      <c r="N3" s="373" t="s">
        <v>405</v>
      </c>
      <c r="O3" s="373" t="s">
        <v>406</v>
      </c>
      <c r="P3" s="373" t="s">
        <v>407</v>
      </c>
    </row>
    <row r="4" spans="1:17" s="262" customFormat="1" ht="18" customHeight="1">
      <c r="A4" s="258" t="s">
        <v>78</v>
      </c>
      <c r="B4" s="279">
        <v>287</v>
      </c>
      <c r="C4" s="279">
        <v>1214</v>
      </c>
      <c r="D4" s="279">
        <v>12</v>
      </c>
      <c r="E4" s="279">
        <v>249</v>
      </c>
      <c r="F4" s="279">
        <v>6.510000000000001E-3</v>
      </c>
      <c r="G4" s="279">
        <v>24.299329999999998</v>
      </c>
      <c r="H4" s="279">
        <v>44.482059975000006</v>
      </c>
      <c r="I4" s="279">
        <v>0.17864281114457833</v>
      </c>
      <c r="J4" s="279">
        <v>683288.17165898613</v>
      </c>
      <c r="K4" s="279" t="s">
        <v>371</v>
      </c>
      <c r="L4" s="279" t="s">
        <v>371</v>
      </c>
      <c r="M4" s="387">
        <v>25157438.100000001</v>
      </c>
      <c r="N4" s="279">
        <v>36872.11</v>
      </c>
      <c r="O4" s="279">
        <v>30006.66</v>
      </c>
      <c r="P4" s="279">
        <v>33505.29</v>
      </c>
    </row>
    <row r="5" spans="1:17" s="256" customFormat="1" ht="18" customHeight="1">
      <c r="A5" s="388" t="s">
        <v>79</v>
      </c>
      <c r="B5" s="279">
        <v>282</v>
      </c>
      <c r="C5" s="374">
        <v>1712</v>
      </c>
      <c r="D5" s="279">
        <v>4</v>
      </c>
      <c r="E5" s="279">
        <v>81</v>
      </c>
      <c r="F5" s="279">
        <v>5.2999999999999998E-4</v>
      </c>
      <c r="G5" s="279">
        <v>0.9607500000000001</v>
      </c>
      <c r="H5" s="279">
        <v>1.41061499</v>
      </c>
      <c r="I5" s="279">
        <v>1.741499987654321E-2</v>
      </c>
      <c r="J5" s="374">
        <v>266153.77169811318</v>
      </c>
      <c r="K5" s="279" t="s">
        <v>371</v>
      </c>
      <c r="L5" s="279" t="s">
        <v>371</v>
      </c>
      <c r="M5" s="375">
        <v>29935937.649999999</v>
      </c>
      <c r="N5" s="279">
        <v>38393.64</v>
      </c>
      <c r="O5" s="279">
        <v>33552.300000000003</v>
      </c>
      <c r="P5" s="279">
        <v>37979.11</v>
      </c>
    </row>
    <row r="6" spans="1:17" s="256" customFormat="1" ht="18" customHeight="1">
      <c r="A6" s="266" t="s">
        <v>218</v>
      </c>
      <c r="B6" s="268">
        <v>285</v>
      </c>
      <c r="C6" s="268">
        <v>1715</v>
      </c>
      <c r="D6" s="268">
        <v>3</v>
      </c>
      <c r="E6" s="268">
        <v>17</v>
      </c>
      <c r="F6" s="268">
        <v>1.5000000000000001E-4</v>
      </c>
      <c r="G6" s="268">
        <v>0.19558</v>
      </c>
      <c r="H6" s="268">
        <v>0.24022248999999996</v>
      </c>
      <c r="I6" s="268">
        <v>1.413073470588235E-2</v>
      </c>
      <c r="J6" s="268">
        <v>160148.32666666701</v>
      </c>
      <c r="K6" s="268" t="s">
        <v>371</v>
      </c>
      <c r="L6" s="268" t="s">
        <v>371</v>
      </c>
      <c r="M6" s="377">
        <v>26493860.579999998</v>
      </c>
      <c r="N6" s="268">
        <v>34763.85</v>
      </c>
      <c r="O6" s="268">
        <v>33552.300000000003</v>
      </c>
      <c r="P6" s="268">
        <v>34763.85</v>
      </c>
    </row>
    <row r="7" spans="1:17" s="256" customFormat="1" ht="18" customHeight="1">
      <c r="A7" s="266" t="s">
        <v>219</v>
      </c>
      <c r="B7" s="268">
        <v>283</v>
      </c>
      <c r="C7" s="268">
        <v>1713</v>
      </c>
      <c r="D7" s="268">
        <v>2</v>
      </c>
      <c r="E7" s="268">
        <v>22</v>
      </c>
      <c r="F7" s="268">
        <v>4.0000000000000003E-5</v>
      </c>
      <c r="G7" s="268">
        <v>8.4999999999999992E-2</v>
      </c>
      <c r="H7" s="268">
        <v>0.116274</v>
      </c>
      <c r="I7" s="268">
        <v>5.2851818181818182E-3</v>
      </c>
      <c r="J7" s="268">
        <v>290685</v>
      </c>
      <c r="K7" s="268" t="s">
        <v>371</v>
      </c>
      <c r="L7" s="268" t="s">
        <v>371</v>
      </c>
      <c r="M7" s="377">
        <v>27562870.431458529</v>
      </c>
      <c r="N7" s="268">
        <v>35817.74</v>
      </c>
      <c r="O7" s="268">
        <v>34739.769999999997</v>
      </c>
      <c r="P7" s="268">
        <v>35613.35</v>
      </c>
    </row>
    <row r="8" spans="1:17" s="256" customFormat="1" ht="18" customHeight="1">
      <c r="A8" s="266" t="s">
        <v>325</v>
      </c>
      <c r="B8" s="268">
        <v>282</v>
      </c>
      <c r="C8" s="268">
        <v>1714</v>
      </c>
      <c r="D8" s="268">
        <v>2</v>
      </c>
      <c r="E8" s="268">
        <v>21</v>
      </c>
      <c r="F8" s="268">
        <v>2.9E-4</v>
      </c>
      <c r="G8" s="268">
        <v>0.58017000000000007</v>
      </c>
      <c r="H8" s="268">
        <v>0.89911850000000004</v>
      </c>
      <c r="I8" s="268">
        <v>4.2815166666666668E-2</v>
      </c>
      <c r="J8" s="268">
        <v>310040.86206896551</v>
      </c>
      <c r="K8" s="268" t="s">
        <v>371</v>
      </c>
      <c r="L8" s="268" t="s">
        <v>371</v>
      </c>
      <c r="M8" s="377">
        <v>28762777.219999999</v>
      </c>
      <c r="N8" s="268">
        <v>36860.92</v>
      </c>
      <c r="O8" s="268">
        <v>35525.24</v>
      </c>
      <c r="P8" s="268">
        <v>36860.92</v>
      </c>
    </row>
    <row r="9" spans="1:17" s="256" customFormat="1" ht="18" customHeight="1">
      <c r="A9" s="266" t="s">
        <v>326</v>
      </c>
      <c r="B9" s="268">
        <v>282</v>
      </c>
      <c r="C9" s="268">
        <v>1712</v>
      </c>
      <c r="D9" s="268">
        <v>1</v>
      </c>
      <c r="E9" s="268">
        <v>21</v>
      </c>
      <c r="F9" s="268">
        <v>5.0000000000000002E-5</v>
      </c>
      <c r="G9" s="268">
        <v>0.1</v>
      </c>
      <c r="H9" s="268">
        <v>0.155</v>
      </c>
      <c r="I9" s="268">
        <v>7.3809523809523813E-3</v>
      </c>
      <c r="J9" s="268">
        <v>310000</v>
      </c>
      <c r="K9" s="268" t="s">
        <v>371</v>
      </c>
      <c r="L9" s="268" t="s">
        <v>371</v>
      </c>
      <c r="M9" s="377">
        <v>29935937.649999999</v>
      </c>
      <c r="N9" s="268">
        <v>38393.64</v>
      </c>
      <c r="O9" s="268">
        <v>37114.68</v>
      </c>
      <c r="P9" s="268">
        <v>37979.11</v>
      </c>
    </row>
    <row r="10" spans="1:17" s="256" customFormat="1" ht="18" customHeight="1">
      <c r="A10" s="358"/>
      <c r="B10" s="359"/>
      <c r="C10" s="359"/>
      <c r="D10" s="359"/>
      <c r="E10" s="359"/>
      <c r="F10" s="359"/>
      <c r="G10" s="359"/>
      <c r="H10" s="359"/>
      <c r="I10" s="359"/>
      <c r="J10" s="359"/>
      <c r="K10" s="359"/>
      <c r="L10" s="359"/>
      <c r="M10" s="370"/>
      <c r="N10" s="359"/>
      <c r="O10" s="359"/>
      <c r="P10" s="359"/>
    </row>
    <row r="11" spans="1:17" s="256" customFormat="1" ht="18" customHeight="1">
      <c r="A11" s="256" t="s">
        <v>427</v>
      </c>
      <c r="B11" s="359"/>
      <c r="C11" s="359"/>
      <c r="D11" s="359"/>
      <c r="E11" s="359"/>
      <c r="F11" s="359"/>
      <c r="G11" s="359"/>
      <c r="H11" s="359"/>
      <c r="I11" s="359"/>
      <c r="J11" s="359"/>
      <c r="K11" s="359"/>
      <c r="L11" s="359"/>
      <c r="M11" s="359"/>
      <c r="N11" s="359"/>
      <c r="O11" s="359"/>
      <c r="P11" s="359"/>
      <c r="Q11" s="359"/>
    </row>
    <row r="12" spans="1:17" s="256" customFormat="1" ht="18" customHeight="1">
      <c r="A12" s="358" t="s">
        <v>428</v>
      </c>
      <c r="B12" s="359"/>
      <c r="C12" s="359"/>
      <c r="D12" s="359"/>
      <c r="E12" s="359"/>
      <c r="F12" s="359"/>
      <c r="G12" s="359"/>
      <c r="H12" s="359"/>
      <c r="I12" s="359"/>
      <c r="J12" s="359"/>
      <c r="K12" s="359"/>
      <c r="L12" s="359"/>
      <c r="M12" s="359"/>
      <c r="N12" s="359"/>
      <c r="O12" s="359"/>
      <c r="P12" s="359"/>
      <c r="Q12" s="359"/>
    </row>
    <row r="13" spans="1:17" s="256" customFormat="1" ht="18.75" customHeight="1">
      <c r="A13" s="1268" t="s">
        <v>224</v>
      </c>
      <c r="B13" s="1268"/>
      <c r="C13" s="1268"/>
      <c r="D13" s="1268"/>
      <c r="E13" s="1268"/>
      <c r="F13" s="1268"/>
      <c r="G13" s="1268"/>
      <c r="H13" s="1268"/>
      <c r="I13" s="1268"/>
      <c r="J13" s="1268"/>
      <c r="K13" s="1268"/>
      <c r="L13" s="1268"/>
      <c r="M13" s="1268"/>
      <c r="N13" s="1268"/>
      <c r="O13" s="1268"/>
      <c r="P13" s="1268"/>
      <c r="Q13" s="1268"/>
    </row>
    <row r="14" spans="1:17" s="256" customFormat="1" ht="18.75" customHeight="1">
      <c r="A14" s="1268" t="s">
        <v>429</v>
      </c>
      <c r="B14" s="1268"/>
      <c r="C14" s="1268"/>
      <c r="D14" s="1268"/>
      <c r="E14" s="1268"/>
      <c r="F14" s="1268"/>
      <c r="G14" s="1268"/>
      <c r="H14" s="1268"/>
      <c r="I14" s="1268"/>
      <c r="J14" s="1268"/>
      <c r="K14" s="1268"/>
      <c r="L14" s="1268"/>
      <c r="M14" s="1268"/>
      <c r="N14" s="1268"/>
      <c r="O14" s="1268"/>
      <c r="P14" s="1268"/>
      <c r="Q14" s="1268"/>
    </row>
    <row r="15" spans="1:17" s="256" customFormat="1" ht="28.35" customHeight="1"/>
    <row r="16" spans="1:17">
      <c r="G16" s="389"/>
      <c r="H16" s="389"/>
    </row>
  </sheetData>
  <mergeCells count="16">
    <mergeCell ref="A1:C1"/>
    <mergeCell ref="A2:A3"/>
    <mergeCell ref="B2:B3"/>
    <mergeCell ref="C2:C3"/>
    <mergeCell ref="D2:D3"/>
    <mergeCell ref="M2:M3"/>
    <mergeCell ref="N2:P2"/>
    <mergeCell ref="A13:Q13"/>
    <mergeCell ref="A14:Q14"/>
    <mergeCell ref="F2:F3"/>
    <mergeCell ref="G2:G3"/>
    <mergeCell ref="H2:H3"/>
    <mergeCell ref="I2:I3"/>
    <mergeCell ref="K2:K3"/>
    <mergeCell ref="L2:L3"/>
    <mergeCell ref="E2:E3"/>
  </mergeCells>
  <printOptions horizontalCentered="1"/>
  <pageMargins left="0.78431372549019618" right="0.78431372549019618" top="0.98039215686274517" bottom="0.98039215686274517" header="0.50980392156862753" footer="0.50980392156862753"/>
  <pageSetup paperSize="9" scale="41"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opLeftCell="A22" zoomScale="115" zoomScaleNormal="115" workbookViewId="0">
      <selection sqref="A1:K1"/>
    </sheetView>
  </sheetViews>
  <sheetFormatPr defaultColWidth="9.140625" defaultRowHeight="15"/>
  <cols>
    <col min="1" max="1" width="6.42578125" style="255" bestFit="1" customWidth="1"/>
    <col min="2" max="2" width="36.42578125" style="255" bestFit="1" customWidth="1"/>
    <col min="3" max="8" width="13.5703125" style="255" bestFit="1" customWidth="1"/>
    <col min="9" max="16384" width="9.140625" style="255"/>
  </cols>
  <sheetData>
    <row r="1" spans="1:8" ht="20.25" customHeight="1">
      <c r="A1" s="1309" t="s">
        <v>430</v>
      </c>
      <c r="B1" s="1309"/>
      <c r="C1" s="1309"/>
      <c r="D1" s="1309"/>
      <c r="E1" s="1310"/>
      <c r="F1" s="1310"/>
      <c r="G1" s="1310"/>
      <c r="H1" s="1310"/>
    </row>
    <row r="2" spans="1:8" s="256" customFormat="1" ht="19.5" customHeight="1">
      <c r="A2" s="1288" t="s">
        <v>431</v>
      </c>
      <c r="B2" s="1311"/>
      <c r="C2" s="1311"/>
      <c r="D2" s="1311"/>
      <c r="E2" s="1311"/>
      <c r="F2" s="1311"/>
      <c r="G2" s="1311"/>
      <c r="H2" s="1289"/>
    </row>
    <row r="3" spans="1:8" s="256" customFormat="1" ht="15" customHeight="1">
      <c r="A3" s="1276" t="s">
        <v>432</v>
      </c>
      <c r="B3" s="1276" t="s">
        <v>433</v>
      </c>
      <c r="C3" s="1272" t="s">
        <v>85</v>
      </c>
      <c r="D3" s="1273"/>
      <c r="E3" s="1272" t="s">
        <v>86</v>
      </c>
      <c r="F3" s="1273"/>
      <c r="G3" s="1313" t="s">
        <v>434</v>
      </c>
      <c r="H3" s="1314"/>
    </row>
    <row r="4" spans="1:8" s="256" customFormat="1" ht="15" customHeight="1">
      <c r="A4" s="1312"/>
      <c r="B4" s="1312"/>
      <c r="C4" s="390" t="s">
        <v>79</v>
      </c>
      <c r="D4" s="364" t="s">
        <v>326</v>
      </c>
      <c r="E4" s="390" t="s">
        <v>79</v>
      </c>
      <c r="F4" s="364" t="s">
        <v>326</v>
      </c>
      <c r="G4" s="390" t="s">
        <v>79</v>
      </c>
      <c r="H4" s="364" t="s">
        <v>326</v>
      </c>
    </row>
    <row r="5" spans="1:8" s="256" customFormat="1" ht="15" customHeight="1">
      <c r="A5" s="391">
        <v>1</v>
      </c>
      <c r="B5" s="392" t="s">
        <v>435</v>
      </c>
      <c r="C5" s="393">
        <v>23.312030326808308</v>
      </c>
      <c r="D5" s="393">
        <v>25.996774193179213</v>
      </c>
      <c r="E5" s="393">
        <v>13.21</v>
      </c>
      <c r="F5" s="394">
        <v>13.51</v>
      </c>
      <c r="G5" s="394">
        <v>0</v>
      </c>
      <c r="H5" s="393">
        <v>0</v>
      </c>
    </row>
    <row r="6" spans="1:8" s="256" customFormat="1" ht="15" customHeight="1">
      <c r="A6" s="391">
        <v>2</v>
      </c>
      <c r="B6" s="392" t="s">
        <v>436</v>
      </c>
      <c r="C6" s="393">
        <v>0.24231361697669601</v>
      </c>
      <c r="D6" s="393">
        <v>0.25056048839458728</v>
      </c>
      <c r="E6" s="393">
        <v>1.21</v>
      </c>
      <c r="F6" s="394">
        <v>1.21</v>
      </c>
      <c r="G6" s="394">
        <v>0</v>
      </c>
      <c r="H6" s="393">
        <v>0</v>
      </c>
    </row>
    <row r="7" spans="1:8" s="256" customFormat="1" ht="15" customHeight="1">
      <c r="A7" s="391">
        <v>3</v>
      </c>
      <c r="B7" s="392" t="s">
        <v>437</v>
      </c>
      <c r="C7" s="393">
        <v>0.38661614758514934</v>
      </c>
      <c r="D7" s="393">
        <v>0.43274454627023329</v>
      </c>
      <c r="E7" s="393">
        <v>0.12</v>
      </c>
      <c r="F7" s="394">
        <v>0.12</v>
      </c>
      <c r="G7" s="394">
        <v>0</v>
      </c>
      <c r="H7" s="393">
        <v>0</v>
      </c>
    </row>
    <row r="8" spans="1:8" s="256" customFormat="1" ht="15" customHeight="1">
      <c r="A8" s="391">
        <v>4</v>
      </c>
      <c r="B8" s="392" t="s">
        <v>438</v>
      </c>
      <c r="C8" s="393">
        <v>4.1855071665947785E-3</v>
      </c>
      <c r="D8" s="393">
        <v>4.3814854536047606E-3</v>
      </c>
      <c r="E8" s="393">
        <v>0</v>
      </c>
      <c r="F8" s="394">
        <v>0</v>
      </c>
      <c r="G8" s="394">
        <v>0</v>
      </c>
      <c r="H8" s="393">
        <v>0</v>
      </c>
    </row>
    <row r="9" spans="1:8" s="256" customFormat="1" ht="15" customHeight="1">
      <c r="A9" s="391">
        <v>5</v>
      </c>
      <c r="B9" s="392" t="s">
        <v>439</v>
      </c>
      <c r="C9" s="393">
        <v>0.21854897909030493</v>
      </c>
      <c r="D9" s="393">
        <v>0.29094426265216689</v>
      </c>
      <c r="E9" s="393">
        <v>0.67</v>
      </c>
      <c r="F9" s="394">
        <v>0.49</v>
      </c>
      <c r="G9" s="394">
        <v>0</v>
      </c>
      <c r="H9" s="393">
        <v>0</v>
      </c>
    </row>
    <row r="10" spans="1:8" s="256" customFormat="1" ht="15" customHeight="1">
      <c r="A10" s="391">
        <v>6</v>
      </c>
      <c r="B10" s="392" t="s">
        <v>440</v>
      </c>
      <c r="C10" s="393">
        <v>3.418995658383861E-2</v>
      </c>
      <c r="D10" s="393">
        <v>3.6653788399630703E-2</v>
      </c>
      <c r="E10" s="393">
        <v>0.33</v>
      </c>
      <c r="F10" s="394">
        <v>0.33</v>
      </c>
      <c r="G10" s="394">
        <v>0</v>
      </c>
      <c r="H10" s="393">
        <v>0</v>
      </c>
    </row>
    <row r="11" spans="1:8" s="256" customFormat="1" ht="15" customHeight="1">
      <c r="A11" s="391">
        <v>7</v>
      </c>
      <c r="B11" s="392" t="s">
        <v>441</v>
      </c>
      <c r="C11" s="393">
        <v>1.3900136740002917E-2</v>
      </c>
      <c r="D11" s="393">
        <v>1.7521119505550384E-2</v>
      </c>
      <c r="E11" s="393">
        <v>0.05</v>
      </c>
      <c r="F11" s="394">
        <v>0.06</v>
      </c>
      <c r="G11" s="394">
        <v>0</v>
      </c>
      <c r="H11" s="393">
        <v>0</v>
      </c>
    </row>
    <row r="12" spans="1:8" s="256" customFormat="1" ht="15" customHeight="1">
      <c r="A12" s="391">
        <v>8</v>
      </c>
      <c r="B12" s="392" t="s">
        <v>442</v>
      </c>
      <c r="C12" s="393">
        <v>1.2137680321536437</v>
      </c>
      <c r="D12" s="393">
        <v>1.0192692909984336</v>
      </c>
      <c r="E12" s="393">
        <v>2.84</v>
      </c>
      <c r="F12" s="394">
        <v>2.77</v>
      </c>
      <c r="G12" s="394">
        <v>10.053153305849955</v>
      </c>
      <c r="H12" s="393">
        <v>50</v>
      </c>
    </row>
    <row r="13" spans="1:8" s="256" customFormat="1" ht="15" customHeight="1">
      <c r="A13" s="391">
        <v>9</v>
      </c>
      <c r="B13" s="392" t="s">
        <v>443</v>
      </c>
      <c r="C13" s="393">
        <v>3.1422554178956653E-2</v>
      </c>
      <c r="D13" s="393">
        <v>3.758418998108453E-2</v>
      </c>
      <c r="E13" s="393">
        <v>0</v>
      </c>
      <c r="F13" s="394">
        <v>0</v>
      </c>
      <c r="G13" s="394">
        <v>0</v>
      </c>
      <c r="H13" s="393">
        <v>0</v>
      </c>
    </row>
    <row r="14" spans="1:8" s="256" customFormat="1" ht="15" customHeight="1">
      <c r="A14" s="391">
        <v>10</v>
      </c>
      <c r="B14" s="392" t="s">
        <v>444</v>
      </c>
      <c r="C14" s="393">
        <v>0.16532530615121049</v>
      </c>
      <c r="D14" s="393">
        <v>0.13775570529018019</v>
      </c>
      <c r="E14" s="393">
        <v>2.65</v>
      </c>
      <c r="F14" s="394">
        <v>2.84</v>
      </c>
      <c r="G14" s="394">
        <v>0</v>
      </c>
      <c r="H14" s="393">
        <v>0</v>
      </c>
    </row>
    <row r="15" spans="1:8" s="256" customFormat="1" ht="15" customHeight="1">
      <c r="A15" s="391">
        <v>11</v>
      </c>
      <c r="B15" s="392" t="s">
        <v>445</v>
      </c>
      <c r="C15" s="393">
        <v>0.24269482273780221</v>
      </c>
      <c r="D15" s="393">
        <v>0.312584360737585</v>
      </c>
      <c r="E15" s="393">
        <v>0.19</v>
      </c>
      <c r="F15" s="394">
        <v>0.21</v>
      </c>
      <c r="G15" s="394">
        <v>0</v>
      </c>
      <c r="H15" s="393">
        <v>0</v>
      </c>
    </row>
    <row r="16" spans="1:8" s="256" customFormat="1" ht="15" customHeight="1">
      <c r="A16" s="391">
        <v>12</v>
      </c>
      <c r="B16" s="392" t="s">
        <v>446</v>
      </c>
      <c r="C16" s="393">
        <v>0.3716359158243287</v>
      </c>
      <c r="D16" s="393">
        <v>0.49497088758739555</v>
      </c>
      <c r="E16" s="393">
        <v>0.22</v>
      </c>
      <c r="F16" s="394">
        <v>0.14000000000000001</v>
      </c>
      <c r="G16" s="394">
        <v>0</v>
      </c>
      <c r="H16" s="393">
        <v>0</v>
      </c>
    </row>
    <row r="17" spans="1:8" s="256" customFormat="1" ht="15" customHeight="1">
      <c r="A17" s="391">
        <v>13</v>
      </c>
      <c r="B17" s="392" t="s">
        <v>447</v>
      </c>
      <c r="C17" s="393">
        <v>0.1414199788014997</v>
      </c>
      <c r="D17" s="393">
        <v>0.11791662028876849</v>
      </c>
      <c r="E17" s="393">
        <v>0.73</v>
      </c>
      <c r="F17" s="394">
        <v>1.1000000000000001</v>
      </c>
      <c r="G17" s="394">
        <v>0</v>
      </c>
      <c r="H17" s="393">
        <v>0</v>
      </c>
    </row>
    <row r="18" spans="1:8" s="256" customFormat="1" ht="15" customHeight="1">
      <c r="A18" s="391">
        <v>14</v>
      </c>
      <c r="B18" s="392" t="s">
        <v>448</v>
      </c>
      <c r="C18" s="393">
        <v>2.4250463657947723</v>
      </c>
      <c r="D18" s="393">
        <v>2.8370891015987851</v>
      </c>
      <c r="E18" s="393">
        <v>1.79</v>
      </c>
      <c r="F18" s="394">
        <v>1.97</v>
      </c>
      <c r="G18" s="394">
        <v>71.152015760161461</v>
      </c>
      <c r="H18" s="393">
        <v>0</v>
      </c>
    </row>
    <row r="19" spans="1:8" s="256" customFormat="1" ht="15" customHeight="1">
      <c r="A19" s="391">
        <v>15</v>
      </c>
      <c r="B19" s="392" t="s">
        <v>449</v>
      </c>
      <c r="C19" s="393">
        <v>8.5976083215463045E-2</v>
      </c>
      <c r="D19" s="393">
        <v>8.9605979925719656E-2</v>
      </c>
      <c r="E19" s="393">
        <v>0.04</v>
      </c>
      <c r="F19" s="394">
        <v>0.04</v>
      </c>
      <c r="G19" s="394">
        <v>0</v>
      </c>
      <c r="H19" s="393">
        <v>0</v>
      </c>
    </row>
    <row r="20" spans="1:8" s="256" customFormat="1" ht="15" customHeight="1">
      <c r="A20" s="391">
        <v>16</v>
      </c>
      <c r="B20" s="392" t="s">
        <v>450</v>
      </c>
      <c r="C20" s="393">
        <v>7.5657579190211198E-3</v>
      </c>
      <c r="D20" s="393">
        <v>8.3893205523634957E-3</v>
      </c>
      <c r="E20" s="393">
        <v>0</v>
      </c>
      <c r="F20" s="394">
        <v>0</v>
      </c>
      <c r="G20" s="394">
        <v>0</v>
      </c>
      <c r="H20" s="393">
        <v>0</v>
      </c>
    </row>
    <row r="21" spans="1:8" s="256" customFormat="1" ht="15" customHeight="1">
      <c r="A21" s="391">
        <v>17</v>
      </c>
      <c r="B21" s="392" t="s">
        <v>451</v>
      </c>
      <c r="C21" s="393">
        <v>36.80745347407035</v>
      </c>
      <c r="D21" s="393">
        <v>29.760186966076908</v>
      </c>
      <c r="E21" s="393">
        <v>65.53</v>
      </c>
      <c r="F21" s="394">
        <v>64.88</v>
      </c>
      <c r="G21" s="394">
        <v>0.31309393642555861</v>
      </c>
      <c r="H21" s="393">
        <v>0</v>
      </c>
    </row>
    <row r="22" spans="1:8" s="256" customFormat="1" ht="15" customHeight="1">
      <c r="A22" s="391">
        <v>18</v>
      </c>
      <c r="B22" s="392" t="s">
        <v>452</v>
      </c>
      <c r="C22" s="393">
        <v>1.3816180264287497E-2</v>
      </c>
      <c r="D22" s="393">
        <v>1.4126984636404124E-2</v>
      </c>
      <c r="E22" s="393">
        <v>0</v>
      </c>
      <c r="F22" s="394">
        <v>0</v>
      </c>
      <c r="G22" s="394">
        <v>0</v>
      </c>
      <c r="H22" s="393">
        <v>0</v>
      </c>
    </row>
    <row r="23" spans="1:8" s="256" customFormat="1" ht="15" customHeight="1">
      <c r="A23" s="391">
        <v>19</v>
      </c>
      <c r="B23" s="392" t="s">
        <v>453</v>
      </c>
      <c r="C23" s="393">
        <v>0.29361935382658838</v>
      </c>
      <c r="D23" s="393">
        <v>0.27642746662668927</v>
      </c>
      <c r="E23" s="393">
        <v>0.45</v>
      </c>
      <c r="F23" s="394">
        <v>0.41</v>
      </c>
      <c r="G23" s="394">
        <v>0</v>
      </c>
      <c r="H23" s="393">
        <v>0</v>
      </c>
    </row>
    <row r="24" spans="1:8" s="256" customFormat="1" ht="15" customHeight="1">
      <c r="A24" s="391">
        <v>20</v>
      </c>
      <c r="B24" s="392" t="s">
        <v>454</v>
      </c>
      <c r="C24" s="393">
        <v>0.86833683958825159</v>
      </c>
      <c r="D24" s="393">
        <v>1.5353241918222305</v>
      </c>
      <c r="E24" s="393">
        <v>2.48</v>
      </c>
      <c r="F24" s="394">
        <v>2.66</v>
      </c>
      <c r="G24" s="394">
        <v>0</v>
      </c>
      <c r="H24" s="393">
        <v>0</v>
      </c>
    </row>
    <row r="25" spans="1:8" s="256" customFormat="1" ht="15" customHeight="1">
      <c r="A25" s="391">
        <v>21</v>
      </c>
      <c r="B25" s="392" t="s">
        <v>455</v>
      </c>
      <c r="C25" s="393">
        <v>33.120134664522951</v>
      </c>
      <c r="D25" s="393">
        <v>36.329189050022478</v>
      </c>
      <c r="E25" s="393">
        <v>7.49</v>
      </c>
      <c r="F25" s="394">
        <v>7.26</v>
      </c>
      <c r="G25" s="394">
        <v>18.481736997563029</v>
      </c>
      <c r="H25" s="393">
        <v>50</v>
      </c>
    </row>
    <row r="26" spans="1:8" s="256" customFormat="1" ht="13.5" customHeight="1">
      <c r="A26" s="392"/>
      <c r="B26" s="392" t="s">
        <v>139</v>
      </c>
      <c r="C26" s="395">
        <v>100</v>
      </c>
      <c r="D26" s="395">
        <v>100</v>
      </c>
      <c r="E26" s="395">
        <v>100</v>
      </c>
      <c r="F26" s="396">
        <v>100</v>
      </c>
      <c r="G26" s="396">
        <v>100</v>
      </c>
      <c r="H26" s="395">
        <v>100</v>
      </c>
    </row>
    <row r="27" spans="1:8" s="256" customFormat="1" ht="13.5" customHeight="1">
      <c r="A27" s="358"/>
      <c r="B27" s="358"/>
      <c r="C27" s="397"/>
      <c r="D27" s="397"/>
      <c r="E27" s="397"/>
      <c r="F27" s="398"/>
      <c r="G27" s="398"/>
      <c r="H27" s="397"/>
    </row>
    <row r="28" spans="1:8" s="256" customFormat="1" ht="14.25" customHeight="1">
      <c r="A28" s="1300" t="s">
        <v>122</v>
      </c>
      <c r="B28" s="1301"/>
      <c r="C28" s="1301"/>
      <c r="D28" s="1301"/>
      <c r="E28" s="1301"/>
      <c r="F28" s="1301"/>
      <c r="G28" s="1301"/>
      <c r="H28" s="1302"/>
    </row>
    <row r="29" spans="1:8" s="256" customFormat="1" ht="37.5" customHeight="1">
      <c r="A29" s="1303" t="s">
        <v>456</v>
      </c>
      <c r="B29" s="1304"/>
      <c r="C29" s="1304"/>
      <c r="D29" s="1304"/>
      <c r="E29" s="1304"/>
      <c r="F29" s="1304"/>
      <c r="G29" s="1304"/>
      <c r="H29" s="1305"/>
    </row>
    <row r="30" spans="1:8" s="256" customFormat="1" ht="18" customHeight="1">
      <c r="A30" s="1306" t="s">
        <v>224</v>
      </c>
      <c r="B30" s="1307"/>
      <c r="C30" s="1307"/>
      <c r="D30" s="1307"/>
      <c r="E30" s="1307"/>
      <c r="F30" s="1307"/>
      <c r="G30" s="1307"/>
      <c r="H30" s="1308"/>
    </row>
    <row r="31" spans="1:8" s="256" customFormat="1" ht="13.5" customHeight="1">
      <c r="A31" s="1300" t="s">
        <v>311</v>
      </c>
      <c r="B31" s="1301"/>
      <c r="C31" s="1301"/>
      <c r="D31" s="1301"/>
      <c r="E31" s="1301"/>
      <c r="F31" s="1301"/>
      <c r="G31" s="1301"/>
      <c r="H31" s="1302"/>
    </row>
  </sheetData>
  <mergeCells count="11">
    <mergeCell ref="A28:H28"/>
    <mergeCell ref="A29:H29"/>
    <mergeCell ref="A30:H30"/>
    <mergeCell ref="A31:H31"/>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scale="68"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zoomScaleNormal="100" workbookViewId="0">
      <selection sqref="A1:K1"/>
    </sheetView>
  </sheetViews>
  <sheetFormatPr defaultColWidth="9.140625" defaultRowHeight="15"/>
  <cols>
    <col min="1" max="6" width="14.5703125" style="255" bestFit="1" customWidth="1"/>
    <col min="7" max="7" width="5.42578125" style="255" bestFit="1" customWidth="1"/>
    <col min="8" max="16384" width="9.140625" style="255"/>
  </cols>
  <sheetData>
    <row r="1" spans="1:7" ht="15" customHeight="1">
      <c r="A1" s="1281" t="s">
        <v>23</v>
      </c>
      <c r="B1" s="1281"/>
      <c r="C1" s="1281"/>
      <c r="D1" s="1281"/>
      <c r="E1" s="1281"/>
      <c r="F1" s="1281"/>
    </row>
    <row r="2" spans="1:7" s="256" customFormat="1" ht="18" customHeight="1">
      <c r="A2" s="1276" t="s">
        <v>209</v>
      </c>
      <c r="B2" s="1288" t="s">
        <v>457</v>
      </c>
      <c r="C2" s="1311"/>
      <c r="D2" s="1311"/>
      <c r="E2" s="1311"/>
      <c r="F2" s="1289"/>
    </row>
    <row r="3" spans="1:7" s="256" customFormat="1" ht="18" customHeight="1">
      <c r="A3" s="1312"/>
      <c r="B3" s="364" t="s">
        <v>458</v>
      </c>
      <c r="C3" s="364" t="s">
        <v>459</v>
      </c>
      <c r="D3" s="364" t="s">
        <v>113</v>
      </c>
      <c r="E3" s="364" t="s">
        <v>460</v>
      </c>
      <c r="F3" s="364" t="s">
        <v>455</v>
      </c>
    </row>
    <row r="4" spans="1:7" s="262" customFormat="1" ht="18" customHeight="1">
      <c r="A4" s="258" t="s">
        <v>78</v>
      </c>
      <c r="B4" s="399">
        <v>33.210037587999999</v>
      </c>
      <c r="C4" s="399">
        <v>15.498663737999999</v>
      </c>
      <c r="D4" s="399">
        <v>2.1909892119999999</v>
      </c>
      <c r="E4" s="399">
        <v>2.0143699000000001E-2</v>
      </c>
      <c r="F4" s="399">
        <v>49.080165762</v>
      </c>
    </row>
    <row r="5" spans="1:7" s="262" customFormat="1" ht="18" customHeight="1">
      <c r="A5" s="263" t="s">
        <v>79</v>
      </c>
      <c r="B5" s="400">
        <v>35.362577537130896</v>
      </c>
      <c r="C5" s="401">
        <v>10.549640968101803</v>
      </c>
      <c r="D5" s="400">
        <v>3.3953754050748888</v>
      </c>
      <c r="E5" s="400">
        <v>3.1226973562864271E-2</v>
      </c>
      <c r="F5" s="400">
        <v>50.661179116129553</v>
      </c>
      <c r="G5" s="402"/>
    </row>
    <row r="6" spans="1:7" s="256" customFormat="1" ht="18" customHeight="1">
      <c r="A6" s="266" t="s">
        <v>218</v>
      </c>
      <c r="B6" s="403">
        <v>37.540033154856225</v>
      </c>
      <c r="C6" s="403">
        <v>9.0351303242166789</v>
      </c>
      <c r="D6" s="403">
        <v>3.4915179399163048</v>
      </c>
      <c r="E6" s="403">
        <v>0.14118478159798142</v>
      </c>
      <c r="F6" s="403">
        <v>49.792133799412788</v>
      </c>
    </row>
    <row r="7" spans="1:7" s="256" customFormat="1" ht="18" customHeight="1">
      <c r="A7" s="266" t="s">
        <v>219</v>
      </c>
      <c r="B7" s="403">
        <v>37.290727287045236</v>
      </c>
      <c r="C7" s="403">
        <v>8.49001760497252</v>
      </c>
      <c r="D7" s="403">
        <v>3.1725729045983893</v>
      </c>
      <c r="E7" s="403">
        <v>9.3148493592823435E-3</v>
      </c>
      <c r="F7" s="403">
        <v>51.037367354024589</v>
      </c>
    </row>
    <row r="8" spans="1:7" s="256" customFormat="1" ht="18" customHeight="1">
      <c r="A8" s="266" t="s">
        <v>325</v>
      </c>
      <c r="B8" s="403">
        <v>31.07908090923295</v>
      </c>
      <c r="C8" s="403">
        <v>17.753500809256042</v>
      </c>
      <c r="D8" s="403">
        <v>4.0985782765967995</v>
      </c>
      <c r="E8" s="403">
        <v>1.3792529198881466E-2</v>
      </c>
      <c r="F8" s="403">
        <v>47.055047475715341</v>
      </c>
    </row>
    <row r="9" spans="1:7" s="256" customFormat="1" ht="18" customHeight="1">
      <c r="A9" s="266" t="s">
        <v>326</v>
      </c>
      <c r="B9" s="403">
        <v>37.351464428646871</v>
      </c>
      <c r="C9" s="403">
        <v>5.0815238410891421</v>
      </c>
      <c r="D9" s="403">
        <v>2.7508622531897124</v>
      </c>
      <c r="E9" s="403">
        <v>1.0769283125558108E-2</v>
      </c>
      <c r="F9" s="403">
        <v>54.805380193948736</v>
      </c>
    </row>
    <row r="10" spans="1:7" s="256" customFormat="1" ht="13.5" customHeight="1">
      <c r="A10" s="358"/>
      <c r="B10" s="404"/>
      <c r="C10" s="404"/>
      <c r="D10" s="404"/>
      <c r="E10" s="404"/>
      <c r="F10" s="404"/>
    </row>
    <row r="11" spans="1:7" s="256" customFormat="1" ht="15" customHeight="1">
      <c r="A11" s="1268" t="s">
        <v>224</v>
      </c>
      <c r="B11" s="1268"/>
      <c r="C11" s="1268"/>
      <c r="D11" s="1268"/>
      <c r="E11" s="1268"/>
    </row>
    <row r="12" spans="1:7" s="256" customFormat="1" ht="13.5" customHeight="1">
      <c r="A12" s="1268" t="s">
        <v>461</v>
      </c>
      <c r="B12" s="1268"/>
      <c r="C12" s="1268"/>
      <c r="D12" s="1268"/>
      <c r="E12" s="1268"/>
    </row>
    <row r="13" spans="1:7" s="256" customFormat="1"/>
  </sheetData>
  <mergeCells count="5">
    <mergeCell ref="A1:F1"/>
    <mergeCell ref="A2:A3"/>
    <mergeCell ref="B2:F2"/>
    <mergeCell ref="A11:E11"/>
    <mergeCell ref="A12:E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sqref="A1:K1"/>
    </sheetView>
  </sheetViews>
  <sheetFormatPr defaultColWidth="9.140625" defaultRowHeight="15"/>
  <cols>
    <col min="1" max="6" width="14.5703125" style="255" bestFit="1" customWidth="1"/>
    <col min="7" max="7" width="4.5703125" style="255" bestFit="1" customWidth="1"/>
    <col min="8" max="16384" width="9.140625" style="255"/>
  </cols>
  <sheetData>
    <row r="1" spans="1:6" ht="18" customHeight="1">
      <c r="A1" s="1281" t="s">
        <v>24</v>
      </c>
      <c r="B1" s="1281"/>
      <c r="C1" s="1281"/>
      <c r="D1" s="1281"/>
      <c r="E1" s="1281"/>
      <c r="F1" s="1281"/>
    </row>
    <row r="2" spans="1:6" s="256" customFormat="1" ht="18" customHeight="1">
      <c r="A2" s="405" t="s">
        <v>462</v>
      </c>
      <c r="B2" s="1272" t="s">
        <v>457</v>
      </c>
      <c r="C2" s="1315"/>
      <c r="D2" s="1315"/>
      <c r="E2" s="1315"/>
      <c r="F2" s="1316"/>
    </row>
    <row r="3" spans="1:6" s="256" customFormat="1" ht="18" customHeight="1">
      <c r="A3" s="406"/>
      <c r="B3" s="364" t="s">
        <v>458</v>
      </c>
      <c r="C3" s="364" t="s">
        <v>459</v>
      </c>
      <c r="D3" s="364" t="s">
        <v>113</v>
      </c>
      <c r="E3" s="364" t="s">
        <v>460</v>
      </c>
      <c r="F3" s="364" t="s">
        <v>455</v>
      </c>
    </row>
    <row r="4" spans="1:6" s="262" customFormat="1" ht="18" customHeight="1">
      <c r="A4" s="258" t="s">
        <v>78</v>
      </c>
      <c r="B4" s="399">
        <v>27.42</v>
      </c>
      <c r="C4" s="399">
        <v>14.51</v>
      </c>
      <c r="D4" s="399">
        <v>7.96</v>
      </c>
      <c r="E4" s="399">
        <v>0.18</v>
      </c>
      <c r="F4" s="399">
        <v>49.92</v>
      </c>
    </row>
    <row r="5" spans="1:6" s="262" customFormat="1" ht="18" customHeight="1">
      <c r="A5" s="263" t="s">
        <v>79</v>
      </c>
      <c r="B5" s="399">
        <v>27.68</v>
      </c>
      <c r="C5" s="399">
        <v>14.93</v>
      </c>
      <c r="D5" s="399">
        <v>8.1300000000000008</v>
      </c>
      <c r="E5" s="399">
        <v>0.28000000000000003</v>
      </c>
      <c r="F5" s="399">
        <v>48.98</v>
      </c>
    </row>
    <row r="6" spans="1:6" s="256" customFormat="1" ht="18" customHeight="1">
      <c r="A6" s="266" t="s">
        <v>218</v>
      </c>
      <c r="B6" s="403">
        <v>27.94</v>
      </c>
      <c r="C6" s="403">
        <v>13.9</v>
      </c>
      <c r="D6" s="403">
        <v>8.6300000000000008</v>
      </c>
      <c r="E6" s="403">
        <v>0.15</v>
      </c>
      <c r="F6" s="403">
        <v>49.38</v>
      </c>
    </row>
    <row r="7" spans="1:6" s="256" customFormat="1" ht="18" customHeight="1">
      <c r="A7" s="266" t="s">
        <v>219</v>
      </c>
      <c r="B7" s="403">
        <v>27.43</v>
      </c>
      <c r="C7" s="403">
        <v>16.440000000000001</v>
      </c>
      <c r="D7" s="403">
        <v>7.36</v>
      </c>
      <c r="E7" s="403">
        <v>0.28000000000000003</v>
      </c>
      <c r="F7" s="403">
        <v>48.5</v>
      </c>
    </row>
    <row r="8" spans="1:6" s="256" customFormat="1" ht="18" customHeight="1">
      <c r="A8" s="266" t="s">
        <v>325</v>
      </c>
      <c r="B8" s="403">
        <v>26.56</v>
      </c>
      <c r="C8" s="403">
        <v>15.69</v>
      </c>
      <c r="D8" s="403">
        <v>8.0500000000000007</v>
      </c>
      <c r="E8" s="403">
        <v>0.3</v>
      </c>
      <c r="F8" s="403">
        <v>49.4</v>
      </c>
    </row>
    <row r="9" spans="1:6" s="256" customFormat="1" ht="18" customHeight="1">
      <c r="A9" s="266" t="s">
        <v>326</v>
      </c>
      <c r="B9" s="403">
        <v>28.72</v>
      </c>
      <c r="C9" s="403">
        <v>13.56</v>
      </c>
      <c r="D9" s="403">
        <v>8.57</v>
      </c>
      <c r="E9" s="403">
        <v>0.34</v>
      </c>
      <c r="F9" s="403">
        <v>48.81</v>
      </c>
    </row>
    <row r="10" spans="1:6" s="256" customFormat="1" ht="18" customHeight="1">
      <c r="A10" s="358"/>
      <c r="B10" s="404"/>
      <c r="C10" s="404"/>
      <c r="D10" s="404"/>
      <c r="E10" s="404"/>
      <c r="F10" s="404"/>
    </row>
    <row r="11" spans="1:6" s="256" customFormat="1" ht="15" customHeight="1">
      <c r="A11" s="1268" t="s">
        <v>224</v>
      </c>
      <c r="B11" s="1268"/>
      <c r="C11" s="1268"/>
      <c r="D11" s="1268"/>
      <c r="E11" s="1268"/>
      <c r="F11" s="1268"/>
    </row>
    <row r="12" spans="1:6" s="256" customFormat="1" ht="13.5" customHeight="1">
      <c r="A12" s="1268" t="s">
        <v>463</v>
      </c>
      <c r="B12" s="1268"/>
      <c r="C12" s="1268"/>
      <c r="D12" s="1268"/>
      <c r="E12" s="1268"/>
      <c r="F12" s="1268"/>
    </row>
    <row r="13" spans="1:6" s="256" customFormat="1" ht="25.35" customHeight="1"/>
  </sheetData>
  <mergeCells count="4">
    <mergeCell ref="A1:F1"/>
    <mergeCell ref="B2:F2"/>
    <mergeCell ref="A11:F11"/>
    <mergeCell ref="A12:F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sqref="A1:K1"/>
    </sheetView>
  </sheetViews>
  <sheetFormatPr defaultColWidth="9.140625" defaultRowHeight="15"/>
  <cols>
    <col min="1" max="6" width="14.5703125" style="255" bestFit="1" customWidth="1"/>
    <col min="7" max="7" width="4.5703125" style="255" bestFit="1" customWidth="1"/>
    <col min="8" max="16384" width="9.140625" style="255"/>
  </cols>
  <sheetData>
    <row r="1" spans="1:6" ht="21" customHeight="1">
      <c r="A1" s="1317" t="s">
        <v>25</v>
      </c>
      <c r="B1" s="1317"/>
      <c r="C1" s="1317"/>
      <c r="D1" s="1317"/>
      <c r="E1" s="1317"/>
    </row>
    <row r="2" spans="1:6" s="256" customFormat="1" ht="18.75" customHeight="1">
      <c r="A2" s="1318" t="s">
        <v>209</v>
      </c>
      <c r="B2" s="1272" t="s">
        <v>457</v>
      </c>
      <c r="C2" s="1278"/>
      <c r="D2" s="1278"/>
      <c r="E2" s="1278"/>
      <c r="F2" s="1273"/>
    </row>
    <row r="3" spans="1:6" s="256" customFormat="1" ht="18" customHeight="1">
      <c r="A3" s="1319"/>
      <c r="B3" s="364" t="s">
        <v>458</v>
      </c>
      <c r="C3" s="364" t="s">
        <v>459</v>
      </c>
      <c r="D3" s="364" t="s">
        <v>113</v>
      </c>
      <c r="E3" s="364" t="s">
        <v>460</v>
      </c>
      <c r="F3" s="364" t="s">
        <v>455</v>
      </c>
    </row>
    <row r="4" spans="1:6" s="262" customFormat="1" ht="18" customHeight="1">
      <c r="A4" s="258" t="s">
        <v>78</v>
      </c>
      <c r="B4" s="407">
        <v>2.5630100089915199E-3</v>
      </c>
      <c r="C4" s="407">
        <v>0</v>
      </c>
      <c r="D4" s="407">
        <v>0</v>
      </c>
      <c r="E4" s="407">
        <v>0</v>
      </c>
      <c r="F4" s="407">
        <v>99.997436989991002</v>
      </c>
    </row>
    <row r="5" spans="1:6" s="262" customFormat="1" ht="18" customHeight="1">
      <c r="A5" s="263" t="s">
        <v>79</v>
      </c>
      <c r="B5" s="408">
        <v>0</v>
      </c>
      <c r="C5" s="408">
        <v>0</v>
      </c>
      <c r="D5" s="408">
        <v>0</v>
      </c>
      <c r="E5" s="408">
        <v>0</v>
      </c>
      <c r="F5" s="408">
        <v>100</v>
      </c>
    </row>
    <row r="6" spans="1:6" s="256" customFormat="1" ht="18" customHeight="1">
      <c r="A6" s="266" t="s">
        <v>218</v>
      </c>
      <c r="B6" s="409">
        <v>0</v>
      </c>
      <c r="C6" s="409">
        <v>0</v>
      </c>
      <c r="D6" s="409">
        <v>0</v>
      </c>
      <c r="E6" s="409">
        <v>0</v>
      </c>
      <c r="F6" s="409">
        <v>100</v>
      </c>
    </row>
    <row r="7" spans="1:6" s="256" customFormat="1" ht="18" customHeight="1">
      <c r="A7" s="266" t="s">
        <v>219</v>
      </c>
      <c r="B7" s="409">
        <v>0</v>
      </c>
      <c r="C7" s="409">
        <v>0</v>
      </c>
      <c r="D7" s="409">
        <v>0</v>
      </c>
      <c r="E7" s="409">
        <v>0</v>
      </c>
      <c r="F7" s="409">
        <v>100</v>
      </c>
    </row>
    <row r="8" spans="1:6" s="256" customFormat="1" ht="18" customHeight="1">
      <c r="A8" s="266" t="s">
        <v>325</v>
      </c>
      <c r="B8" s="409">
        <v>0</v>
      </c>
      <c r="C8" s="409">
        <v>0</v>
      </c>
      <c r="D8" s="409">
        <v>0</v>
      </c>
      <c r="E8" s="409">
        <v>0</v>
      </c>
      <c r="F8" s="409">
        <v>100</v>
      </c>
    </row>
    <row r="9" spans="1:6" s="256" customFormat="1" ht="18" customHeight="1">
      <c r="A9" s="266" t="s">
        <v>326</v>
      </c>
      <c r="B9" s="409">
        <v>0</v>
      </c>
      <c r="C9" s="409">
        <v>0</v>
      </c>
      <c r="D9" s="409">
        <v>0</v>
      </c>
      <c r="E9" s="409">
        <v>0</v>
      </c>
      <c r="F9" s="409">
        <v>100</v>
      </c>
    </row>
    <row r="10" spans="1:6" s="256" customFormat="1" ht="18" customHeight="1">
      <c r="A10" s="358"/>
      <c r="B10" s="410"/>
      <c r="C10" s="410"/>
      <c r="D10" s="410"/>
      <c r="E10" s="410"/>
      <c r="F10" s="410"/>
    </row>
    <row r="11" spans="1:6" s="256" customFormat="1" ht="18" customHeight="1">
      <c r="A11" s="1320" t="s">
        <v>224</v>
      </c>
      <c r="B11" s="1321"/>
      <c r="C11" s="1321"/>
      <c r="D11" s="1321"/>
      <c r="E11" s="1321"/>
      <c r="F11" s="1322"/>
    </row>
    <row r="12" spans="1:6" s="256" customFormat="1" ht="18" customHeight="1">
      <c r="A12" s="1323" t="s">
        <v>464</v>
      </c>
      <c r="B12" s="1324"/>
      <c r="C12" s="1324"/>
      <c r="D12" s="1324"/>
      <c r="E12" s="1324"/>
      <c r="F12" s="1325"/>
    </row>
    <row r="13" spans="1:6" s="256" customFormat="1" ht="28.35" customHeight="1"/>
  </sheetData>
  <mergeCells count="5">
    <mergeCell ref="A1:E1"/>
    <mergeCell ref="A2:A3"/>
    <mergeCell ref="B2:F2"/>
    <mergeCell ref="A11:F11"/>
    <mergeCell ref="A12:F12"/>
  </mergeCells>
  <printOptions horizontalCentered="1"/>
  <pageMargins left="0.78431372549019618" right="0.78431372549019618" top="0.98039215686274517" bottom="0.98039215686274517" header="0.50980392156862753" footer="0.50980392156862753"/>
  <pageSetup paperSize="9" scale="97"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sqref="A1:K1"/>
    </sheetView>
  </sheetViews>
  <sheetFormatPr defaultColWidth="9.140625" defaultRowHeight="15"/>
  <cols>
    <col min="1" max="1" width="6.42578125" style="411" bestFit="1" customWidth="1"/>
    <col min="2" max="2" width="20.5703125" style="411" bestFit="1" customWidth="1"/>
    <col min="3" max="3" width="10" style="411" bestFit="1" customWidth="1"/>
    <col min="4" max="4" width="13.85546875" style="411" bestFit="1" customWidth="1"/>
    <col min="5" max="5" width="7.5703125" style="411" bestFit="1" customWidth="1"/>
    <col min="6" max="7" width="6" style="411" bestFit="1" customWidth="1"/>
    <col min="8" max="8" width="9.5703125" style="411" bestFit="1" customWidth="1"/>
    <col min="9" max="9" width="10.5703125" style="411" bestFit="1" customWidth="1"/>
    <col min="10" max="11" width="10" style="411" bestFit="1" customWidth="1"/>
    <col min="12" max="16384" width="9.140625" style="411"/>
  </cols>
  <sheetData>
    <row r="1" spans="1:11" ht="15.75" customHeight="1">
      <c r="A1" s="1329" t="s">
        <v>465</v>
      </c>
      <c r="B1" s="1329"/>
      <c r="C1" s="1329"/>
      <c r="D1" s="1329"/>
      <c r="E1" s="1329"/>
      <c r="F1" s="1329"/>
      <c r="G1" s="1329"/>
      <c r="H1" s="1329"/>
      <c r="I1" s="1329"/>
      <c r="J1" s="1329"/>
    </row>
    <row r="2" spans="1:11" s="416" customFormat="1" ht="60">
      <c r="A2" s="412" t="s">
        <v>185</v>
      </c>
      <c r="B2" s="412" t="s">
        <v>466</v>
      </c>
      <c r="C2" s="413" t="s">
        <v>467</v>
      </c>
      <c r="D2" s="413" t="s">
        <v>468</v>
      </c>
      <c r="E2" s="414" t="s">
        <v>469</v>
      </c>
      <c r="F2" s="414" t="s">
        <v>470</v>
      </c>
      <c r="G2" s="414" t="s">
        <v>471</v>
      </c>
      <c r="H2" s="415" t="s">
        <v>472</v>
      </c>
      <c r="I2" s="413" t="s">
        <v>473</v>
      </c>
      <c r="J2" s="413" t="s">
        <v>474</v>
      </c>
    </row>
    <row r="3" spans="1:11" s="416" customFormat="1" ht="15" customHeight="1">
      <c r="A3" s="417">
        <v>1</v>
      </c>
      <c r="B3" s="418" t="s">
        <v>475</v>
      </c>
      <c r="C3" s="419">
        <v>121.18</v>
      </c>
      <c r="D3" s="419">
        <v>194455.80313700001</v>
      </c>
      <c r="E3" s="420">
        <v>2.5855745230882188</v>
      </c>
      <c r="F3" s="420">
        <v>1.23</v>
      </c>
      <c r="G3" s="421">
        <v>0.31403799999999998</v>
      </c>
      <c r="H3" s="421">
        <v>1.59</v>
      </c>
      <c r="I3" s="422">
        <v>1.961085</v>
      </c>
      <c r="J3" s="422">
        <v>0.15</v>
      </c>
      <c r="K3" s="423"/>
    </row>
    <row r="4" spans="1:11" s="416" customFormat="1" ht="15" customHeight="1">
      <c r="A4" s="417">
        <v>2</v>
      </c>
      <c r="B4" s="418" t="s">
        <v>476</v>
      </c>
      <c r="C4" s="419">
        <v>892.46</v>
      </c>
      <c r="D4" s="419">
        <v>232433.75479000001</v>
      </c>
      <c r="E4" s="420">
        <v>3.0905469777487338</v>
      </c>
      <c r="F4" s="420">
        <v>1.17</v>
      </c>
      <c r="G4" s="421">
        <v>0.35994399999999999</v>
      </c>
      <c r="H4" s="421">
        <v>1.42</v>
      </c>
      <c r="I4" s="422">
        <v>8.2576809999999998</v>
      </c>
      <c r="J4" s="422">
        <v>0.11</v>
      </c>
    </row>
    <row r="5" spans="1:11" s="416" customFormat="1" ht="15" customHeight="1">
      <c r="A5" s="417">
        <v>3</v>
      </c>
      <c r="B5" s="418" t="s">
        <v>477</v>
      </c>
      <c r="C5" s="419">
        <v>88.78</v>
      </c>
      <c r="D5" s="419">
        <v>125419.83646400001</v>
      </c>
      <c r="E5" s="420">
        <v>1.6676402998512849</v>
      </c>
      <c r="F5" s="420">
        <v>0.67</v>
      </c>
      <c r="G5" s="421">
        <v>0.15720300000000001</v>
      </c>
      <c r="H5" s="421">
        <v>1.23</v>
      </c>
      <c r="I5" s="422">
        <v>-1.403923</v>
      </c>
      <c r="J5" s="422">
        <v>7.0000000000000007E-2</v>
      </c>
    </row>
    <row r="6" spans="1:11" s="416" customFormat="1" ht="15" customHeight="1">
      <c r="A6" s="417">
        <v>4</v>
      </c>
      <c r="B6" s="418" t="s">
        <v>478</v>
      </c>
      <c r="C6" s="419">
        <v>754.5</v>
      </c>
      <c r="D6" s="419">
        <v>1191698.2464070001</v>
      </c>
      <c r="E6" s="420">
        <v>15.845372446653233</v>
      </c>
      <c r="F6" s="420">
        <v>1.21</v>
      </c>
      <c r="G6" s="421">
        <v>0.54290000000000005</v>
      </c>
      <c r="H6" s="421">
        <v>1.19</v>
      </c>
      <c r="I6" s="422">
        <v>-2.9763470000000001</v>
      </c>
      <c r="J6" s="422">
        <v>0.11</v>
      </c>
    </row>
    <row r="7" spans="1:11" s="416" customFormat="1" ht="15" customHeight="1">
      <c r="A7" s="417">
        <v>5</v>
      </c>
      <c r="B7" s="418" t="s">
        <v>479</v>
      </c>
      <c r="C7" s="419">
        <v>2075.1</v>
      </c>
      <c r="D7" s="419">
        <v>489183.75671300001</v>
      </c>
      <c r="E7" s="420">
        <v>6.5044140522492571</v>
      </c>
      <c r="F7" s="420">
        <v>1.32</v>
      </c>
      <c r="G7" s="421">
        <v>0.35860799999999998</v>
      </c>
      <c r="H7" s="421">
        <v>1.61</v>
      </c>
      <c r="I7" s="422">
        <v>1.490413</v>
      </c>
      <c r="J7" s="422">
        <v>0.08</v>
      </c>
    </row>
    <row r="8" spans="1:11" s="416" customFormat="1" ht="15" customHeight="1">
      <c r="A8" s="417">
        <v>6</v>
      </c>
      <c r="B8" s="418" t="s">
        <v>480</v>
      </c>
      <c r="C8" s="419">
        <v>241.72</v>
      </c>
      <c r="D8" s="419">
        <v>77001.026543999993</v>
      </c>
      <c r="E8" s="420">
        <v>1.0238413524925238</v>
      </c>
      <c r="F8" s="420">
        <v>1.02</v>
      </c>
      <c r="G8" s="421">
        <v>0.25572899999999998</v>
      </c>
      <c r="H8" s="421">
        <v>1.46</v>
      </c>
      <c r="I8" s="422">
        <v>4.0841029999999998</v>
      </c>
      <c r="J8" s="422">
        <v>0.1</v>
      </c>
    </row>
    <row r="9" spans="1:11" s="416" customFormat="1" ht="15" customHeight="1">
      <c r="A9" s="417">
        <v>7</v>
      </c>
      <c r="B9" s="418" t="s">
        <v>481</v>
      </c>
      <c r="C9" s="419">
        <v>993.61</v>
      </c>
      <c r="D9" s="419">
        <v>265539.10107600002</v>
      </c>
      <c r="E9" s="420">
        <v>3.5307310121372044</v>
      </c>
      <c r="F9" s="420">
        <v>0.86</v>
      </c>
      <c r="G9" s="421">
        <v>0.28471099999999999</v>
      </c>
      <c r="H9" s="421">
        <v>1.17</v>
      </c>
      <c r="I9" s="422">
        <v>0.50346400000000002</v>
      </c>
      <c r="J9" s="422">
        <v>0.05</v>
      </c>
    </row>
    <row r="10" spans="1:11" s="416" customFormat="1" ht="15" customHeight="1">
      <c r="A10" s="417">
        <v>8</v>
      </c>
      <c r="B10" s="418" t="s">
        <v>482</v>
      </c>
      <c r="C10" s="419">
        <v>6765.61</v>
      </c>
      <c r="D10" s="419">
        <v>879125.47148300009</v>
      </c>
      <c r="E10" s="420">
        <v>11.689259898625572</v>
      </c>
      <c r="F10" s="420">
        <v>1.18</v>
      </c>
      <c r="G10" s="421">
        <v>0.49467100000000003</v>
      </c>
      <c r="H10" s="421">
        <v>1.22</v>
      </c>
      <c r="I10" s="422">
        <v>8.2213060000000002</v>
      </c>
      <c r="J10" s="422">
        <v>0.15</v>
      </c>
    </row>
    <row r="11" spans="1:11" s="416" customFormat="1" ht="15" customHeight="1">
      <c r="A11" s="417">
        <v>9</v>
      </c>
      <c r="B11" s="418" t="s">
        <v>483</v>
      </c>
      <c r="C11" s="419">
        <v>1221.99</v>
      </c>
      <c r="D11" s="419">
        <v>99332.081888000001</v>
      </c>
      <c r="E11" s="420">
        <v>1.3207654187310656</v>
      </c>
      <c r="F11" s="420">
        <v>1.1000000000000001</v>
      </c>
      <c r="G11" s="421">
        <v>0.25251600000000002</v>
      </c>
      <c r="H11" s="421">
        <v>1.59</v>
      </c>
      <c r="I11" s="422">
        <v>9.9553569999999993</v>
      </c>
      <c r="J11" s="422">
        <v>0.12</v>
      </c>
    </row>
    <row r="12" spans="1:11" s="416" customFormat="1" ht="15" customHeight="1">
      <c r="A12" s="417">
        <v>10</v>
      </c>
      <c r="B12" s="418" t="s">
        <v>484</v>
      </c>
      <c r="C12" s="419">
        <v>281.11</v>
      </c>
      <c r="D12" s="419">
        <v>323923.40421499999</v>
      </c>
      <c r="E12" s="420">
        <v>4.3070357781004196</v>
      </c>
      <c r="F12" s="420">
        <v>0.82</v>
      </c>
      <c r="G12" s="421">
        <v>0.233094</v>
      </c>
      <c r="H12" s="421">
        <v>1.23</v>
      </c>
      <c r="I12" s="422">
        <v>8.3006659999999997</v>
      </c>
      <c r="J12" s="422">
        <v>0.06</v>
      </c>
    </row>
    <row r="13" spans="1:11" s="416" customFormat="1" ht="15" customHeight="1">
      <c r="A13" s="417">
        <v>11</v>
      </c>
      <c r="B13" s="418" t="s">
        <v>485</v>
      </c>
      <c r="C13" s="419">
        <v>621.76</v>
      </c>
      <c r="D13" s="419">
        <v>141324.77032099999</v>
      </c>
      <c r="E13" s="420">
        <v>1.8791196751574042</v>
      </c>
      <c r="F13" s="420">
        <v>0.98</v>
      </c>
      <c r="G13" s="421">
        <v>0.24303900000000001</v>
      </c>
      <c r="H13" s="421">
        <v>1.45</v>
      </c>
      <c r="I13" s="422">
        <v>1.527085</v>
      </c>
      <c r="J13" s="422">
        <v>0.13</v>
      </c>
    </row>
    <row r="14" spans="1:11" s="416" customFormat="1" ht="15" customHeight="1">
      <c r="A14" s="417">
        <v>12</v>
      </c>
      <c r="B14" s="418" t="s">
        <v>486</v>
      </c>
      <c r="C14" s="419">
        <v>664.37</v>
      </c>
      <c r="D14" s="419">
        <v>113375.64574199999</v>
      </c>
      <c r="E14" s="420">
        <v>1.5074951554038405</v>
      </c>
      <c r="F14" s="420">
        <v>1.01</v>
      </c>
      <c r="G14" s="421">
        <v>0.195128</v>
      </c>
      <c r="H14" s="421">
        <v>1.66</v>
      </c>
      <c r="I14" s="422">
        <v>8.1528120000000008</v>
      </c>
      <c r="J14" s="422">
        <v>0.11</v>
      </c>
    </row>
    <row r="15" spans="1:11" s="416" customFormat="1" ht="15" customHeight="1">
      <c r="A15" s="417">
        <v>13</v>
      </c>
      <c r="B15" s="418" t="s">
        <v>487</v>
      </c>
      <c r="C15" s="419">
        <v>234.96</v>
      </c>
      <c r="D15" s="419">
        <v>228698.732372</v>
      </c>
      <c r="E15" s="420">
        <v>3.0408843878370289</v>
      </c>
      <c r="F15" s="420">
        <v>0.56000000000000005</v>
      </c>
      <c r="G15" s="421">
        <v>0.12939200000000001</v>
      </c>
      <c r="H15" s="421">
        <v>1.1399999999999999</v>
      </c>
      <c r="I15" s="422">
        <v>-4.3645449999999997</v>
      </c>
      <c r="J15" s="422">
        <v>0.13</v>
      </c>
    </row>
    <row r="16" spans="1:11" s="416" customFormat="1" ht="15" customHeight="1">
      <c r="A16" s="417">
        <v>14</v>
      </c>
      <c r="B16" s="418" t="s">
        <v>488</v>
      </c>
      <c r="C16" s="419">
        <v>96.42</v>
      </c>
      <c r="D16" s="419">
        <v>80483.039063999997</v>
      </c>
      <c r="E16" s="420">
        <v>1.0701398054856872</v>
      </c>
      <c r="F16" s="420">
        <v>0.48</v>
      </c>
      <c r="G16" s="421">
        <v>0.11060300000000001</v>
      </c>
      <c r="H16" s="421">
        <v>1.05</v>
      </c>
      <c r="I16" s="422">
        <v>-1.4080349999999999</v>
      </c>
      <c r="J16" s="422">
        <v>0.08</v>
      </c>
    </row>
    <row r="17" spans="1:10" s="416" customFormat="1" ht="15" customHeight="1">
      <c r="A17" s="417">
        <v>15</v>
      </c>
      <c r="B17" s="418" t="s">
        <v>489</v>
      </c>
      <c r="C17" s="419">
        <v>95.92</v>
      </c>
      <c r="D17" s="419">
        <v>152150.528635</v>
      </c>
      <c r="E17" s="420">
        <v>2.0230639773496537</v>
      </c>
      <c r="F17" s="420">
        <v>0.4</v>
      </c>
      <c r="G17" s="421">
        <v>6.0291999999999998E-2</v>
      </c>
      <c r="H17" s="421">
        <v>1.19</v>
      </c>
      <c r="I17" s="422">
        <v>0.39414500000000002</v>
      </c>
      <c r="J17" s="422">
        <v>0.06</v>
      </c>
    </row>
    <row r="18" spans="1:10" s="416" customFormat="1" ht="15" customHeight="1">
      <c r="A18" s="417">
        <v>16</v>
      </c>
      <c r="B18" s="418" t="s">
        <v>490</v>
      </c>
      <c r="C18" s="419">
        <v>1245.83</v>
      </c>
      <c r="D18" s="419">
        <v>410840.44783700001</v>
      </c>
      <c r="E18" s="420">
        <v>5.4627250914857397</v>
      </c>
      <c r="F18" s="420">
        <v>0.67</v>
      </c>
      <c r="G18" s="421">
        <v>0.175127</v>
      </c>
      <c r="H18" s="421">
        <v>1.1599999999999999</v>
      </c>
      <c r="I18" s="422">
        <v>3.0886740000000001</v>
      </c>
      <c r="J18" s="422">
        <v>0.16</v>
      </c>
    </row>
    <row r="19" spans="1:10" s="416" customFormat="1" ht="15" customHeight="1">
      <c r="A19" s="417">
        <v>17</v>
      </c>
      <c r="B19" s="418" t="s">
        <v>491</v>
      </c>
      <c r="C19" s="419">
        <v>1097.9100000000001</v>
      </c>
      <c r="D19" s="419">
        <v>60012.154799999997</v>
      </c>
      <c r="E19" s="420">
        <v>0.79794943644436911</v>
      </c>
      <c r="F19" s="420">
        <v>1</v>
      </c>
      <c r="G19" s="421">
        <v>0.36406100000000002</v>
      </c>
      <c r="H19" s="421">
        <v>1.2</v>
      </c>
      <c r="I19" s="422">
        <v>4.0997300000000001</v>
      </c>
      <c r="J19" s="422">
        <v>0.13</v>
      </c>
    </row>
    <row r="20" spans="1:10" s="416" customFormat="1" ht="15" customHeight="1">
      <c r="A20" s="417">
        <v>18</v>
      </c>
      <c r="B20" s="418" t="s">
        <v>492</v>
      </c>
      <c r="C20" s="419">
        <v>239.93</v>
      </c>
      <c r="D20" s="419">
        <v>123405.21801</v>
      </c>
      <c r="E20" s="420">
        <v>1.6408529987557456</v>
      </c>
      <c r="F20" s="420">
        <v>0.4</v>
      </c>
      <c r="G20" s="421">
        <v>7.0065000000000002E-2</v>
      </c>
      <c r="H20" s="421">
        <v>1.0900000000000001</v>
      </c>
      <c r="I20" s="422">
        <v>8.7121929999999992</v>
      </c>
      <c r="J20" s="422">
        <v>0.13</v>
      </c>
    </row>
    <row r="21" spans="1:10" s="416" customFormat="1" ht="15" customHeight="1">
      <c r="A21" s="417">
        <v>19</v>
      </c>
      <c r="B21" s="418" t="s">
        <v>493</v>
      </c>
      <c r="C21" s="419">
        <v>1399.5</v>
      </c>
      <c r="D21" s="419">
        <v>697423.76651999995</v>
      </c>
      <c r="E21" s="420">
        <v>9.2732697786339653</v>
      </c>
      <c r="F21" s="420">
        <v>1.02</v>
      </c>
      <c r="G21" s="421">
        <v>0.45980199999999999</v>
      </c>
      <c r="H21" s="421">
        <v>1.0900000000000001</v>
      </c>
      <c r="I21" s="422">
        <v>6.8175730000000003</v>
      </c>
      <c r="J21" s="422">
        <v>0.12</v>
      </c>
    </row>
    <row r="22" spans="1:10" s="416" customFormat="1" ht="15" customHeight="1">
      <c r="A22" s="417">
        <v>20</v>
      </c>
      <c r="B22" s="418" t="s">
        <v>494</v>
      </c>
      <c r="C22" s="419">
        <v>776.02</v>
      </c>
      <c r="D22" s="419">
        <v>92389.076409000001</v>
      </c>
      <c r="E22" s="420">
        <v>1.2284479985740708</v>
      </c>
      <c r="F22" s="420">
        <v>1.28</v>
      </c>
      <c r="G22" s="421">
        <v>0.27174399999999999</v>
      </c>
      <c r="H22" s="421">
        <v>1.78</v>
      </c>
      <c r="I22" s="422">
        <v>3.0907960000000001</v>
      </c>
      <c r="J22" s="422">
        <v>0.06</v>
      </c>
    </row>
    <row r="23" spans="1:10" s="416" customFormat="1" ht="15" customHeight="1">
      <c r="A23" s="417">
        <v>21</v>
      </c>
      <c r="B23" s="418" t="s">
        <v>495</v>
      </c>
      <c r="C23" s="419">
        <v>616.03</v>
      </c>
      <c r="D23" s="419">
        <v>264267.89298</v>
      </c>
      <c r="E23" s="420">
        <v>3.5138284398635165</v>
      </c>
      <c r="F23" s="420">
        <v>1.01</v>
      </c>
      <c r="G23" s="421">
        <v>0.291433</v>
      </c>
      <c r="H23" s="421">
        <v>1.36</v>
      </c>
      <c r="I23" s="422">
        <v>-3.421745</v>
      </c>
      <c r="J23" s="422">
        <v>0.19</v>
      </c>
    </row>
    <row r="24" spans="1:10" s="416" customFormat="1" ht="15" customHeight="1">
      <c r="A24" s="417">
        <v>22</v>
      </c>
      <c r="B24" s="418" t="s">
        <v>496</v>
      </c>
      <c r="C24" s="419">
        <v>542.73</v>
      </c>
      <c r="D24" s="419">
        <v>118220.68004200001</v>
      </c>
      <c r="E24" s="420">
        <v>1.5719169779849995</v>
      </c>
      <c r="F24" s="420">
        <v>0.94</v>
      </c>
      <c r="G24" s="421">
        <v>0.27113799999999999</v>
      </c>
      <c r="H24" s="421">
        <v>1.31</v>
      </c>
      <c r="I24" s="422">
        <v>-5.9603479999999998</v>
      </c>
      <c r="J24" s="422">
        <v>0.09</v>
      </c>
    </row>
    <row r="25" spans="1:10" s="416" customFormat="1" ht="15" customHeight="1">
      <c r="A25" s="417">
        <v>23</v>
      </c>
      <c r="B25" s="418" t="s">
        <v>497</v>
      </c>
      <c r="C25" s="419">
        <v>2796.3</v>
      </c>
      <c r="D25" s="419">
        <v>218411.267811</v>
      </c>
      <c r="E25" s="420">
        <v>2.90409748897881</v>
      </c>
      <c r="F25" s="420">
        <v>0.66</v>
      </c>
      <c r="G25" s="421">
        <v>0.168103</v>
      </c>
      <c r="H25" s="421">
        <v>1.1599999999999999</v>
      </c>
      <c r="I25" s="422">
        <v>1.377896</v>
      </c>
      <c r="J25" s="422">
        <v>0.15</v>
      </c>
    </row>
    <row r="26" spans="1:10" s="416" customFormat="1" ht="15" customHeight="1">
      <c r="A26" s="417">
        <v>24</v>
      </c>
      <c r="B26" s="418" t="s">
        <v>498</v>
      </c>
      <c r="C26" s="419">
        <v>151.04</v>
      </c>
      <c r="D26" s="419">
        <v>130516.745216</v>
      </c>
      <c r="E26" s="420">
        <v>1.7354111619344905</v>
      </c>
      <c r="F26" s="420">
        <v>0.62</v>
      </c>
      <c r="G26" s="421">
        <v>0.142565</v>
      </c>
      <c r="H26" s="421">
        <v>1.19</v>
      </c>
      <c r="I26" s="422">
        <v>0.33514699999999997</v>
      </c>
      <c r="J26" s="422">
        <v>0.05</v>
      </c>
    </row>
    <row r="27" spans="1:10" s="416" customFormat="1" ht="15" customHeight="1">
      <c r="A27" s="417">
        <v>25</v>
      </c>
      <c r="B27" s="418" t="s">
        <v>499</v>
      </c>
      <c r="C27" s="419">
        <v>288.69</v>
      </c>
      <c r="D27" s="419">
        <v>96016.386228000003</v>
      </c>
      <c r="E27" s="420">
        <v>1.2766783918256752</v>
      </c>
      <c r="F27" s="420">
        <v>0.71</v>
      </c>
      <c r="G27" s="421">
        <v>0.184555</v>
      </c>
      <c r="H27" s="421">
        <v>1.21</v>
      </c>
      <c r="I27" s="422">
        <v>0.26649400000000001</v>
      </c>
      <c r="J27" s="422">
        <v>0.06</v>
      </c>
    </row>
    <row r="28" spans="1:10" s="416" customFormat="1" ht="15" customHeight="1">
      <c r="A28" s="417">
        <v>26</v>
      </c>
      <c r="B28" s="418" t="s">
        <v>500</v>
      </c>
      <c r="C28" s="419">
        <v>365.91</v>
      </c>
      <c r="D28" s="419">
        <v>350503.42253099999</v>
      </c>
      <c r="E28" s="420">
        <v>4.6604560261587888</v>
      </c>
      <c r="F28" s="420">
        <v>0.94</v>
      </c>
      <c r="G28" s="421">
        <v>0.33067600000000003</v>
      </c>
      <c r="H28" s="421">
        <v>1.19</v>
      </c>
      <c r="I28" s="422">
        <v>3.653991</v>
      </c>
      <c r="J28" s="422">
        <v>0.05</v>
      </c>
    </row>
    <row r="29" spans="1:10" s="416" customFormat="1" ht="15" customHeight="1">
      <c r="A29" s="417">
        <v>27</v>
      </c>
      <c r="B29" s="418" t="s">
        <v>501</v>
      </c>
      <c r="C29" s="419">
        <v>9696.67</v>
      </c>
      <c r="D29" s="419">
        <v>103793.597697</v>
      </c>
      <c r="E29" s="420">
        <v>1.3800878016273916</v>
      </c>
      <c r="F29" s="420">
        <v>0.62</v>
      </c>
      <c r="G29" s="421">
        <v>0.121832</v>
      </c>
      <c r="H29" s="421">
        <v>1.28</v>
      </c>
      <c r="I29" s="422">
        <v>15.490351</v>
      </c>
      <c r="J29" s="422">
        <v>0.14000000000000001</v>
      </c>
    </row>
    <row r="30" spans="1:10" s="416" customFormat="1" ht="15" customHeight="1">
      <c r="A30" s="417">
        <v>28</v>
      </c>
      <c r="B30" s="418" t="s">
        <v>502</v>
      </c>
      <c r="C30" s="419">
        <v>487.37</v>
      </c>
      <c r="D30" s="419">
        <v>70643.621811999998</v>
      </c>
      <c r="E30" s="420">
        <v>0.93931035139692298</v>
      </c>
      <c r="F30" s="420">
        <v>1.1100000000000001</v>
      </c>
      <c r="G30" s="421">
        <v>0.23088400000000001</v>
      </c>
      <c r="H30" s="421">
        <v>1.67</v>
      </c>
      <c r="I30" s="422">
        <v>-1.3179419999999999</v>
      </c>
      <c r="J30" s="422">
        <v>7.0000000000000007E-2</v>
      </c>
    </row>
    <row r="31" spans="1:10" s="416" customFormat="1" ht="15" customHeight="1">
      <c r="A31" s="417">
        <v>29</v>
      </c>
      <c r="B31" s="418" t="s">
        <v>503</v>
      </c>
      <c r="C31" s="419">
        <v>6975.45</v>
      </c>
      <c r="D31" s="419">
        <v>90918.054401999994</v>
      </c>
      <c r="E31" s="420">
        <v>1.2088886078907199</v>
      </c>
      <c r="F31" s="420">
        <v>0.54</v>
      </c>
      <c r="G31" s="421">
        <v>7.6402999999999999E-2</v>
      </c>
      <c r="H31" s="421">
        <v>1.43</v>
      </c>
      <c r="I31" s="422">
        <v>4.2728339999999996</v>
      </c>
      <c r="J31" s="422">
        <v>0.12</v>
      </c>
    </row>
    <row r="32" spans="1:10" s="416" customFormat="1" ht="15" customHeight="1">
      <c r="A32" s="417">
        <v>30</v>
      </c>
      <c r="B32" s="418" t="s">
        <v>504</v>
      </c>
      <c r="C32" s="419">
        <v>159.28</v>
      </c>
      <c r="D32" s="419">
        <v>99289.158355000007</v>
      </c>
      <c r="E32" s="420">
        <v>1.3201946875336659</v>
      </c>
      <c r="F32" s="420">
        <v>1.28</v>
      </c>
      <c r="G32" s="421">
        <v>0.332592</v>
      </c>
      <c r="H32" s="421">
        <v>1.61</v>
      </c>
      <c r="I32" s="422">
        <v>4.648574</v>
      </c>
      <c r="J32" s="422">
        <v>0.06</v>
      </c>
    </row>
    <row r="33" spans="1:10" s="416" customFormat="1" ht="15" customHeight="1">
      <c r="A33" s="424"/>
      <c r="B33" s="425"/>
      <c r="C33" s="426"/>
      <c r="D33" s="426"/>
      <c r="E33" s="427"/>
      <c r="F33" s="428"/>
      <c r="G33" s="429"/>
      <c r="H33" s="429"/>
      <c r="I33" s="430"/>
      <c r="J33" s="430"/>
    </row>
    <row r="34" spans="1:10" s="416" customFormat="1" ht="38.25" customHeight="1">
      <c r="A34" s="1330" t="s">
        <v>505</v>
      </c>
      <c r="B34" s="1330"/>
      <c r="C34" s="1330"/>
      <c r="D34" s="1330"/>
      <c r="E34" s="1330"/>
      <c r="F34" s="1330"/>
      <c r="G34" s="1330"/>
      <c r="H34" s="1330"/>
      <c r="I34" s="1330"/>
      <c r="J34" s="1330"/>
    </row>
    <row r="35" spans="1:10" s="416" customFormat="1" ht="34.5" customHeight="1">
      <c r="A35" s="1330" t="s">
        <v>506</v>
      </c>
      <c r="B35" s="1330"/>
      <c r="C35" s="1330"/>
      <c r="D35" s="1330"/>
      <c r="E35" s="1330"/>
      <c r="F35" s="1330"/>
      <c r="G35" s="1330"/>
      <c r="H35" s="1330"/>
      <c r="I35" s="1330"/>
      <c r="J35" s="1330"/>
    </row>
    <row r="36" spans="1:10" s="416" customFormat="1" ht="20.25" customHeight="1">
      <c r="A36" s="1330" t="s">
        <v>507</v>
      </c>
      <c r="B36" s="1330"/>
      <c r="C36" s="1330"/>
      <c r="D36" s="1330"/>
      <c r="E36" s="1330"/>
      <c r="F36" s="1330"/>
      <c r="G36" s="1330"/>
      <c r="H36" s="1330"/>
      <c r="I36" s="1330"/>
      <c r="J36" s="1330"/>
    </row>
    <row r="37" spans="1:10" s="416" customFormat="1" ht="48.75" customHeight="1">
      <c r="A37" s="1330" t="s">
        <v>508</v>
      </c>
      <c r="B37" s="1330"/>
      <c r="C37" s="1330"/>
      <c r="D37" s="1330"/>
      <c r="E37" s="1330"/>
      <c r="F37" s="1330"/>
      <c r="G37" s="1330"/>
      <c r="H37" s="1330"/>
      <c r="I37" s="1330"/>
      <c r="J37" s="1330"/>
    </row>
    <row r="38" spans="1:10" s="416" customFormat="1" ht="37.5" customHeight="1">
      <c r="A38" s="1330" t="s">
        <v>509</v>
      </c>
      <c r="B38" s="1330"/>
      <c r="C38" s="1330"/>
      <c r="D38" s="1330"/>
      <c r="E38" s="1330"/>
      <c r="F38" s="1330"/>
      <c r="G38" s="1330"/>
      <c r="H38" s="1330"/>
      <c r="I38" s="1330"/>
      <c r="J38" s="1330"/>
    </row>
    <row r="39" spans="1:10" s="416" customFormat="1" ht="13.5" customHeight="1">
      <c r="A39" s="1326" t="s">
        <v>461</v>
      </c>
      <c r="B39" s="1327"/>
      <c r="C39" s="1327"/>
      <c r="D39" s="1327"/>
      <c r="E39" s="1327"/>
      <c r="F39" s="1327"/>
      <c r="G39" s="1327"/>
      <c r="H39" s="1327"/>
      <c r="I39" s="1327"/>
      <c r="J39" s="1328"/>
    </row>
    <row r="40" spans="1:10" s="416" customFormat="1" ht="27.6" customHeight="1">
      <c r="H40" s="431"/>
    </row>
  </sheetData>
  <mergeCells count="7">
    <mergeCell ref="A39:J39"/>
    <mergeCell ref="A1:J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scale="61"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20" zoomScaleNormal="120" workbookViewId="0">
      <selection sqref="A1:K1"/>
    </sheetView>
  </sheetViews>
  <sheetFormatPr defaultColWidth="9.140625" defaultRowHeight="12"/>
  <cols>
    <col min="1" max="1" width="6.42578125" style="432" bestFit="1" customWidth="1"/>
    <col min="2" max="2" width="20.5703125" style="432" bestFit="1" customWidth="1"/>
    <col min="3" max="3" width="14.5703125" style="432" bestFit="1" customWidth="1"/>
    <col min="4" max="4" width="13.85546875" style="432" bestFit="1" customWidth="1"/>
    <col min="5" max="5" width="9.85546875" style="432" customWidth="1"/>
    <col min="6" max="6" width="7.85546875" style="432" customWidth="1"/>
    <col min="7" max="7" width="9" style="432" customWidth="1"/>
    <col min="8" max="8" width="9.5703125" style="432" bestFit="1" customWidth="1"/>
    <col min="9" max="9" width="10.5703125" style="432" bestFit="1" customWidth="1"/>
    <col min="10" max="10" width="11.5703125" style="432" customWidth="1"/>
    <col min="11" max="11" width="30.42578125" style="432" bestFit="1" customWidth="1"/>
    <col min="12" max="12" width="4.5703125" style="432" bestFit="1" customWidth="1"/>
    <col min="13" max="16384" width="9.140625" style="432"/>
  </cols>
  <sheetData>
    <row r="1" spans="1:11" ht="17.25" customHeight="1">
      <c r="A1" s="1332" t="s">
        <v>510</v>
      </c>
      <c r="B1" s="1332"/>
      <c r="C1" s="1332"/>
      <c r="D1" s="1332"/>
      <c r="E1" s="1332"/>
      <c r="F1" s="1332"/>
      <c r="G1" s="1332"/>
      <c r="H1" s="1332"/>
      <c r="I1" s="1332"/>
      <c r="J1" s="1332"/>
      <c r="K1" s="1332"/>
    </row>
    <row r="2" spans="1:11" s="435" customFormat="1" ht="48">
      <c r="A2" s="433" t="s">
        <v>511</v>
      </c>
      <c r="B2" s="433" t="s">
        <v>466</v>
      </c>
      <c r="C2" s="434" t="s">
        <v>467</v>
      </c>
      <c r="D2" s="434" t="s">
        <v>468</v>
      </c>
      <c r="E2" s="433" t="s">
        <v>469</v>
      </c>
      <c r="F2" s="433" t="s">
        <v>470</v>
      </c>
      <c r="G2" s="433" t="s">
        <v>471</v>
      </c>
      <c r="H2" s="434" t="s">
        <v>472</v>
      </c>
      <c r="I2" s="434" t="s">
        <v>473</v>
      </c>
      <c r="J2" s="434" t="s">
        <v>474</v>
      </c>
    </row>
    <row r="3" spans="1:11" s="435" customFormat="1" ht="27.75" customHeight="1">
      <c r="A3" s="417">
        <v>1</v>
      </c>
      <c r="B3" s="418" t="s">
        <v>512</v>
      </c>
      <c r="C3" s="419">
        <v>114.0001121</v>
      </c>
      <c r="D3" s="419">
        <v>76709.990000000005</v>
      </c>
      <c r="E3" s="420">
        <v>0.88</v>
      </c>
      <c r="F3" s="420">
        <v>2.2200000000000002</v>
      </c>
      <c r="G3" s="421">
        <v>0.11</v>
      </c>
      <c r="H3" s="421">
        <v>0.94</v>
      </c>
      <c r="I3" s="422">
        <v>4.3600000000000003</v>
      </c>
      <c r="J3" s="422">
        <v>0.02</v>
      </c>
    </row>
    <row r="4" spans="1:11" s="435" customFormat="1" ht="27" customHeight="1">
      <c r="A4" s="417">
        <v>2</v>
      </c>
      <c r="B4" s="418" t="s">
        <v>513</v>
      </c>
      <c r="C4" s="419">
        <v>432.02778899999998</v>
      </c>
      <c r="D4" s="419">
        <v>65530.3</v>
      </c>
      <c r="E4" s="420">
        <v>0.75</v>
      </c>
      <c r="F4" s="420">
        <v>1.84</v>
      </c>
      <c r="G4" s="421">
        <v>0.21</v>
      </c>
      <c r="H4" s="421">
        <v>1.1599999999999999</v>
      </c>
      <c r="I4" s="422">
        <v>5.22</v>
      </c>
      <c r="J4" s="422">
        <v>0.02</v>
      </c>
    </row>
    <row r="5" spans="1:11" s="435" customFormat="1" ht="27" customHeight="1">
      <c r="A5" s="417">
        <v>3</v>
      </c>
      <c r="B5" s="418" t="s">
        <v>514</v>
      </c>
      <c r="C5" s="419">
        <v>71.892328500000005</v>
      </c>
      <c r="D5" s="419">
        <v>52070.39</v>
      </c>
      <c r="E5" s="420">
        <v>0.6</v>
      </c>
      <c r="F5" s="420">
        <v>0.65</v>
      </c>
      <c r="G5" s="421">
        <v>0.1</v>
      </c>
      <c r="H5" s="421">
        <v>1.58</v>
      </c>
      <c r="I5" s="422">
        <v>1.48</v>
      </c>
      <c r="J5" s="422">
        <v>0.02</v>
      </c>
    </row>
    <row r="6" spans="1:11" s="435" customFormat="1" ht="21.75" customHeight="1">
      <c r="A6" s="417">
        <v>4</v>
      </c>
      <c r="B6" s="418" t="s">
        <v>515</v>
      </c>
      <c r="C6" s="419">
        <v>95.919779000000005</v>
      </c>
      <c r="D6" s="419">
        <v>152258.69</v>
      </c>
      <c r="E6" s="420">
        <v>1.74</v>
      </c>
      <c r="F6" s="420">
        <v>0.43</v>
      </c>
      <c r="G6" s="421">
        <v>7.0000000000000007E-2</v>
      </c>
      <c r="H6" s="421">
        <v>1.17</v>
      </c>
      <c r="I6" s="422">
        <v>0.46</v>
      </c>
      <c r="J6" s="422">
        <v>0.02</v>
      </c>
    </row>
    <row r="7" spans="1:11" s="435" customFormat="1" ht="25.5" customHeight="1">
      <c r="A7" s="417">
        <v>5</v>
      </c>
      <c r="B7" s="418" t="s">
        <v>516</v>
      </c>
      <c r="C7" s="419">
        <v>615.89607820000003</v>
      </c>
      <c r="D7" s="419">
        <v>261438.95</v>
      </c>
      <c r="E7" s="420">
        <v>2.99</v>
      </c>
      <c r="F7" s="420">
        <v>1.01</v>
      </c>
      <c r="G7" s="421">
        <v>0.28000000000000003</v>
      </c>
      <c r="H7" s="421">
        <v>0.94</v>
      </c>
      <c r="I7" s="422">
        <v>-3.4</v>
      </c>
      <c r="J7" s="422">
        <v>0.02</v>
      </c>
    </row>
    <row r="8" spans="1:11" s="435" customFormat="1" ht="27" customHeight="1">
      <c r="A8" s="417">
        <v>6</v>
      </c>
      <c r="B8" s="418" t="s">
        <v>517</v>
      </c>
      <c r="C8" s="419">
        <v>282.957358</v>
      </c>
      <c r="D8" s="419">
        <v>55815.040000000001</v>
      </c>
      <c r="E8" s="420">
        <v>0.64</v>
      </c>
      <c r="F8" s="420">
        <v>0.59</v>
      </c>
      <c r="G8" s="421">
        <v>0.12</v>
      </c>
      <c r="H8" s="421">
        <v>1.46</v>
      </c>
      <c r="I8" s="422">
        <v>5.1100000000000003</v>
      </c>
      <c r="J8" s="422">
        <v>0.02</v>
      </c>
    </row>
    <row r="9" spans="1:11" s="435" customFormat="1" ht="18" customHeight="1">
      <c r="A9" s="417">
        <v>7</v>
      </c>
      <c r="B9" s="418" t="s">
        <v>518</v>
      </c>
      <c r="C9" s="419">
        <v>121.18370760000001</v>
      </c>
      <c r="D9" s="419">
        <v>194629.03</v>
      </c>
      <c r="E9" s="420">
        <v>2.23</v>
      </c>
      <c r="F9" s="420">
        <v>1.26</v>
      </c>
      <c r="G9" s="421">
        <v>0.32</v>
      </c>
      <c r="H9" s="421">
        <v>2</v>
      </c>
      <c r="I9" s="422">
        <v>1.95</v>
      </c>
      <c r="J9" s="422">
        <v>0.02</v>
      </c>
    </row>
    <row r="10" spans="1:11" s="435" customFormat="1" ht="29.25" customHeight="1">
      <c r="A10" s="417">
        <v>8</v>
      </c>
      <c r="B10" s="418" t="s">
        <v>519</v>
      </c>
      <c r="C10" s="419">
        <v>159.28154599999999</v>
      </c>
      <c r="D10" s="419">
        <v>86557.1</v>
      </c>
      <c r="E10" s="420">
        <v>0.99</v>
      </c>
      <c r="F10" s="420">
        <v>1.32</v>
      </c>
      <c r="G10" s="421">
        <v>0.35</v>
      </c>
      <c r="H10" s="421">
        <v>1.54</v>
      </c>
      <c r="I10" s="422">
        <v>4.5999999999999996</v>
      </c>
      <c r="J10" s="422">
        <v>0.03</v>
      </c>
    </row>
    <row r="11" spans="1:11" s="435" customFormat="1" ht="27.75" customHeight="1">
      <c r="A11" s="417">
        <v>9</v>
      </c>
      <c r="B11" s="418" t="s">
        <v>520</v>
      </c>
      <c r="C11" s="419">
        <v>2169.2527439999999</v>
      </c>
      <c r="D11" s="419">
        <v>36031.29</v>
      </c>
      <c r="E11" s="420">
        <v>0.41</v>
      </c>
      <c r="F11" s="420">
        <v>0.56000000000000005</v>
      </c>
      <c r="G11" s="421">
        <v>0.08</v>
      </c>
      <c r="H11" s="421">
        <v>1.36</v>
      </c>
      <c r="I11" s="422">
        <v>3.51</v>
      </c>
      <c r="J11" s="422">
        <v>0.02</v>
      </c>
    </row>
    <row r="12" spans="1:11" s="435" customFormat="1" ht="15" customHeight="1">
      <c r="A12" s="417">
        <v>10</v>
      </c>
      <c r="B12" s="418" t="s">
        <v>521</v>
      </c>
      <c r="C12" s="419">
        <v>2790.319184</v>
      </c>
      <c r="D12" s="419">
        <v>223479.45</v>
      </c>
      <c r="E12" s="420">
        <v>2.56</v>
      </c>
      <c r="F12" s="420">
        <v>0.69</v>
      </c>
      <c r="G12" s="421">
        <v>0.18</v>
      </c>
      <c r="H12" s="421">
        <v>0.75</v>
      </c>
      <c r="I12" s="422">
        <v>1.27</v>
      </c>
      <c r="J12" s="422">
        <v>0.02</v>
      </c>
    </row>
    <row r="13" spans="1:11" s="435" customFormat="1" ht="15" customHeight="1">
      <c r="A13" s="417">
        <v>11</v>
      </c>
      <c r="B13" s="418" t="s">
        <v>522</v>
      </c>
      <c r="C13" s="419">
        <v>24.086829600000002</v>
      </c>
      <c r="D13" s="419">
        <v>56580.82</v>
      </c>
      <c r="E13" s="420">
        <v>0.65</v>
      </c>
      <c r="F13" s="420">
        <v>0.39</v>
      </c>
      <c r="G13" s="421">
        <v>0.05</v>
      </c>
      <c r="H13" s="421">
        <v>1.27</v>
      </c>
      <c r="I13" s="422">
        <v>-4.59</v>
      </c>
      <c r="J13" s="422">
        <v>0.02</v>
      </c>
    </row>
    <row r="14" spans="1:11" s="435" customFormat="1" ht="15" customHeight="1">
      <c r="A14" s="417">
        <v>12</v>
      </c>
      <c r="B14" s="418" t="s">
        <v>523</v>
      </c>
      <c r="C14" s="419">
        <v>161.44488720000001</v>
      </c>
      <c r="D14" s="419">
        <v>61651.77</v>
      </c>
      <c r="E14" s="420">
        <v>0.71</v>
      </c>
      <c r="F14" s="420">
        <v>0.35</v>
      </c>
      <c r="G14" s="421">
        <v>0.04</v>
      </c>
      <c r="H14" s="421">
        <v>2.13</v>
      </c>
      <c r="I14" s="422">
        <v>15.77</v>
      </c>
      <c r="J14" s="422">
        <v>0.02</v>
      </c>
    </row>
    <row r="15" spans="1:11" s="435" customFormat="1" ht="15" customHeight="1">
      <c r="A15" s="417">
        <v>13</v>
      </c>
      <c r="B15" s="418" t="s">
        <v>524</v>
      </c>
      <c r="C15" s="419">
        <v>6162.7283269999998</v>
      </c>
      <c r="D15" s="419">
        <v>52273.8</v>
      </c>
      <c r="E15" s="420">
        <v>0.6</v>
      </c>
      <c r="F15" s="420">
        <v>0.63</v>
      </c>
      <c r="G15" s="421">
        <v>0.12</v>
      </c>
      <c r="H15" s="421">
        <v>0.7</v>
      </c>
      <c r="I15" s="422">
        <v>-0.76</v>
      </c>
      <c r="J15" s="422">
        <v>0.03</v>
      </c>
    </row>
    <row r="16" spans="1:11" s="435" customFormat="1" ht="23.25" customHeight="1">
      <c r="A16" s="417">
        <v>14</v>
      </c>
      <c r="B16" s="418" t="s">
        <v>525</v>
      </c>
      <c r="C16" s="419">
        <v>53.093716000000001</v>
      </c>
      <c r="D16" s="419">
        <v>46947.16</v>
      </c>
      <c r="E16" s="420">
        <v>0.54</v>
      </c>
      <c r="F16" s="420">
        <v>0.24</v>
      </c>
      <c r="G16" s="421">
        <v>0.01</v>
      </c>
      <c r="H16" s="421">
        <v>1.5</v>
      </c>
      <c r="I16" s="422">
        <v>2.81</v>
      </c>
      <c r="J16" s="422">
        <v>0.03</v>
      </c>
    </row>
    <row r="17" spans="1:10" s="435" customFormat="1" ht="25.5" customHeight="1">
      <c r="A17" s="417">
        <v>15</v>
      </c>
      <c r="B17" s="418" t="s">
        <v>526</v>
      </c>
      <c r="C17" s="419">
        <v>83.272271000000003</v>
      </c>
      <c r="D17" s="419">
        <v>68575.19</v>
      </c>
      <c r="E17" s="420">
        <v>0.78</v>
      </c>
      <c r="F17" s="420">
        <v>0.38</v>
      </c>
      <c r="G17" s="421">
        <v>0.06</v>
      </c>
      <c r="H17" s="421">
        <v>1.1399999999999999</v>
      </c>
      <c r="I17" s="422">
        <v>9.32</v>
      </c>
      <c r="J17" s="422">
        <v>0.02</v>
      </c>
    </row>
    <row r="18" spans="1:10" s="435" customFormat="1" ht="20.25" customHeight="1">
      <c r="A18" s="417">
        <v>16</v>
      </c>
      <c r="B18" s="418" t="s">
        <v>527</v>
      </c>
      <c r="C18" s="419">
        <v>27.365846000000001</v>
      </c>
      <c r="D18" s="419">
        <v>46049.88</v>
      </c>
      <c r="E18" s="420">
        <v>0.53</v>
      </c>
      <c r="F18" s="420">
        <v>0.92</v>
      </c>
      <c r="G18" s="421">
        <v>0.16</v>
      </c>
      <c r="H18" s="421">
        <v>1.89</v>
      </c>
      <c r="I18" s="422">
        <v>-5.99</v>
      </c>
      <c r="J18" s="422">
        <v>0.02</v>
      </c>
    </row>
    <row r="19" spans="1:10" s="435" customFormat="1" ht="15" customHeight="1">
      <c r="A19" s="417">
        <v>17</v>
      </c>
      <c r="B19" s="418" t="s">
        <v>528</v>
      </c>
      <c r="C19" s="419">
        <v>131.6864252</v>
      </c>
      <c r="D19" s="419">
        <v>68193.289999999994</v>
      </c>
      <c r="E19" s="420">
        <v>0.78</v>
      </c>
      <c r="F19" s="420">
        <v>0.89</v>
      </c>
      <c r="G19" s="421">
        <v>0.28999999999999998</v>
      </c>
      <c r="H19" s="421">
        <v>1.24</v>
      </c>
      <c r="I19" s="422">
        <v>6.62</v>
      </c>
      <c r="J19" s="422">
        <v>0.02</v>
      </c>
    </row>
    <row r="20" spans="1:10" s="435" customFormat="1" ht="15" customHeight="1">
      <c r="A20" s="417">
        <v>18</v>
      </c>
      <c r="B20" s="418" t="s">
        <v>529</v>
      </c>
      <c r="C20" s="419">
        <v>542.73301919999994</v>
      </c>
      <c r="D20" s="419">
        <v>118183.64</v>
      </c>
      <c r="E20" s="420">
        <v>1.35</v>
      </c>
      <c r="F20" s="420">
        <v>0.95</v>
      </c>
      <c r="G20" s="421">
        <v>0.27</v>
      </c>
      <c r="H20" s="421">
        <v>1.48</v>
      </c>
      <c r="I20" s="422">
        <v>-6</v>
      </c>
      <c r="J20" s="422">
        <v>0.02</v>
      </c>
    </row>
    <row r="21" spans="1:10" s="435" customFormat="1" ht="24" customHeight="1">
      <c r="A21" s="417">
        <v>19</v>
      </c>
      <c r="B21" s="418" t="s">
        <v>530</v>
      </c>
      <c r="C21" s="419">
        <v>753.75694639999995</v>
      </c>
      <c r="D21" s="419">
        <v>1232157.44</v>
      </c>
      <c r="E21" s="420">
        <v>14.1</v>
      </c>
      <c r="F21" s="420">
        <v>1.18</v>
      </c>
      <c r="G21" s="421">
        <v>0.51</v>
      </c>
      <c r="H21" s="421">
        <v>1.08</v>
      </c>
      <c r="I21" s="422">
        <v>-2.95</v>
      </c>
      <c r="J21" s="422">
        <v>0.02</v>
      </c>
    </row>
    <row r="22" spans="1:10" s="435" customFormat="1" ht="28.5" customHeight="1">
      <c r="A22" s="417">
        <v>20</v>
      </c>
      <c r="B22" s="418" t="s">
        <v>531</v>
      </c>
      <c r="C22" s="419">
        <v>2149.6442299999999</v>
      </c>
      <c r="D22" s="419">
        <v>69524.87</v>
      </c>
      <c r="E22" s="420">
        <v>0.8</v>
      </c>
      <c r="F22" s="420">
        <v>1.05</v>
      </c>
      <c r="G22" s="421">
        <v>0.19</v>
      </c>
      <c r="H22" s="421">
        <v>1.4</v>
      </c>
      <c r="I22" s="422">
        <v>-0.67</v>
      </c>
      <c r="J22" s="422">
        <v>0.02</v>
      </c>
    </row>
    <row r="23" spans="1:10" s="435" customFormat="1" ht="15" customHeight="1">
      <c r="A23" s="417">
        <v>21</v>
      </c>
      <c r="B23" s="418" t="s">
        <v>532</v>
      </c>
      <c r="C23" s="419">
        <v>39.968330799999997</v>
      </c>
      <c r="D23" s="419">
        <v>41615.129999999997</v>
      </c>
      <c r="E23" s="420">
        <v>0.48</v>
      </c>
      <c r="F23" s="420">
        <v>0.73</v>
      </c>
      <c r="G23" s="421">
        <v>0.15</v>
      </c>
      <c r="H23" s="421">
        <v>1.5</v>
      </c>
      <c r="I23" s="422">
        <v>10.09</v>
      </c>
      <c r="J23" s="422">
        <v>0.02</v>
      </c>
    </row>
    <row r="24" spans="1:10" s="435" customFormat="1" ht="16.5" customHeight="1">
      <c r="A24" s="417">
        <v>22</v>
      </c>
      <c r="B24" s="418" t="s">
        <v>533</v>
      </c>
      <c r="C24" s="419">
        <v>224.7194585</v>
      </c>
      <c r="D24" s="419">
        <v>67570.89</v>
      </c>
      <c r="E24" s="420">
        <v>0.77</v>
      </c>
      <c r="F24" s="420">
        <v>1.51</v>
      </c>
      <c r="G24" s="421">
        <v>0.28999999999999998</v>
      </c>
      <c r="H24" s="421">
        <v>1.4</v>
      </c>
      <c r="I24" s="422">
        <v>9.89</v>
      </c>
      <c r="J24" s="422">
        <v>0.02</v>
      </c>
    </row>
    <row r="25" spans="1:10" s="435" customFormat="1" ht="26.25" customHeight="1">
      <c r="A25" s="417">
        <v>23</v>
      </c>
      <c r="B25" s="418" t="s">
        <v>534</v>
      </c>
      <c r="C25" s="419">
        <v>234.95912619999999</v>
      </c>
      <c r="D25" s="419">
        <v>228639.67</v>
      </c>
      <c r="E25" s="420">
        <v>2.62</v>
      </c>
      <c r="F25" s="420">
        <v>0.55000000000000004</v>
      </c>
      <c r="G25" s="421">
        <v>0.12</v>
      </c>
      <c r="H25" s="421">
        <v>1.22</v>
      </c>
      <c r="I25" s="422">
        <v>-4.38</v>
      </c>
      <c r="J25" s="422">
        <v>0.02</v>
      </c>
    </row>
    <row r="26" spans="1:10" s="435" customFormat="1" ht="26.25" customHeight="1">
      <c r="A26" s="417">
        <v>24</v>
      </c>
      <c r="B26" s="418" t="s">
        <v>535</v>
      </c>
      <c r="C26" s="419">
        <v>1399.1400051999999</v>
      </c>
      <c r="D26" s="419">
        <v>698380.73</v>
      </c>
      <c r="E26" s="420">
        <v>7.99</v>
      </c>
      <c r="F26" s="420">
        <v>1</v>
      </c>
      <c r="G26" s="421">
        <v>0.44</v>
      </c>
      <c r="H26" s="421">
        <v>0.76</v>
      </c>
      <c r="I26" s="422">
        <v>6.82</v>
      </c>
      <c r="J26" s="422">
        <v>0.02</v>
      </c>
    </row>
    <row r="27" spans="1:10" s="435" customFormat="1" ht="27" customHeight="1">
      <c r="A27" s="417">
        <v>25</v>
      </c>
      <c r="B27" s="418" t="s">
        <v>536</v>
      </c>
      <c r="C27" s="419">
        <v>1242.8017742</v>
      </c>
      <c r="D27" s="419">
        <v>410928.68</v>
      </c>
      <c r="E27" s="420">
        <v>4.7</v>
      </c>
      <c r="F27" s="420">
        <v>0.67</v>
      </c>
      <c r="G27" s="421">
        <v>0.17</v>
      </c>
      <c r="H27" s="421">
        <v>1.55</v>
      </c>
      <c r="I27" s="422">
        <v>3.12</v>
      </c>
      <c r="J27" s="422">
        <v>0.02</v>
      </c>
    </row>
    <row r="28" spans="1:10" s="435" customFormat="1" ht="27" customHeight="1">
      <c r="A28" s="417">
        <v>26</v>
      </c>
      <c r="B28" s="418" t="s">
        <v>537</v>
      </c>
      <c r="C28" s="419">
        <v>776.02290300000004</v>
      </c>
      <c r="D28" s="419">
        <v>92417.34</v>
      </c>
      <c r="E28" s="420">
        <v>1.06</v>
      </c>
      <c r="F28" s="420">
        <v>1.3</v>
      </c>
      <c r="G28" s="421">
        <v>0.28000000000000003</v>
      </c>
      <c r="H28" s="421">
        <v>1.22</v>
      </c>
      <c r="I28" s="422">
        <v>3.14</v>
      </c>
      <c r="J28" s="422">
        <v>0.02</v>
      </c>
    </row>
    <row r="29" spans="1:10" s="435" customFormat="1" ht="27" customHeight="1">
      <c r="A29" s="417">
        <v>27</v>
      </c>
      <c r="B29" s="418" t="s">
        <v>538</v>
      </c>
      <c r="C29" s="419">
        <v>2074.9373460000002</v>
      </c>
      <c r="D29" s="419">
        <v>483834.72</v>
      </c>
      <c r="E29" s="420">
        <v>5.54</v>
      </c>
      <c r="F29" s="420">
        <v>1.29</v>
      </c>
      <c r="G29" s="421">
        <v>0.34</v>
      </c>
      <c r="H29" s="421">
        <v>2.36</v>
      </c>
      <c r="I29" s="422">
        <v>1.51</v>
      </c>
      <c r="J29" s="422">
        <v>0.02</v>
      </c>
    </row>
    <row r="30" spans="1:10" s="435" customFormat="1" ht="15" customHeight="1">
      <c r="A30" s="417">
        <v>28</v>
      </c>
      <c r="B30" s="418" t="s">
        <v>539</v>
      </c>
      <c r="C30" s="419">
        <v>241.72204400000001</v>
      </c>
      <c r="D30" s="419">
        <v>75022.06</v>
      </c>
      <c r="E30" s="420">
        <v>0.86</v>
      </c>
      <c r="F30" s="420">
        <v>1.1000000000000001</v>
      </c>
      <c r="G30" s="421">
        <v>0.28999999999999998</v>
      </c>
      <c r="H30" s="421">
        <v>1.34</v>
      </c>
      <c r="I30" s="422">
        <v>4.07</v>
      </c>
      <c r="J30" s="422">
        <v>0.02</v>
      </c>
    </row>
    <row r="31" spans="1:10" s="435" customFormat="1" ht="30" customHeight="1">
      <c r="A31" s="417">
        <v>29</v>
      </c>
      <c r="B31" s="418" t="s">
        <v>540</v>
      </c>
      <c r="C31" s="419">
        <v>993.30756350000001</v>
      </c>
      <c r="D31" s="419">
        <v>272930.52</v>
      </c>
      <c r="E31" s="420">
        <v>3.12</v>
      </c>
      <c r="F31" s="420">
        <v>0.87</v>
      </c>
      <c r="G31" s="421">
        <v>0.27</v>
      </c>
      <c r="H31" s="421">
        <v>1.26</v>
      </c>
      <c r="I31" s="422">
        <v>0.54</v>
      </c>
      <c r="J31" s="422">
        <v>0.02</v>
      </c>
    </row>
    <row r="32" spans="1:10" s="435" customFormat="1" ht="29.25" customHeight="1">
      <c r="A32" s="417">
        <v>30</v>
      </c>
      <c r="B32" s="418" t="s">
        <v>541</v>
      </c>
      <c r="C32" s="419">
        <v>29.588535700000001</v>
      </c>
      <c r="D32" s="419">
        <v>44868.4</v>
      </c>
      <c r="E32" s="420">
        <v>0.51</v>
      </c>
      <c r="F32" s="420">
        <v>1.19</v>
      </c>
      <c r="G32" s="421">
        <v>0.24</v>
      </c>
      <c r="H32" s="421">
        <v>1.46</v>
      </c>
      <c r="I32" s="422">
        <v>-5.88</v>
      </c>
      <c r="J32" s="422">
        <v>0.03</v>
      </c>
    </row>
    <row r="33" spans="1:10" s="435" customFormat="1" ht="15" customHeight="1">
      <c r="A33" s="417">
        <v>31</v>
      </c>
      <c r="B33" s="418" t="s">
        <v>542</v>
      </c>
      <c r="C33" s="419">
        <v>281.11455059999997</v>
      </c>
      <c r="D33" s="419">
        <v>324119.59999999998</v>
      </c>
      <c r="E33" s="420">
        <v>3.71</v>
      </c>
      <c r="F33" s="420">
        <v>0.84</v>
      </c>
      <c r="G33" s="421">
        <v>0.24</v>
      </c>
      <c r="H33" s="421">
        <v>1.32</v>
      </c>
      <c r="I33" s="422">
        <v>8.31</v>
      </c>
      <c r="J33" s="422">
        <v>0.02</v>
      </c>
    </row>
    <row r="34" spans="1:10" s="435" customFormat="1" ht="22.5" customHeight="1">
      <c r="A34" s="417">
        <v>32</v>
      </c>
      <c r="B34" s="418" t="s">
        <v>543</v>
      </c>
      <c r="C34" s="419">
        <v>621.76441550000004</v>
      </c>
      <c r="D34" s="419">
        <v>132080.67000000001</v>
      </c>
      <c r="E34" s="420">
        <v>1.51</v>
      </c>
      <c r="F34" s="420">
        <v>1.08</v>
      </c>
      <c r="G34" s="421">
        <v>0.27</v>
      </c>
      <c r="H34" s="421">
        <v>1.97</v>
      </c>
      <c r="I34" s="422">
        <v>1.49</v>
      </c>
      <c r="J34" s="422">
        <v>0.02</v>
      </c>
    </row>
    <row r="35" spans="1:10" s="435" customFormat="1" ht="15" customHeight="1">
      <c r="A35" s="417">
        <v>33</v>
      </c>
      <c r="B35" s="418" t="s">
        <v>544</v>
      </c>
      <c r="C35" s="419">
        <v>151.04003</v>
      </c>
      <c r="D35" s="419">
        <v>130532.72</v>
      </c>
      <c r="E35" s="420">
        <v>1.49</v>
      </c>
      <c r="F35" s="420">
        <v>0.68</v>
      </c>
      <c r="G35" s="421">
        <v>0.16</v>
      </c>
      <c r="H35" s="421">
        <v>1.25</v>
      </c>
      <c r="I35" s="422">
        <v>0.32</v>
      </c>
      <c r="J35" s="422">
        <v>0.02</v>
      </c>
    </row>
    <row r="36" spans="1:10" s="435" customFormat="1" ht="27" customHeight="1">
      <c r="A36" s="417">
        <v>34</v>
      </c>
      <c r="B36" s="418" t="s">
        <v>545</v>
      </c>
      <c r="C36" s="419">
        <v>9696.6661339999991</v>
      </c>
      <c r="D36" s="419">
        <v>103746.09</v>
      </c>
      <c r="E36" s="420">
        <v>1.19</v>
      </c>
      <c r="F36" s="420">
        <v>0.69</v>
      </c>
      <c r="G36" s="421">
        <v>0.14000000000000001</v>
      </c>
      <c r="H36" s="421">
        <v>1.57</v>
      </c>
      <c r="I36" s="422">
        <v>15.44</v>
      </c>
      <c r="J36" s="422">
        <v>0.03</v>
      </c>
    </row>
    <row r="37" spans="1:10" s="435" customFormat="1" ht="26.25" customHeight="1">
      <c r="A37" s="417">
        <v>35</v>
      </c>
      <c r="B37" s="418" t="s">
        <v>546</v>
      </c>
      <c r="C37" s="419">
        <v>96.415716000000003</v>
      </c>
      <c r="D37" s="419">
        <v>80456.23</v>
      </c>
      <c r="E37" s="420">
        <v>0.92</v>
      </c>
      <c r="F37" s="420">
        <v>0.5</v>
      </c>
      <c r="G37" s="421">
        <v>0.11</v>
      </c>
      <c r="H37" s="421">
        <v>0.91</v>
      </c>
      <c r="I37" s="422">
        <v>-1.49</v>
      </c>
      <c r="J37" s="422">
        <v>0.03</v>
      </c>
    </row>
    <row r="38" spans="1:10" s="435" customFormat="1" ht="27" customHeight="1">
      <c r="A38" s="417">
        <v>36</v>
      </c>
      <c r="B38" s="418" t="s">
        <v>547</v>
      </c>
      <c r="C38" s="419">
        <v>6290.1396029999996</v>
      </c>
      <c r="D38" s="419">
        <v>69047.490000000005</v>
      </c>
      <c r="E38" s="420">
        <v>0.79</v>
      </c>
      <c r="F38" s="420">
        <v>0.65</v>
      </c>
      <c r="G38" s="421">
        <v>0.12</v>
      </c>
      <c r="H38" s="421">
        <v>1.17</v>
      </c>
      <c r="I38" s="422">
        <v>10.45</v>
      </c>
      <c r="J38" s="422">
        <v>0.02</v>
      </c>
    </row>
    <row r="39" spans="1:10" s="435" customFormat="1" ht="39" customHeight="1">
      <c r="A39" s="417">
        <v>37</v>
      </c>
      <c r="B39" s="418" t="s">
        <v>548</v>
      </c>
      <c r="C39" s="419">
        <v>6975.4528639999999</v>
      </c>
      <c r="D39" s="419">
        <v>90935.14</v>
      </c>
      <c r="E39" s="420">
        <v>1.04</v>
      </c>
      <c r="F39" s="420">
        <v>0.59</v>
      </c>
      <c r="G39" s="421">
        <v>0.09</v>
      </c>
      <c r="H39" s="421">
        <v>1.83</v>
      </c>
      <c r="I39" s="422">
        <v>4.2699999999999996</v>
      </c>
      <c r="J39" s="422">
        <v>0.03</v>
      </c>
    </row>
    <row r="40" spans="1:10" s="435" customFormat="1" ht="27" customHeight="1">
      <c r="A40" s="417">
        <v>38</v>
      </c>
      <c r="B40" s="418" t="s">
        <v>549</v>
      </c>
      <c r="C40" s="419">
        <v>6765.6118049999995</v>
      </c>
      <c r="D40" s="419">
        <v>862361.79</v>
      </c>
      <c r="E40" s="420">
        <v>9.8699999999999992</v>
      </c>
      <c r="F40" s="420">
        <v>0</v>
      </c>
      <c r="G40" s="421">
        <v>0</v>
      </c>
      <c r="H40" s="421">
        <v>1.6</v>
      </c>
      <c r="I40" s="422">
        <v>-0.04</v>
      </c>
      <c r="J40" s="422">
        <v>0.01</v>
      </c>
    </row>
    <row r="41" spans="1:10" s="435" customFormat="1" ht="27" customHeight="1">
      <c r="A41" s="417">
        <v>39</v>
      </c>
      <c r="B41" s="418" t="s">
        <v>550</v>
      </c>
      <c r="C41" s="419">
        <v>1000.901686</v>
      </c>
      <c r="D41" s="419">
        <v>57748.77</v>
      </c>
      <c r="E41" s="420">
        <v>0.66</v>
      </c>
      <c r="F41" s="420">
        <v>0.93</v>
      </c>
      <c r="G41" s="421">
        <v>0.26</v>
      </c>
      <c r="H41" s="421">
        <v>0.78</v>
      </c>
      <c r="I41" s="422">
        <v>-1.89</v>
      </c>
      <c r="J41" s="422">
        <v>0.03</v>
      </c>
    </row>
    <row r="42" spans="1:10" s="435" customFormat="1" ht="15" customHeight="1">
      <c r="A42" s="417">
        <v>40</v>
      </c>
      <c r="B42" s="418" t="s">
        <v>551</v>
      </c>
      <c r="C42" s="419">
        <v>892.46119339999996</v>
      </c>
      <c r="D42" s="419">
        <v>238006.91</v>
      </c>
      <c r="E42" s="420">
        <v>2.72</v>
      </c>
      <c r="F42" s="420">
        <v>1.23</v>
      </c>
      <c r="G42" s="421">
        <v>0.39</v>
      </c>
      <c r="H42" s="421">
        <v>1.02</v>
      </c>
      <c r="I42" s="422">
        <v>8.27</v>
      </c>
      <c r="J42" s="422">
        <v>0.02</v>
      </c>
    </row>
    <row r="43" spans="1:10" s="435" customFormat="1" ht="24.75" customHeight="1">
      <c r="A43" s="417">
        <v>41</v>
      </c>
      <c r="B43" s="418" t="s">
        <v>552</v>
      </c>
      <c r="C43" s="419">
        <v>239.93349699999999</v>
      </c>
      <c r="D43" s="419">
        <v>123452.98</v>
      </c>
      <c r="E43" s="420">
        <v>1.41</v>
      </c>
      <c r="F43" s="420">
        <v>0.41</v>
      </c>
      <c r="G43" s="421">
        <v>7.0000000000000007E-2</v>
      </c>
      <c r="H43" s="421">
        <v>1.06</v>
      </c>
      <c r="I43" s="422">
        <v>8.73</v>
      </c>
      <c r="J43" s="422">
        <v>0.02</v>
      </c>
    </row>
    <row r="44" spans="1:10" s="435" customFormat="1" ht="25.5" customHeight="1">
      <c r="A44" s="417">
        <v>42</v>
      </c>
      <c r="B44" s="418" t="s">
        <v>553</v>
      </c>
      <c r="C44" s="419">
        <v>365.90513729999998</v>
      </c>
      <c r="D44" s="419">
        <v>350539.32</v>
      </c>
      <c r="E44" s="420">
        <v>4.01</v>
      </c>
      <c r="F44" s="420">
        <v>0.94</v>
      </c>
      <c r="G44" s="421">
        <v>0.32</v>
      </c>
      <c r="H44" s="421">
        <v>1.58</v>
      </c>
      <c r="I44" s="422">
        <v>3.61</v>
      </c>
      <c r="J44" s="422">
        <v>0.02</v>
      </c>
    </row>
    <row r="45" spans="1:10" s="435" customFormat="1" ht="26.25" customHeight="1">
      <c r="A45" s="417">
        <v>43</v>
      </c>
      <c r="B45" s="418" t="s">
        <v>554</v>
      </c>
      <c r="C45" s="419">
        <v>92.901165000000006</v>
      </c>
      <c r="D45" s="419">
        <v>51091.18</v>
      </c>
      <c r="E45" s="420">
        <v>0.57999999999999996</v>
      </c>
      <c r="F45" s="420">
        <v>0.79</v>
      </c>
      <c r="G45" s="421">
        <v>0.2</v>
      </c>
      <c r="H45" s="421">
        <v>1.2</v>
      </c>
      <c r="I45" s="422">
        <v>-0.19</v>
      </c>
      <c r="J45" s="422">
        <v>0.02</v>
      </c>
    </row>
    <row r="46" spans="1:10" s="435" customFormat="1" ht="19.5" customHeight="1">
      <c r="A46" s="417">
        <v>44</v>
      </c>
      <c r="B46" s="418" t="s">
        <v>555</v>
      </c>
      <c r="C46" s="419">
        <v>664.29811640000003</v>
      </c>
      <c r="D46" s="419">
        <v>113421.93</v>
      </c>
      <c r="E46" s="420">
        <v>1.3</v>
      </c>
      <c r="F46" s="420">
        <v>1.1299999999999999</v>
      </c>
      <c r="G46" s="421">
        <v>0.22</v>
      </c>
      <c r="H46" s="421">
        <v>1.1200000000000001</v>
      </c>
      <c r="I46" s="422">
        <v>8.19</v>
      </c>
      <c r="J46" s="422">
        <v>0.02</v>
      </c>
    </row>
    <row r="47" spans="1:10" s="435" customFormat="1" ht="28.5" customHeight="1">
      <c r="A47" s="417">
        <v>45</v>
      </c>
      <c r="B47" s="418" t="s">
        <v>556</v>
      </c>
      <c r="C47" s="419">
        <v>1222.1532629999999</v>
      </c>
      <c r="D47" s="419">
        <v>99335.4</v>
      </c>
      <c r="E47" s="420">
        <v>1.1399999999999999</v>
      </c>
      <c r="F47" s="420">
        <v>1.19</v>
      </c>
      <c r="G47" s="421">
        <v>0.28000000000000003</v>
      </c>
      <c r="H47" s="421">
        <v>1.22</v>
      </c>
      <c r="I47" s="422">
        <v>9.9600000000000009</v>
      </c>
      <c r="J47" s="422">
        <v>0.03</v>
      </c>
    </row>
    <row r="48" spans="1:10" s="435" customFormat="1" ht="15" customHeight="1">
      <c r="A48" s="417">
        <v>46</v>
      </c>
      <c r="B48" s="418" t="s">
        <v>557</v>
      </c>
      <c r="C48" s="419">
        <v>487.212087</v>
      </c>
      <c r="D48" s="419">
        <v>69566.09</v>
      </c>
      <c r="E48" s="420">
        <v>0.8</v>
      </c>
      <c r="F48" s="420">
        <v>1.1200000000000001</v>
      </c>
      <c r="G48" s="421">
        <v>0.23</v>
      </c>
      <c r="H48" s="421">
        <v>2.1</v>
      </c>
      <c r="I48" s="422">
        <v>-1.36</v>
      </c>
      <c r="J48" s="422">
        <v>0.03</v>
      </c>
    </row>
    <row r="49" spans="1:10" s="435" customFormat="1" ht="15" customHeight="1">
      <c r="A49" s="417">
        <v>47</v>
      </c>
      <c r="B49" s="418" t="s">
        <v>558</v>
      </c>
      <c r="C49" s="419">
        <v>88.778616</v>
      </c>
      <c r="D49" s="419">
        <v>125346.84</v>
      </c>
      <c r="E49" s="420">
        <v>1.43</v>
      </c>
      <c r="F49" s="420">
        <v>0.71</v>
      </c>
      <c r="G49" s="421">
        <v>0.17</v>
      </c>
      <c r="H49" s="421">
        <v>1.04</v>
      </c>
      <c r="I49" s="422">
        <v>-1.43</v>
      </c>
      <c r="J49" s="422">
        <v>0.02</v>
      </c>
    </row>
    <row r="50" spans="1:10" s="435" customFormat="1" ht="15" customHeight="1">
      <c r="A50" s="417">
        <v>48</v>
      </c>
      <c r="B50" s="418" t="s">
        <v>559</v>
      </c>
      <c r="C50" s="419">
        <v>150.1215282</v>
      </c>
      <c r="D50" s="419">
        <v>31416.61</v>
      </c>
      <c r="E50" s="420">
        <v>0.36</v>
      </c>
      <c r="F50" s="420">
        <v>1.1499999999999999</v>
      </c>
      <c r="G50" s="421">
        <v>0.31</v>
      </c>
      <c r="H50" s="421">
        <v>0.88</v>
      </c>
      <c r="I50" s="422">
        <v>-9.14</v>
      </c>
      <c r="J50" s="422">
        <v>0.02</v>
      </c>
    </row>
    <row r="51" spans="1:10" s="435" customFormat="1" ht="15" customHeight="1">
      <c r="A51" s="417">
        <v>49</v>
      </c>
      <c r="B51" s="418" t="s">
        <v>560</v>
      </c>
      <c r="C51" s="419">
        <v>288.68634500000002</v>
      </c>
      <c r="D51" s="419">
        <v>96053.45</v>
      </c>
      <c r="E51" s="420">
        <v>1.1000000000000001</v>
      </c>
      <c r="F51" s="420">
        <v>0.77</v>
      </c>
      <c r="G51" s="421">
        <v>0.2</v>
      </c>
      <c r="H51" s="421">
        <v>1.04</v>
      </c>
      <c r="I51" s="422">
        <v>0.28000000000000003</v>
      </c>
      <c r="J51" s="422">
        <v>0.02</v>
      </c>
    </row>
    <row r="52" spans="1:10" s="435" customFormat="1" ht="27" customHeight="1">
      <c r="A52" s="417">
        <v>50</v>
      </c>
      <c r="B52" s="418" t="s">
        <v>561</v>
      </c>
      <c r="C52" s="419">
        <v>1097.7683986</v>
      </c>
      <c r="D52" s="419">
        <v>60027.9</v>
      </c>
      <c r="E52" s="420">
        <v>0.69</v>
      </c>
      <c r="F52" s="420">
        <v>1.02</v>
      </c>
      <c r="G52" s="421">
        <v>0.37</v>
      </c>
      <c r="H52" s="421">
        <v>1.24</v>
      </c>
      <c r="I52" s="422">
        <v>4.09</v>
      </c>
      <c r="J52" s="422">
        <v>0.02</v>
      </c>
    </row>
    <row r="53" spans="1:10" s="435" customFormat="1" ht="27" customHeight="1">
      <c r="A53" s="436"/>
      <c r="B53" s="437"/>
      <c r="C53" s="438"/>
      <c r="D53" s="438"/>
      <c r="E53" s="439"/>
      <c r="F53" s="439"/>
      <c r="G53" s="440"/>
      <c r="H53" s="440"/>
      <c r="I53" s="441"/>
      <c r="J53" s="441"/>
    </row>
    <row r="54" spans="1:10" s="435" customFormat="1" ht="26.25" customHeight="1">
      <c r="A54" s="1333" t="s">
        <v>562</v>
      </c>
      <c r="B54" s="1333"/>
      <c r="C54" s="1333"/>
      <c r="D54" s="1333"/>
      <c r="E54" s="1333"/>
      <c r="F54" s="1333"/>
      <c r="G54" s="1333"/>
      <c r="H54" s="1333"/>
      <c r="I54" s="1333"/>
      <c r="J54" s="1333"/>
    </row>
    <row r="55" spans="1:10" s="435" customFormat="1" ht="17.25" customHeight="1">
      <c r="A55" s="1333" t="s">
        <v>506</v>
      </c>
      <c r="B55" s="1333"/>
      <c r="C55" s="1333"/>
      <c r="D55" s="1333"/>
      <c r="E55" s="1333"/>
      <c r="F55" s="1333"/>
      <c r="G55" s="1333"/>
      <c r="H55" s="1333"/>
      <c r="I55" s="1333"/>
      <c r="J55" s="1333"/>
    </row>
    <row r="56" spans="1:10" s="435" customFormat="1" ht="19.5" customHeight="1">
      <c r="A56" s="1333" t="s">
        <v>563</v>
      </c>
      <c r="B56" s="1333"/>
      <c r="C56" s="1333"/>
      <c r="D56" s="1333"/>
      <c r="E56" s="1333"/>
      <c r="F56" s="1333"/>
      <c r="G56" s="1333"/>
      <c r="H56" s="1333"/>
      <c r="I56" s="1333"/>
      <c r="J56" s="1333"/>
    </row>
    <row r="57" spans="1:10" s="435" customFormat="1" ht="27" customHeight="1">
      <c r="A57" s="1333" t="s">
        <v>508</v>
      </c>
      <c r="B57" s="1333"/>
      <c r="C57" s="1333"/>
      <c r="D57" s="1333"/>
      <c r="E57" s="1333"/>
      <c r="F57" s="1333"/>
      <c r="G57" s="1333"/>
      <c r="H57" s="1333"/>
      <c r="I57" s="1333"/>
      <c r="J57" s="1333"/>
    </row>
    <row r="58" spans="1:10" s="435" customFormat="1" ht="15.75" customHeight="1">
      <c r="A58" s="1333" t="s">
        <v>564</v>
      </c>
      <c r="B58" s="1333"/>
      <c r="C58" s="1333"/>
      <c r="D58" s="1333"/>
      <c r="E58" s="1333"/>
      <c r="F58" s="1333"/>
      <c r="G58" s="1333"/>
      <c r="H58" s="1333"/>
      <c r="I58" s="1333"/>
      <c r="J58" s="1333"/>
    </row>
    <row r="59" spans="1:10" s="435" customFormat="1" ht="13.5" customHeight="1">
      <c r="A59" s="1331" t="s">
        <v>463</v>
      </c>
      <c r="B59" s="1331"/>
      <c r="C59" s="1331"/>
      <c r="D59" s="1331"/>
      <c r="E59" s="1331"/>
      <c r="F59" s="1331"/>
      <c r="G59" s="1331"/>
      <c r="H59" s="1331"/>
      <c r="I59" s="1331"/>
      <c r="J59" s="1331"/>
    </row>
    <row r="60" spans="1:10" s="435" customFormat="1" ht="26.1" customHeight="1"/>
  </sheetData>
  <mergeCells count="7">
    <mergeCell ref="A59:J59"/>
    <mergeCell ref="A1:K1"/>
    <mergeCell ref="A54:J54"/>
    <mergeCell ref="A55:J55"/>
    <mergeCell ref="A56:J56"/>
    <mergeCell ref="A57:J57"/>
    <mergeCell ref="A58:J58"/>
  </mergeCells>
  <printOptions horizontalCentered="1"/>
  <pageMargins left="0.78431372549019618" right="0.78431372549019618" top="0.98039215686274517" bottom="0.98039215686274517" header="0.50980392156862753" footer="0.50980392156862753"/>
  <pageSetup paperSize="9" scale="34"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Normal="100" workbookViewId="0">
      <selection sqref="A1:K1"/>
    </sheetView>
  </sheetViews>
  <sheetFormatPr defaultColWidth="9.140625" defaultRowHeight="15"/>
  <cols>
    <col min="1" max="1" width="6.42578125" style="255" bestFit="1" customWidth="1"/>
    <col min="2" max="2" width="40.42578125" style="255" bestFit="1" customWidth="1"/>
    <col min="3" max="3" width="13.42578125" style="255" bestFit="1" customWidth="1"/>
    <col min="4" max="4" width="17.42578125" style="255" customWidth="1"/>
    <col min="5" max="5" width="10.42578125" style="255" bestFit="1" customWidth="1"/>
    <col min="6" max="6" width="7.5703125" style="255" bestFit="1" customWidth="1"/>
    <col min="7" max="7" width="6.140625" style="255" bestFit="1" customWidth="1"/>
    <col min="8" max="8" width="10.42578125" style="255" bestFit="1" customWidth="1"/>
    <col min="9" max="9" width="12.5703125" style="255" bestFit="1" customWidth="1"/>
    <col min="10" max="10" width="12.140625" style="255" bestFit="1" customWidth="1"/>
    <col min="11" max="11" width="14.42578125" style="255" bestFit="1" customWidth="1"/>
    <col min="12" max="12" width="4.5703125" style="255" bestFit="1" customWidth="1"/>
    <col min="13" max="16384" width="9.140625" style="255"/>
  </cols>
  <sheetData>
    <row r="1" spans="1:10" ht="15.75" customHeight="1">
      <c r="A1" s="1317" t="s">
        <v>565</v>
      </c>
      <c r="B1" s="1317"/>
      <c r="C1" s="1317"/>
      <c r="D1" s="1317"/>
      <c r="E1" s="1317"/>
      <c r="F1" s="1317"/>
      <c r="G1" s="1317"/>
    </row>
    <row r="2" spans="1:10" s="256" customFormat="1" ht="43.5" customHeight="1">
      <c r="A2" s="345" t="s">
        <v>566</v>
      </c>
      <c r="B2" s="345" t="s">
        <v>466</v>
      </c>
      <c r="C2" s="345" t="s">
        <v>567</v>
      </c>
      <c r="D2" s="345" t="s">
        <v>568</v>
      </c>
      <c r="E2" s="345" t="s">
        <v>569</v>
      </c>
      <c r="F2" s="345" t="s">
        <v>470</v>
      </c>
      <c r="G2" s="345" t="s">
        <v>570</v>
      </c>
      <c r="H2" s="345" t="s">
        <v>571</v>
      </c>
      <c r="I2" s="345" t="s">
        <v>572</v>
      </c>
      <c r="J2" s="345" t="s">
        <v>573</v>
      </c>
    </row>
    <row r="3" spans="1:10" s="256" customFormat="1" ht="18" customHeight="1">
      <c r="A3" s="442">
        <v>1</v>
      </c>
      <c r="B3" s="443" t="s">
        <v>574</v>
      </c>
      <c r="C3" s="444">
        <v>870.84741559999998</v>
      </c>
      <c r="D3" s="444">
        <v>1244601.9782016</v>
      </c>
      <c r="E3" s="445">
        <v>0.1510124206</v>
      </c>
      <c r="F3" s="446">
        <v>1.1599999999999999</v>
      </c>
      <c r="G3" s="446">
        <v>0.52</v>
      </c>
      <c r="H3" s="446">
        <v>0</v>
      </c>
      <c r="I3" s="446">
        <v>0</v>
      </c>
      <c r="J3" s="443" t="s">
        <v>371</v>
      </c>
    </row>
    <row r="4" spans="1:10" s="256" customFormat="1" ht="18" customHeight="1">
      <c r="A4" s="442">
        <v>2</v>
      </c>
      <c r="B4" s="443" t="s">
        <v>575</v>
      </c>
      <c r="C4" s="444">
        <v>6765.6140690000002</v>
      </c>
      <c r="D4" s="444">
        <v>875931.37966372503</v>
      </c>
      <c r="E4" s="445">
        <v>0.1062801765</v>
      </c>
      <c r="F4" s="446">
        <v>1.1599999999999999</v>
      </c>
      <c r="G4" s="446">
        <v>0.43</v>
      </c>
      <c r="H4" s="446">
        <v>0</v>
      </c>
      <c r="I4" s="446">
        <v>0</v>
      </c>
      <c r="J4" s="443" t="s">
        <v>371</v>
      </c>
    </row>
    <row r="5" spans="1:10" s="256" customFormat="1" ht="18" customHeight="1">
      <c r="A5" s="442">
        <v>3</v>
      </c>
      <c r="B5" s="443" t="s">
        <v>576</v>
      </c>
      <c r="C5" s="444">
        <v>1399.5034062</v>
      </c>
      <c r="D5" s="444">
        <v>696974.29361507995</v>
      </c>
      <c r="E5" s="445">
        <v>8.4566614100000007E-2</v>
      </c>
      <c r="F5" s="446">
        <v>1</v>
      </c>
      <c r="G5" s="446">
        <v>0.46</v>
      </c>
      <c r="H5" s="446">
        <v>0</v>
      </c>
      <c r="I5" s="446">
        <v>0</v>
      </c>
      <c r="J5" s="443" t="s">
        <v>371</v>
      </c>
    </row>
    <row r="6" spans="1:10" s="256" customFormat="1" ht="18" customHeight="1">
      <c r="A6" s="442">
        <v>4</v>
      </c>
      <c r="B6" s="443" t="s">
        <v>577</v>
      </c>
      <c r="C6" s="444">
        <v>2083.0341064999998</v>
      </c>
      <c r="D6" s="444">
        <v>488309.05197231006</v>
      </c>
      <c r="E6" s="445">
        <v>5.9248445099999998E-2</v>
      </c>
      <c r="F6" s="446">
        <v>1.24</v>
      </c>
      <c r="G6" s="446">
        <v>0.33</v>
      </c>
      <c r="H6" s="446">
        <v>0</v>
      </c>
      <c r="I6" s="446">
        <v>0</v>
      </c>
      <c r="J6" s="443" t="s">
        <v>371</v>
      </c>
    </row>
    <row r="7" spans="1:10" s="256" customFormat="1" ht="18" customHeight="1">
      <c r="A7" s="442">
        <v>5</v>
      </c>
      <c r="B7" s="443" t="s">
        <v>578</v>
      </c>
      <c r="C7" s="444">
        <v>375.23847060000003</v>
      </c>
      <c r="D7" s="444">
        <v>378735.51089811994</v>
      </c>
      <c r="E7" s="445">
        <v>4.5953459199999998E-2</v>
      </c>
      <c r="F7" s="446">
        <v>0.91</v>
      </c>
      <c r="G7" s="446">
        <v>0.31</v>
      </c>
      <c r="H7" s="446">
        <v>0</v>
      </c>
      <c r="I7" s="446">
        <v>0</v>
      </c>
      <c r="J7" s="443" t="s">
        <v>371</v>
      </c>
    </row>
    <row r="8" spans="1:10" s="256" customFormat="1" ht="18" customHeight="1">
      <c r="A8" s="442">
        <v>6</v>
      </c>
      <c r="B8" s="443" t="s">
        <v>579</v>
      </c>
      <c r="C8" s="444">
        <v>281.1297434</v>
      </c>
      <c r="D8" s="444">
        <v>324403.63518447499</v>
      </c>
      <c r="E8" s="445">
        <v>3.9361160499999999E-2</v>
      </c>
      <c r="F8" s="446">
        <v>0.82</v>
      </c>
      <c r="G8" s="446">
        <v>0.24</v>
      </c>
      <c r="H8" s="446">
        <v>0</v>
      </c>
      <c r="I8" s="446">
        <v>0</v>
      </c>
      <c r="J8" s="443" t="s">
        <v>371</v>
      </c>
    </row>
    <row r="9" spans="1:10" s="256" customFormat="1" ht="18" customHeight="1">
      <c r="A9" s="442">
        <v>7</v>
      </c>
      <c r="B9" s="443" t="s">
        <v>580</v>
      </c>
      <c r="C9" s="444">
        <v>1245.9880627</v>
      </c>
      <c r="D9" s="444">
        <v>321568.77175522997</v>
      </c>
      <c r="E9" s="445">
        <v>3.9017195400000003E-2</v>
      </c>
      <c r="F9" s="446">
        <v>0.62</v>
      </c>
      <c r="G9" s="446">
        <v>0.15</v>
      </c>
      <c r="H9" s="446">
        <v>0</v>
      </c>
      <c r="I9" s="446">
        <v>0</v>
      </c>
      <c r="J9" s="443" t="s">
        <v>371</v>
      </c>
    </row>
    <row r="10" spans="1:10" s="256" customFormat="1" ht="18" customHeight="1">
      <c r="A10" s="442">
        <v>8</v>
      </c>
      <c r="B10" s="443" t="s">
        <v>581</v>
      </c>
      <c r="C10" s="444">
        <v>615.93567499999995</v>
      </c>
      <c r="D10" s="444">
        <v>270323.58149769</v>
      </c>
      <c r="E10" s="445">
        <v>3.2799416300000002E-2</v>
      </c>
      <c r="F10" s="446">
        <v>0.99</v>
      </c>
      <c r="G10" s="446">
        <v>0.28999999999999998</v>
      </c>
      <c r="H10" s="446">
        <v>0</v>
      </c>
      <c r="I10" s="446">
        <v>0</v>
      </c>
      <c r="J10" s="443" t="s">
        <v>371</v>
      </c>
    </row>
    <row r="11" spans="1:10" s="256" customFormat="1" ht="18" customHeight="1">
      <c r="A11" s="442">
        <v>9</v>
      </c>
      <c r="B11" s="443" t="s">
        <v>582</v>
      </c>
      <c r="C11" s="444">
        <v>993.70948050000004</v>
      </c>
      <c r="D11" s="444">
        <v>267029.52585212997</v>
      </c>
      <c r="E11" s="445">
        <v>3.23997356E-2</v>
      </c>
      <c r="F11" s="446">
        <v>0.86</v>
      </c>
      <c r="G11" s="446">
        <v>0.28000000000000003</v>
      </c>
      <c r="H11" s="446">
        <v>0</v>
      </c>
      <c r="I11" s="446">
        <v>0</v>
      </c>
      <c r="J11" s="443" t="s">
        <v>371</v>
      </c>
    </row>
    <row r="12" spans="1:10" s="256" customFormat="1" ht="18" customHeight="1">
      <c r="A12" s="442">
        <v>10</v>
      </c>
      <c r="B12" s="443" t="s">
        <v>583</v>
      </c>
      <c r="C12" s="444">
        <v>892.4611893</v>
      </c>
      <c r="D12" s="444">
        <v>238456.76624210001</v>
      </c>
      <c r="E12" s="445">
        <v>2.89328911E-2</v>
      </c>
      <c r="F12" s="446">
        <v>1.19</v>
      </c>
      <c r="G12" s="446">
        <v>0.39</v>
      </c>
      <c r="H12" s="446">
        <v>0</v>
      </c>
      <c r="I12" s="446">
        <v>0</v>
      </c>
      <c r="J12" s="443" t="s">
        <v>371</v>
      </c>
    </row>
    <row r="13" spans="1:10" s="256" customFormat="1" ht="18" customHeight="1">
      <c r="A13" s="442">
        <v>11</v>
      </c>
      <c r="B13" s="443" t="s">
        <v>584</v>
      </c>
      <c r="C13" s="444">
        <v>234.95912619999999</v>
      </c>
      <c r="D13" s="444">
        <v>229237.22935872001</v>
      </c>
      <c r="E13" s="445">
        <v>2.7814248699999999E-2</v>
      </c>
      <c r="F13" s="446">
        <v>0.5</v>
      </c>
      <c r="G13" s="446">
        <v>0.1</v>
      </c>
      <c r="H13" s="446">
        <v>0</v>
      </c>
      <c r="I13" s="446">
        <v>0</v>
      </c>
      <c r="J13" s="443" t="s">
        <v>371</v>
      </c>
    </row>
    <row r="14" spans="1:10" s="256" customFormat="1" ht="18" customHeight="1">
      <c r="A14" s="442">
        <v>12</v>
      </c>
      <c r="B14" s="443" t="s">
        <v>585</v>
      </c>
      <c r="C14" s="444">
        <v>2795.5364420000001</v>
      </c>
      <c r="D14" s="444">
        <v>204152.41169213</v>
      </c>
      <c r="E14" s="445">
        <v>2.4770609700000001E-2</v>
      </c>
      <c r="F14" s="446">
        <v>0.66</v>
      </c>
      <c r="G14" s="446">
        <v>0.18</v>
      </c>
      <c r="H14" s="446">
        <v>0</v>
      </c>
      <c r="I14" s="446">
        <v>0</v>
      </c>
      <c r="J14" s="443" t="s">
        <v>371</v>
      </c>
    </row>
    <row r="15" spans="1:10" s="256" customFormat="1" ht="18" customHeight="1">
      <c r="A15" s="442">
        <v>13</v>
      </c>
      <c r="B15" s="443" t="s">
        <v>586</v>
      </c>
      <c r="C15" s="444">
        <v>121.1766076</v>
      </c>
      <c r="D15" s="444">
        <v>194443.50072042001</v>
      </c>
      <c r="E15" s="445">
        <v>2.3592589600000002E-2</v>
      </c>
      <c r="F15" s="446">
        <v>1.18</v>
      </c>
      <c r="G15" s="446">
        <v>0.3</v>
      </c>
      <c r="H15" s="446">
        <v>0</v>
      </c>
      <c r="I15" s="446">
        <v>0</v>
      </c>
      <c r="J15" s="443" t="s">
        <v>371</v>
      </c>
    </row>
    <row r="16" spans="1:10" s="256" customFormat="1" ht="18" customHeight="1">
      <c r="A16" s="442">
        <v>14</v>
      </c>
      <c r="B16" s="443" t="s">
        <v>587</v>
      </c>
      <c r="C16" s="444">
        <v>95.919779000000005</v>
      </c>
      <c r="D16" s="444">
        <v>153350.24752504501</v>
      </c>
      <c r="E16" s="445">
        <v>1.8606584700000001E-2</v>
      </c>
      <c r="F16" s="446">
        <v>0.39</v>
      </c>
      <c r="G16" s="446">
        <v>0.06</v>
      </c>
      <c r="H16" s="446">
        <v>0</v>
      </c>
      <c r="I16" s="446">
        <v>0</v>
      </c>
      <c r="J16" s="443" t="s">
        <v>371</v>
      </c>
    </row>
    <row r="17" spans="1:10" s="256" customFormat="1" ht="18" customHeight="1">
      <c r="A17" s="442">
        <v>15</v>
      </c>
      <c r="B17" s="443" t="s">
        <v>588</v>
      </c>
      <c r="C17" s="444">
        <v>621.76441550000004</v>
      </c>
      <c r="D17" s="444">
        <v>141784.61373344003</v>
      </c>
      <c r="E17" s="445">
        <v>1.7203281099999999E-2</v>
      </c>
      <c r="F17" s="446">
        <v>1</v>
      </c>
      <c r="G17" s="446">
        <v>0.24</v>
      </c>
      <c r="H17" s="446">
        <v>0</v>
      </c>
      <c r="I17" s="446">
        <v>0</v>
      </c>
      <c r="J17" s="443" t="s">
        <v>371</v>
      </c>
    </row>
    <row r="18" spans="1:10" s="256" customFormat="1" ht="18" customHeight="1">
      <c r="A18" s="442">
        <v>16</v>
      </c>
      <c r="B18" s="443" t="s">
        <v>589</v>
      </c>
      <c r="C18" s="444">
        <v>151.04003</v>
      </c>
      <c r="D18" s="444">
        <v>129087.22205880001</v>
      </c>
      <c r="E18" s="445">
        <v>1.5662657E-2</v>
      </c>
      <c r="F18" s="446">
        <v>0.64</v>
      </c>
      <c r="G18" s="446">
        <v>0.15</v>
      </c>
      <c r="H18" s="446">
        <v>0</v>
      </c>
      <c r="I18" s="446">
        <v>0</v>
      </c>
      <c r="J18" s="443" t="s">
        <v>371</v>
      </c>
    </row>
    <row r="19" spans="1:10" s="256" customFormat="1" ht="18" customHeight="1">
      <c r="A19" s="442">
        <v>17</v>
      </c>
      <c r="B19" s="443" t="s">
        <v>590</v>
      </c>
      <c r="C19" s="444">
        <v>88.778616</v>
      </c>
      <c r="D19" s="444">
        <v>125618.11752829501</v>
      </c>
      <c r="E19" s="445">
        <v>1.5241737E-2</v>
      </c>
      <c r="F19" s="446">
        <v>0.68</v>
      </c>
      <c r="G19" s="446">
        <v>0.16</v>
      </c>
      <c r="H19" s="446">
        <v>0</v>
      </c>
      <c r="I19" s="446">
        <v>0</v>
      </c>
      <c r="J19" s="443" t="s">
        <v>371</v>
      </c>
    </row>
    <row r="20" spans="1:10" s="256" customFormat="1" ht="18" customHeight="1">
      <c r="A20" s="442">
        <v>18</v>
      </c>
      <c r="B20" s="443" t="s">
        <v>591</v>
      </c>
      <c r="C20" s="444">
        <v>239.92763500000001</v>
      </c>
      <c r="D20" s="444">
        <v>124874.7599209</v>
      </c>
      <c r="E20" s="445">
        <v>1.51515425E-2</v>
      </c>
      <c r="F20" s="446">
        <v>0.37</v>
      </c>
      <c r="G20" s="446">
        <v>0.06</v>
      </c>
      <c r="H20" s="446">
        <v>0</v>
      </c>
      <c r="I20" s="446">
        <v>0</v>
      </c>
      <c r="J20" s="443" t="s">
        <v>371</v>
      </c>
    </row>
    <row r="21" spans="1:10" s="256" customFormat="1" ht="18" customHeight="1">
      <c r="A21" s="442">
        <v>19</v>
      </c>
      <c r="B21" s="443" t="s">
        <v>592</v>
      </c>
      <c r="C21" s="444">
        <v>542.73301919999994</v>
      </c>
      <c r="D21" s="444">
        <v>118042.31811944001</v>
      </c>
      <c r="E21" s="445">
        <v>1.43225356E-2</v>
      </c>
      <c r="F21" s="446">
        <v>0.92</v>
      </c>
      <c r="G21" s="446">
        <v>0.27</v>
      </c>
      <c r="H21" s="446">
        <v>0</v>
      </c>
      <c r="I21" s="446">
        <v>0</v>
      </c>
      <c r="J21" s="443" t="s">
        <v>371</v>
      </c>
    </row>
    <row r="22" spans="1:10" s="256" customFormat="1" ht="18" customHeight="1">
      <c r="A22" s="442">
        <v>20</v>
      </c>
      <c r="B22" s="443" t="s">
        <v>593</v>
      </c>
      <c r="C22" s="444">
        <v>664.37235639999994</v>
      </c>
      <c r="D22" s="444">
        <v>114593.72403488999</v>
      </c>
      <c r="E22" s="445">
        <v>1.3904104299999999E-2</v>
      </c>
      <c r="F22" s="446">
        <v>1.07</v>
      </c>
      <c r="G22" s="446">
        <v>0.21</v>
      </c>
      <c r="H22" s="446">
        <v>0</v>
      </c>
      <c r="I22" s="446">
        <v>0</v>
      </c>
      <c r="J22" s="443" t="s">
        <v>371</v>
      </c>
    </row>
    <row r="23" spans="1:10" s="256" customFormat="1" ht="18" customHeight="1">
      <c r="A23" s="442">
        <v>21</v>
      </c>
      <c r="B23" s="443" t="s">
        <v>594</v>
      </c>
      <c r="C23" s="444">
        <v>9894.5572800000009</v>
      </c>
      <c r="D23" s="444">
        <v>107625.114383985</v>
      </c>
      <c r="E23" s="445">
        <v>1.30585756E-2</v>
      </c>
      <c r="F23" s="446">
        <v>0.67</v>
      </c>
      <c r="G23" s="446">
        <v>0.14000000000000001</v>
      </c>
      <c r="H23" s="446">
        <v>0</v>
      </c>
      <c r="I23" s="446">
        <v>0</v>
      </c>
      <c r="J23" s="443" t="s">
        <v>371</v>
      </c>
    </row>
    <row r="24" spans="1:10" s="256" customFormat="1" ht="18" customHeight="1">
      <c r="A24" s="442">
        <v>22</v>
      </c>
      <c r="B24" s="443" t="s">
        <v>595</v>
      </c>
      <c r="C24" s="444">
        <v>1221.6145409999999</v>
      </c>
      <c r="D24" s="444">
        <v>99399.891393195008</v>
      </c>
      <c r="E24" s="445">
        <v>1.20605772E-2</v>
      </c>
      <c r="F24" s="446">
        <v>1.2</v>
      </c>
      <c r="G24" s="446">
        <v>0.37</v>
      </c>
      <c r="H24" s="446">
        <v>0</v>
      </c>
      <c r="I24" s="446">
        <v>0</v>
      </c>
      <c r="J24" s="443" t="s">
        <v>371</v>
      </c>
    </row>
    <row r="25" spans="1:10" s="256" customFormat="1" ht="18" customHeight="1">
      <c r="A25" s="442">
        <v>23</v>
      </c>
      <c r="B25" s="443" t="s">
        <v>596</v>
      </c>
      <c r="C25" s="444">
        <v>288.68634500000002</v>
      </c>
      <c r="D25" s="444">
        <v>95683.628709284996</v>
      </c>
      <c r="E25" s="445">
        <v>1.16096685E-2</v>
      </c>
      <c r="F25" s="446">
        <v>0.7</v>
      </c>
      <c r="G25" s="446">
        <v>0.18</v>
      </c>
      <c r="H25" s="446">
        <v>0</v>
      </c>
      <c r="I25" s="446">
        <v>0</v>
      </c>
      <c r="J25" s="443" t="s">
        <v>371</v>
      </c>
    </row>
    <row r="26" spans="1:10" s="256" customFormat="1" ht="18" customHeight="1">
      <c r="A26" s="442">
        <v>24</v>
      </c>
      <c r="B26" s="443" t="s">
        <v>597</v>
      </c>
      <c r="C26" s="444">
        <v>106.4763605</v>
      </c>
      <c r="D26" s="444">
        <v>94819.950041969991</v>
      </c>
      <c r="E26" s="445">
        <v>1.1504874999999999E-2</v>
      </c>
      <c r="F26" s="446">
        <v>0.34</v>
      </c>
      <c r="G26" s="446">
        <v>0.05</v>
      </c>
      <c r="H26" s="446">
        <v>0</v>
      </c>
      <c r="I26" s="446">
        <v>0</v>
      </c>
      <c r="J26" s="443" t="s">
        <v>371</v>
      </c>
    </row>
    <row r="27" spans="1:10" s="256" customFormat="1" ht="18" customHeight="1">
      <c r="A27" s="442">
        <v>25</v>
      </c>
      <c r="B27" s="443" t="s">
        <v>598</v>
      </c>
      <c r="C27" s="444">
        <v>776.30354999999997</v>
      </c>
      <c r="D27" s="444">
        <v>92545.398758925003</v>
      </c>
      <c r="E27" s="445">
        <v>1.12288948E-2</v>
      </c>
      <c r="F27" s="446">
        <v>1.31</v>
      </c>
      <c r="G27" s="446">
        <v>0.28999999999999998</v>
      </c>
      <c r="H27" s="446">
        <v>0</v>
      </c>
      <c r="I27" s="446">
        <v>0</v>
      </c>
      <c r="J27" s="443" t="s">
        <v>371</v>
      </c>
    </row>
    <row r="28" spans="1:10" s="256" customFormat="1" ht="18" customHeight="1">
      <c r="A28" s="442">
        <v>26</v>
      </c>
      <c r="B28" s="443" t="s">
        <v>599</v>
      </c>
      <c r="C28" s="444">
        <v>115.8270046</v>
      </c>
      <c r="D28" s="444">
        <v>91967.561407460002</v>
      </c>
      <c r="E28" s="445">
        <v>1.11587835E-2</v>
      </c>
      <c r="F28" s="446">
        <v>3.09</v>
      </c>
      <c r="G28" s="446">
        <v>0.16</v>
      </c>
      <c r="H28" s="446">
        <v>0</v>
      </c>
      <c r="I28" s="446">
        <v>0</v>
      </c>
      <c r="J28" s="443" t="s">
        <v>371</v>
      </c>
    </row>
    <row r="29" spans="1:10" s="256" customFormat="1" ht="18" customHeight="1">
      <c r="A29" s="442">
        <v>27</v>
      </c>
      <c r="B29" s="443" t="s">
        <v>600</v>
      </c>
      <c r="C29" s="444">
        <v>6975.4528639999999</v>
      </c>
      <c r="D29" s="444">
        <v>90305.07624467001</v>
      </c>
      <c r="E29" s="445">
        <v>1.09570677E-2</v>
      </c>
      <c r="F29" s="446">
        <v>0.59</v>
      </c>
      <c r="G29" s="446">
        <v>0.09</v>
      </c>
      <c r="H29" s="446">
        <v>0</v>
      </c>
      <c r="I29" s="446">
        <v>0</v>
      </c>
      <c r="J29" s="443" t="s">
        <v>371</v>
      </c>
    </row>
    <row r="30" spans="1:10" s="256" customFormat="1" ht="18" customHeight="1">
      <c r="A30" s="442">
        <v>28</v>
      </c>
      <c r="B30" s="443" t="s">
        <v>601</v>
      </c>
      <c r="C30" s="444">
        <v>6765.6140690000002</v>
      </c>
      <c r="D30" s="444">
        <v>89972.592631145002</v>
      </c>
      <c r="E30" s="445">
        <v>1.0916726200000001E-2</v>
      </c>
      <c r="F30" s="446">
        <v>0</v>
      </c>
      <c r="G30" s="446">
        <v>0</v>
      </c>
      <c r="H30" s="446">
        <v>0</v>
      </c>
      <c r="I30" s="446">
        <v>0</v>
      </c>
      <c r="J30" s="443" t="s">
        <v>371</v>
      </c>
    </row>
    <row r="31" spans="1:10" s="256" customFormat="1" ht="18" customHeight="1">
      <c r="A31" s="442">
        <v>29</v>
      </c>
      <c r="B31" s="443" t="s">
        <v>602</v>
      </c>
      <c r="C31" s="444">
        <v>96.415716000000003</v>
      </c>
      <c r="D31" s="444">
        <v>80964.175117210005</v>
      </c>
      <c r="E31" s="445">
        <v>9.8236997000000006E-3</v>
      </c>
      <c r="F31" s="446">
        <v>0.43</v>
      </c>
      <c r="G31" s="446">
        <v>0.09</v>
      </c>
      <c r="H31" s="446">
        <v>0</v>
      </c>
      <c r="I31" s="446">
        <v>0</v>
      </c>
      <c r="J31" s="443" t="s">
        <v>371</v>
      </c>
    </row>
    <row r="32" spans="1:10" s="256" customFormat="1" ht="18" customHeight="1">
      <c r="A32" s="442">
        <v>30</v>
      </c>
      <c r="B32" s="443" t="s">
        <v>603</v>
      </c>
      <c r="C32" s="444">
        <v>241.72197299999999</v>
      </c>
      <c r="D32" s="444">
        <v>77123.539991024998</v>
      </c>
      <c r="E32" s="445">
        <v>9.3577004000000002E-3</v>
      </c>
      <c r="F32" s="446">
        <v>1.08</v>
      </c>
      <c r="G32" s="446">
        <v>0.28999999999999998</v>
      </c>
      <c r="H32" s="446">
        <v>0</v>
      </c>
      <c r="I32" s="446">
        <v>0</v>
      </c>
      <c r="J32" s="443" t="s">
        <v>371</v>
      </c>
    </row>
    <row r="33" spans="1:11" s="256" customFormat="1" ht="18" customHeight="1">
      <c r="A33" s="442">
        <v>31</v>
      </c>
      <c r="B33" s="443" t="s">
        <v>604</v>
      </c>
      <c r="C33" s="444">
        <v>497.64223199999998</v>
      </c>
      <c r="D33" s="444">
        <v>72581.394847350006</v>
      </c>
      <c r="E33" s="445">
        <v>8.8065842000000002E-3</v>
      </c>
      <c r="F33" s="446">
        <v>1.07</v>
      </c>
      <c r="G33" s="446">
        <v>0.22</v>
      </c>
      <c r="H33" s="446">
        <v>0</v>
      </c>
      <c r="I33" s="446">
        <v>0</v>
      </c>
      <c r="J33" s="443" t="s">
        <v>371</v>
      </c>
    </row>
    <row r="34" spans="1:11" s="256" customFormat="1" ht="18" customHeight="1">
      <c r="A34" s="442">
        <v>32</v>
      </c>
      <c r="B34" s="443" t="s">
        <v>605</v>
      </c>
      <c r="C34" s="444">
        <v>1145.4053793999999</v>
      </c>
      <c r="D34" s="444">
        <v>69445.656794045004</v>
      </c>
      <c r="E34" s="445">
        <v>8.4261128999999994E-3</v>
      </c>
      <c r="F34" s="446">
        <v>0.99</v>
      </c>
      <c r="G34" s="446">
        <v>0.37</v>
      </c>
      <c r="H34" s="446">
        <v>0</v>
      </c>
      <c r="I34" s="446">
        <v>0</v>
      </c>
      <c r="J34" s="443" t="s">
        <v>371</v>
      </c>
    </row>
    <row r="35" spans="1:11" s="256" customFormat="1" ht="18" customHeight="1">
      <c r="A35" s="442">
        <v>33</v>
      </c>
      <c r="B35" s="443" t="s">
        <v>606</v>
      </c>
      <c r="C35" s="444">
        <v>131.6864252</v>
      </c>
      <c r="D35" s="444">
        <v>69347.451768870014</v>
      </c>
      <c r="E35" s="445">
        <v>8.4141973000000005E-3</v>
      </c>
      <c r="F35" s="446">
        <v>0.82</v>
      </c>
      <c r="G35" s="446">
        <v>0.27</v>
      </c>
      <c r="H35" s="446">
        <v>0</v>
      </c>
      <c r="I35" s="446">
        <v>0</v>
      </c>
      <c r="J35" s="443" t="s">
        <v>371</v>
      </c>
    </row>
    <row r="36" spans="1:11" s="256" customFormat="1" ht="18" customHeight="1">
      <c r="A36" s="442">
        <v>34</v>
      </c>
      <c r="B36" s="443" t="s">
        <v>607</v>
      </c>
      <c r="C36" s="444">
        <v>6290.1396029999996</v>
      </c>
      <c r="D36" s="444">
        <v>68626.799658145013</v>
      </c>
      <c r="E36" s="445">
        <v>8.3267576999999995E-3</v>
      </c>
      <c r="F36" s="446">
        <v>0.66</v>
      </c>
      <c r="G36" s="446">
        <v>0.12</v>
      </c>
      <c r="H36" s="446">
        <v>0</v>
      </c>
      <c r="I36" s="446">
        <v>0</v>
      </c>
      <c r="J36" s="443" t="s">
        <v>371</v>
      </c>
    </row>
    <row r="37" spans="1:11" s="256" customFormat="1" ht="18" customHeight="1">
      <c r="A37" s="442">
        <v>35</v>
      </c>
      <c r="B37" s="443" t="s">
        <v>608</v>
      </c>
      <c r="C37" s="444">
        <v>224.7194585</v>
      </c>
      <c r="D37" s="444">
        <v>67279.681158480002</v>
      </c>
      <c r="E37" s="445">
        <v>8.1633065999999997E-3</v>
      </c>
      <c r="F37" s="446">
        <v>1.46</v>
      </c>
      <c r="G37" s="446">
        <v>0.28000000000000003</v>
      </c>
      <c r="H37" s="446">
        <v>0</v>
      </c>
      <c r="I37" s="446">
        <v>0</v>
      </c>
      <c r="J37" s="443" t="s">
        <v>371</v>
      </c>
    </row>
    <row r="38" spans="1:11" s="256" customFormat="1" ht="18" customHeight="1">
      <c r="A38" s="442">
        <v>36</v>
      </c>
      <c r="B38" s="443" t="s">
        <v>609</v>
      </c>
      <c r="C38" s="444">
        <v>432.02778899999998</v>
      </c>
      <c r="D38" s="444">
        <v>65480.997324880002</v>
      </c>
      <c r="E38" s="445">
        <v>7.9450652000000004E-3</v>
      </c>
      <c r="F38" s="446">
        <v>1.84</v>
      </c>
      <c r="G38" s="446">
        <v>0.23</v>
      </c>
      <c r="H38" s="446">
        <v>0</v>
      </c>
      <c r="I38" s="446">
        <v>0</v>
      </c>
      <c r="J38" s="443" t="s">
        <v>371</v>
      </c>
    </row>
    <row r="39" spans="1:11" s="256" customFormat="1" ht="18" customHeight="1">
      <c r="A39" s="442">
        <v>37</v>
      </c>
      <c r="B39" s="443" t="s">
        <v>610</v>
      </c>
      <c r="C39" s="444">
        <v>161.44781159999999</v>
      </c>
      <c r="D39" s="444">
        <v>63164.423065000003</v>
      </c>
      <c r="E39" s="445">
        <v>7.6639862000000003E-3</v>
      </c>
      <c r="F39" s="446">
        <v>0.34</v>
      </c>
      <c r="G39" s="446">
        <v>0.04</v>
      </c>
      <c r="H39" s="446">
        <v>0</v>
      </c>
      <c r="I39" s="446">
        <v>0</v>
      </c>
      <c r="J39" s="443" t="s">
        <v>371</v>
      </c>
    </row>
    <row r="40" spans="1:11" s="256" customFormat="1" ht="18" customHeight="1">
      <c r="A40" s="442">
        <v>38</v>
      </c>
      <c r="B40" s="443" t="s">
        <v>611</v>
      </c>
      <c r="C40" s="444">
        <v>1000.965645</v>
      </c>
      <c r="D40" s="444">
        <v>57171.28467049</v>
      </c>
      <c r="E40" s="445">
        <v>6.9368153000000004E-3</v>
      </c>
      <c r="F40" s="446">
        <v>0.81</v>
      </c>
      <c r="G40" s="446">
        <v>0.18</v>
      </c>
      <c r="H40" s="446">
        <v>0</v>
      </c>
      <c r="I40" s="446">
        <v>0</v>
      </c>
      <c r="J40" s="443" t="s">
        <v>371</v>
      </c>
    </row>
    <row r="41" spans="1:11" s="256" customFormat="1" ht="18" customHeight="1">
      <c r="A41" s="442">
        <v>39</v>
      </c>
      <c r="B41" s="443" t="s">
        <v>612</v>
      </c>
      <c r="C41" s="444">
        <v>24.086829600000002</v>
      </c>
      <c r="D41" s="444">
        <v>57103.329100579991</v>
      </c>
      <c r="E41" s="445">
        <v>6.9285700000000002E-3</v>
      </c>
      <c r="F41" s="446">
        <v>0.51</v>
      </c>
      <c r="G41" s="446">
        <v>0.06</v>
      </c>
      <c r="H41" s="446">
        <v>0</v>
      </c>
      <c r="I41" s="446">
        <v>0</v>
      </c>
      <c r="J41" s="443" t="s">
        <v>371</v>
      </c>
    </row>
    <row r="42" spans="1:11" s="256" customFormat="1" ht="18" customHeight="1">
      <c r="A42" s="447">
        <v>40</v>
      </c>
      <c r="B42" s="448" t="s">
        <v>613</v>
      </c>
      <c r="C42" s="449">
        <v>650.733068</v>
      </c>
      <c r="D42" s="449">
        <v>56987.595365360001</v>
      </c>
      <c r="E42" s="450">
        <v>6.9145276000000004E-3</v>
      </c>
      <c r="F42" s="451">
        <v>0.63</v>
      </c>
      <c r="G42" s="451">
        <v>0.04</v>
      </c>
      <c r="H42" s="451">
        <v>0</v>
      </c>
      <c r="I42" s="451">
        <v>0</v>
      </c>
      <c r="J42" s="448" t="s">
        <v>371</v>
      </c>
    </row>
    <row r="43" spans="1:11" s="256" customFormat="1" ht="18" customHeight="1">
      <c r="A43" s="452">
        <v>41</v>
      </c>
      <c r="B43" s="453" t="s">
        <v>614</v>
      </c>
      <c r="C43" s="454">
        <v>371.71990390000002</v>
      </c>
      <c r="D43" s="454">
        <v>32605.094814</v>
      </c>
      <c r="E43" s="455">
        <v>3.9561034999999996E-3</v>
      </c>
      <c r="F43" s="456">
        <v>1.1100000000000001</v>
      </c>
      <c r="G43" s="456">
        <v>0.17</v>
      </c>
      <c r="H43" s="456">
        <v>0</v>
      </c>
      <c r="I43" s="456">
        <v>0</v>
      </c>
      <c r="J43" s="453" t="s">
        <v>371</v>
      </c>
    </row>
    <row r="44" spans="1:11" s="256" customFormat="1" ht="18" customHeight="1">
      <c r="A44" s="457"/>
      <c r="B44" s="458"/>
      <c r="C44" s="459"/>
      <c r="D44" s="459"/>
      <c r="E44" s="460"/>
      <c r="F44" s="461"/>
      <c r="G44" s="461"/>
      <c r="H44" s="461"/>
      <c r="I44" s="461"/>
      <c r="J44" s="458"/>
    </row>
    <row r="45" spans="1:11" s="256" customFormat="1" ht="18.75" customHeight="1">
      <c r="A45" s="1334" t="s">
        <v>122</v>
      </c>
      <c r="B45" s="1334"/>
      <c r="C45" s="1334"/>
      <c r="D45" s="1334"/>
      <c r="E45" s="1334"/>
      <c r="F45" s="1334"/>
      <c r="G45" s="1334"/>
      <c r="H45" s="1334"/>
      <c r="I45" s="1334"/>
      <c r="J45" s="1334"/>
      <c r="K45" s="1334"/>
    </row>
    <row r="46" spans="1:11" s="256" customFormat="1" ht="18" customHeight="1">
      <c r="A46" s="1334" t="s">
        <v>615</v>
      </c>
      <c r="B46" s="1334"/>
      <c r="C46" s="1334"/>
      <c r="D46" s="1334"/>
      <c r="E46" s="1334"/>
      <c r="F46" s="1334"/>
      <c r="G46" s="1334"/>
      <c r="H46" s="1334"/>
      <c r="I46" s="1334"/>
      <c r="J46" s="1334"/>
      <c r="K46" s="1334"/>
    </row>
    <row r="47" spans="1:11" s="256" customFormat="1" ht="18" customHeight="1">
      <c r="A47" s="1334" t="s">
        <v>616</v>
      </c>
      <c r="B47" s="1334"/>
      <c r="C47" s="1334"/>
      <c r="D47" s="1334"/>
      <c r="E47" s="1334"/>
      <c r="F47" s="1334"/>
      <c r="G47" s="1334"/>
      <c r="H47" s="1334"/>
      <c r="I47" s="1334"/>
      <c r="J47" s="1334"/>
      <c r="K47" s="1334"/>
    </row>
    <row r="48" spans="1:11" s="256" customFormat="1" ht="18" customHeight="1">
      <c r="A48" s="1334" t="s">
        <v>617</v>
      </c>
      <c r="B48" s="1334"/>
      <c r="C48" s="1334"/>
      <c r="D48" s="1334"/>
      <c r="E48" s="1334"/>
      <c r="F48" s="1334"/>
      <c r="G48" s="1334"/>
      <c r="H48" s="1334"/>
      <c r="I48" s="1334"/>
      <c r="J48" s="1334"/>
      <c r="K48" s="1334"/>
    </row>
    <row r="49" spans="1:11" s="256" customFormat="1" ht="18" customHeight="1">
      <c r="A49" s="1334" t="s">
        <v>618</v>
      </c>
      <c r="B49" s="1334"/>
      <c r="C49" s="1334"/>
      <c r="D49" s="1334"/>
      <c r="E49" s="1334"/>
      <c r="F49" s="1334"/>
      <c r="G49" s="1334"/>
      <c r="H49" s="1334"/>
      <c r="I49" s="1334"/>
      <c r="J49" s="1334"/>
      <c r="K49" s="1334"/>
    </row>
    <row r="50" spans="1:11" s="256" customFormat="1" ht="18" customHeight="1">
      <c r="A50" s="1275" t="s">
        <v>464</v>
      </c>
      <c r="B50" s="1275"/>
      <c r="C50" s="1275"/>
      <c r="D50" s="1275"/>
      <c r="E50" s="1275"/>
      <c r="F50" s="1275"/>
      <c r="G50" s="1275"/>
      <c r="H50" s="1275"/>
      <c r="I50" s="1275"/>
      <c r="J50" s="1275"/>
      <c r="K50" s="1275"/>
    </row>
    <row r="51" spans="1:11" s="256" customFormat="1" ht="28.35" customHeight="1"/>
  </sheetData>
  <mergeCells count="7">
    <mergeCell ref="A50:K50"/>
    <mergeCell ref="A1:G1"/>
    <mergeCell ref="A45:K45"/>
    <mergeCell ref="A46:K46"/>
    <mergeCell ref="A47:K47"/>
    <mergeCell ref="A48:K48"/>
    <mergeCell ref="A49:K49"/>
  </mergeCells>
  <printOptions horizontalCentered="1"/>
  <pageMargins left="0.78431372549019618" right="0.78431372549019618" top="0.98039215686274517" bottom="0.98039215686274517" header="0.50980392156862753" footer="0.50980392156862753"/>
  <pageSetup paperSize="9" scale="56"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Normal="100" workbookViewId="0">
      <selection sqref="A1:K1"/>
    </sheetView>
  </sheetViews>
  <sheetFormatPr defaultColWidth="9.140625" defaultRowHeight="15"/>
  <cols>
    <col min="1" max="10" width="10.5703125" style="255" bestFit="1" customWidth="1"/>
    <col min="11" max="11" width="4.5703125" style="255" bestFit="1" customWidth="1"/>
    <col min="12" max="16384" width="9.140625" style="255"/>
  </cols>
  <sheetData>
    <row r="1" spans="1:10" ht="15.75" customHeight="1">
      <c r="A1" s="1268" t="s">
        <v>619</v>
      </c>
      <c r="B1" s="1268"/>
      <c r="C1" s="1268"/>
      <c r="D1" s="1268"/>
      <c r="E1" s="1268"/>
      <c r="F1" s="1268"/>
      <c r="G1" s="1268"/>
    </row>
    <row r="2" spans="1:10" s="256" customFormat="1" ht="15" customHeight="1">
      <c r="A2" s="1290" t="s">
        <v>257</v>
      </c>
      <c r="B2" s="1292" t="s">
        <v>85</v>
      </c>
      <c r="C2" s="1293"/>
      <c r="D2" s="1294"/>
      <c r="E2" s="1292" t="s">
        <v>86</v>
      </c>
      <c r="F2" s="1293"/>
      <c r="G2" s="1294"/>
      <c r="H2" s="1292" t="s">
        <v>87</v>
      </c>
      <c r="I2" s="1293"/>
      <c r="J2" s="1294"/>
    </row>
    <row r="3" spans="1:10" s="256" customFormat="1" ht="48.75" customHeight="1">
      <c r="A3" s="1291"/>
      <c r="B3" s="373" t="s">
        <v>620</v>
      </c>
      <c r="C3" s="373" t="s">
        <v>621</v>
      </c>
      <c r="D3" s="373" t="s">
        <v>622</v>
      </c>
      <c r="E3" s="373" t="s">
        <v>620</v>
      </c>
      <c r="F3" s="373" t="s">
        <v>621</v>
      </c>
      <c r="G3" s="373" t="s">
        <v>622</v>
      </c>
      <c r="H3" s="373" t="s">
        <v>620</v>
      </c>
      <c r="I3" s="373" t="s">
        <v>621</v>
      </c>
      <c r="J3" s="373" t="s">
        <v>622</v>
      </c>
    </row>
    <row r="4" spans="1:10" s="262" customFormat="1" ht="15.75" customHeight="1">
      <c r="A4" s="258" t="s">
        <v>78</v>
      </c>
      <c r="B4" s="260">
        <v>2367</v>
      </c>
      <c r="C4" s="260">
        <v>1599</v>
      </c>
      <c r="D4" s="462">
        <v>1.480300188</v>
      </c>
      <c r="E4" s="277">
        <v>1285</v>
      </c>
      <c r="F4" s="277">
        <v>953</v>
      </c>
      <c r="G4" s="463">
        <v>1.35</v>
      </c>
      <c r="H4" s="464">
        <v>2</v>
      </c>
      <c r="I4" s="464">
        <v>4</v>
      </c>
      <c r="J4" s="465">
        <v>0.5</v>
      </c>
    </row>
    <row r="5" spans="1:10" s="262" customFormat="1" ht="15.75" customHeight="1">
      <c r="A5" s="263" t="s">
        <v>79</v>
      </c>
      <c r="B5" s="279">
        <v>2032</v>
      </c>
      <c r="C5" s="279">
        <v>1992</v>
      </c>
      <c r="D5" s="466">
        <v>1.0200803212851406</v>
      </c>
      <c r="E5" s="374">
        <v>1289</v>
      </c>
      <c r="F5" s="374">
        <v>934</v>
      </c>
      <c r="G5" s="467">
        <v>1.38</v>
      </c>
      <c r="H5" s="279">
        <v>1</v>
      </c>
      <c r="I5" s="279">
        <v>1</v>
      </c>
      <c r="J5" s="466">
        <v>1</v>
      </c>
    </row>
    <row r="6" spans="1:10" s="256" customFormat="1" ht="15.75" customHeight="1">
      <c r="A6" s="266" t="s">
        <v>218</v>
      </c>
      <c r="B6" s="268">
        <v>2590</v>
      </c>
      <c r="C6" s="268">
        <v>1271</v>
      </c>
      <c r="D6" s="468">
        <v>2.0377655389457119</v>
      </c>
      <c r="E6" s="269">
        <v>1802</v>
      </c>
      <c r="F6" s="269">
        <v>607</v>
      </c>
      <c r="G6" s="469">
        <v>2.97</v>
      </c>
      <c r="H6" s="376">
        <v>1</v>
      </c>
      <c r="I6" s="376">
        <v>1</v>
      </c>
      <c r="J6" s="470">
        <v>1</v>
      </c>
    </row>
    <row r="7" spans="1:10" s="256" customFormat="1" ht="15.75" customHeight="1">
      <c r="A7" s="266" t="s">
        <v>219</v>
      </c>
      <c r="B7" s="268">
        <v>2625</v>
      </c>
      <c r="C7" s="268">
        <v>1276</v>
      </c>
      <c r="D7" s="468">
        <v>2.0572100313479624</v>
      </c>
      <c r="E7" s="269">
        <v>1850</v>
      </c>
      <c r="F7" s="269">
        <v>572</v>
      </c>
      <c r="G7" s="469">
        <v>3.23</v>
      </c>
      <c r="H7" s="376">
        <v>1</v>
      </c>
      <c r="I7" s="376">
        <v>0</v>
      </c>
      <c r="J7" s="470">
        <v>0</v>
      </c>
    </row>
    <row r="8" spans="1:10" s="256" customFormat="1" ht="15.75" customHeight="1">
      <c r="A8" s="266" t="s">
        <v>325</v>
      </c>
      <c r="B8" s="268">
        <v>2494</v>
      </c>
      <c r="C8" s="268">
        <v>1427</v>
      </c>
      <c r="D8" s="468">
        <v>1.7477224947442187</v>
      </c>
      <c r="E8" s="269">
        <v>1791</v>
      </c>
      <c r="F8" s="269">
        <v>664</v>
      </c>
      <c r="G8" s="469">
        <v>2.7</v>
      </c>
      <c r="H8" s="376">
        <v>0</v>
      </c>
      <c r="I8" s="376">
        <v>0</v>
      </c>
      <c r="J8" s="470">
        <v>0</v>
      </c>
    </row>
    <row r="9" spans="1:10" s="256" customFormat="1" ht="15.75" customHeight="1">
      <c r="A9" s="266" t="s">
        <v>326</v>
      </c>
      <c r="B9" s="268">
        <v>2236</v>
      </c>
      <c r="C9" s="268">
        <v>1695</v>
      </c>
      <c r="D9" s="468">
        <v>1.3191740412979351</v>
      </c>
      <c r="E9" s="269">
        <v>1605</v>
      </c>
      <c r="F9" s="269">
        <v>861</v>
      </c>
      <c r="G9" s="469">
        <v>1.86</v>
      </c>
      <c r="H9" s="376">
        <v>0</v>
      </c>
      <c r="I9" s="376">
        <v>0</v>
      </c>
      <c r="J9" s="470">
        <v>0</v>
      </c>
    </row>
    <row r="10" spans="1:10" s="256" customFormat="1" ht="15.75" customHeight="1">
      <c r="A10" s="358"/>
      <c r="B10" s="359"/>
      <c r="C10" s="359"/>
      <c r="D10" s="471"/>
      <c r="E10" s="321"/>
      <c r="F10" s="321"/>
      <c r="G10" s="472"/>
      <c r="H10" s="378"/>
      <c r="I10" s="378"/>
      <c r="J10" s="473"/>
    </row>
    <row r="11" spans="1:10" s="256" customFormat="1" ht="19.5" customHeight="1">
      <c r="A11" s="474" t="s">
        <v>623</v>
      </c>
      <c r="B11" s="474"/>
      <c r="C11" s="474"/>
      <c r="D11" s="474"/>
      <c r="E11" s="474"/>
      <c r="F11" s="474"/>
    </row>
    <row r="12" spans="1:10" s="256" customFormat="1" ht="18" customHeight="1">
      <c r="A12" s="1268" t="s">
        <v>224</v>
      </c>
      <c r="B12" s="1268"/>
      <c r="C12" s="1268"/>
      <c r="D12" s="1268"/>
      <c r="E12" s="1268"/>
      <c r="F12" s="1268"/>
    </row>
    <row r="13" spans="1:10" s="256" customFormat="1" ht="18" customHeight="1">
      <c r="A13" s="1268" t="s">
        <v>311</v>
      </c>
      <c r="B13" s="1268"/>
      <c r="C13" s="1268"/>
      <c r="D13" s="1268"/>
      <c r="E13" s="1268"/>
      <c r="F13" s="1268"/>
    </row>
    <row r="14" spans="1:10" s="256" customFormat="1" ht="27.6" customHeight="1">
      <c r="G14" s="255"/>
    </row>
  </sheetData>
  <mergeCells count="7">
    <mergeCell ref="H2:J2"/>
    <mergeCell ref="A12:F12"/>
    <mergeCell ref="A13:F13"/>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0"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Normal="100" workbookViewId="0">
      <selection sqref="A1:K1"/>
    </sheetView>
  </sheetViews>
  <sheetFormatPr defaultColWidth="9.140625" defaultRowHeight="15"/>
  <cols>
    <col min="1" max="1" width="9.85546875" style="255" bestFit="1" customWidth="1"/>
    <col min="2" max="10" width="13.5703125" style="255" bestFit="1" customWidth="1"/>
    <col min="11" max="11" width="4.5703125" style="255" bestFit="1" customWidth="1"/>
    <col min="12" max="16384" width="9.140625" style="255"/>
  </cols>
  <sheetData>
    <row r="1" spans="1:13" ht="13.5" customHeight="1">
      <c r="A1" s="1268" t="s">
        <v>624</v>
      </c>
      <c r="B1" s="1268"/>
      <c r="C1" s="1268"/>
      <c r="D1" s="1268"/>
      <c r="E1" s="1268"/>
      <c r="F1" s="1268"/>
      <c r="G1" s="1268"/>
    </row>
    <row r="2" spans="1:13" s="256" customFormat="1" ht="27.75" customHeight="1">
      <c r="A2" s="1276" t="s">
        <v>625</v>
      </c>
      <c r="B2" s="1292" t="s">
        <v>85</v>
      </c>
      <c r="C2" s="1293"/>
      <c r="D2" s="1294"/>
      <c r="E2" s="1292" t="s">
        <v>86</v>
      </c>
      <c r="F2" s="1293"/>
      <c r="G2" s="1294"/>
      <c r="H2" s="1292" t="s">
        <v>87</v>
      </c>
      <c r="I2" s="1293"/>
      <c r="J2" s="1294"/>
    </row>
    <row r="3" spans="1:13" s="256" customFormat="1" ht="48" customHeight="1">
      <c r="A3" s="1312"/>
      <c r="B3" s="373" t="s">
        <v>626</v>
      </c>
      <c r="C3" s="373" t="s">
        <v>420</v>
      </c>
      <c r="D3" s="373" t="s">
        <v>627</v>
      </c>
      <c r="E3" s="373" t="s">
        <v>626</v>
      </c>
      <c r="F3" s="373" t="s">
        <v>628</v>
      </c>
      <c r="G3" s="373" t="s">
        <v>627</v>
      </c>
      <c r="H3" s="373" t="s">
        <v>626</v>
      </c>
      <c r="I3" s="373" t="s">
        <v>420</v>
      </c>
      <c r="J3" s="373" t="s">
        <v>627</v>
      </c>
    </row>
    <row r="4" spans="1:13" s="262" customFormat="1" ht="18" customHeight="1">
      <c r="A4" s="258" t="s">
        <v>78</v>
      </c>
      <c r="B4" s="260">
        <v>5433</v>
      </c>
      <c r="C4" s="260">
        <v>4159</v>
      </c>
      <c r="D4" s="475">
        <v>76.550708632431437</v>
      </c>
      <c r="E4" s="260">
        <v>2179</v>
      </c>
      <c r="F4" s="260">
        <v>2661</v>
      </c>
      <c r="G4" s="476">
        <v>122.12023864157871</v>
      </c>
      <c r="H4" s="285">
        <v>291</v>
      </c>
      <c r="I4" s="285">
        <v>11</v>
      </c>
      <c r="J4" s="476">
        <v>3.7800687285223367</v>
      </c>
    </row>
    <row r="5" spans="1:13" s="262" customFormat="1" ht="18" customHeight="1">
      <c r="A5" s="263" t="s">
        <v>79</v>
      </c>
      <c r="B5" s="477">
        <v>5218</v>
      </c>
      <c r="C5" s="477">
        <v>4099</v>
      </c>
      <c r="D5" s="476">
        <f>C5/B5*100</f>
        <v>78.555001916443075</v>
      </c>
      <c r="E5" s="478">
        <v>2250</v>
      </c>
      <c r="F5" s="374">
        <v>2502</v>
      </c>
      <c r="G5" s="476">
        <f>F5/E5*100</f>
        <v>111.20000000000002</v>
      </c>
      <c r="H5" s="479">
        <v>282</v>
      </c>
      <c r="I5" s="480">
        <v>4</v>
      </c>
      <c r="J5" s="481">
        <f>I5/H5*100</f>
        <v>1.4184397163120568</v>
      </c>
      <c r="L5" s="482"/>
      <c r="M5" s="482"/>
    </row>
    <row r="6" spans="1:13" s="256" customFormat="1" ht="18" customHeight="1">
      <c r="A6" s="266" t="s">
        <v>218</v>
      </c>
      <c r="B6" s="268">
        <v>5446</v>
      </c>
      <c r="C6" s="268">
        <v>3943</v>
      </c>
      <c r="D6" s="409">
        <f>C6/B6*100</f>
        <v>72.401762761659938</v>
      </c>
      <c r="E6" s="269">
        <v>2202</v>
      </c>
      <c r="F6" s="268">
        <v>2314</v>
      </c>
      <c r="G6" s="409">
        <f>F6/E6*100</f>
        <v>105.08628519527703</v>
      </c>
      <c r="H6" s="376">
        <v>285</v>
      </c>
      <c r="I6" s="376">
        <v>3</v>
      </c>
      <c r="J6" s="409">
        <f>I6/H6*100</f>
        <v>1.0526315789473684</v>
      </c>
      <c r="L6" s="482"/>
      <c r="M6" s="482"/>
    </row>
    <row r="7" spans="1:13" s="256" customFormat="1" ht="18" customHeight="1">
      <c r="A7" s="266" t="s">
        <v>219</v>
      </c>
      <c r="B7" s="268">
        <v>5454</v>
      </c>
      <c r="C7" s="268">
        <v>3990</v>
      </c>
      <c r="D7" s="409">
        <f>C7/B7*100</f>
        <v>73.157315731573163</v>
      </c>
      <c r="E7" s="269">
        <v>2213</v>
      </c>
      <c r="F7" s="268">
        <v>2338</v>
      </c>
      <c r="G7" s="409">
        <f>F7/E7*100</f>
        <v>105.64844103027565</v>
      </c>
      <c r="H7" s="376">
        <v>283</v>
      </c>
      <c r="I7" s="376">
        <v>2</v>
      </c>
      <c r="J7" s="409">
        <f>I7/H7*100</f>
        <v>0.70671378091872794</v>
      </c>
      <c r="L7" s="482"/>
      <c r="M7" s="482"/>
    </row>
    <row r="8" spans="1:13" s="256" customFormat="1" ht="18" customHeight="1">
      <c r="A8" s="266" t="s">
        <v>325</v>
      </c>
      <c r="B8" s="268">
        <v>5409</v>
      </c>
      <c r="C8" s="268">
        <v>4008</v>
      </c>
      <c r="D8" s="409">
        <f>C8/B8*100</f>
        <v>74.09872434830838</v>
      </c>
      <c r="E8" s="269">
        <v>2232</v>
      </c>
      <c r="F8" s="268">
        <v>2366</v>
      </c>
      <c r="G8" s="409">
        <f>F8/E8*100</f>
        <v>106.0035842293907</v>
      </c>
      <c r="H8" s="376">
        <v>282</v>
      </c>
      <c r="I8" s="376">
        <v>2</v>
      </c>
      <c r="J8" s="409">
        <f t="shared" ref="J8:J9" si="0">I8/H8*100</f>
        <v>0.70921985815602839</v>
      </c>
      <c r="L8" s="482"/>
      <c r="M8" s="482"/>
    </row>
    <row r="9" spans="1:13" s="256" customFormat="1" ht="18" customHeight="1">
      <c r="A9" s="266" t="s">
        <v>326</v>
      </c>
      <c r="B9" s="268">
        <v>5218</v>
      </c>
      <c r="C9" s="268">
        <v>4014</v>
      </c>
      <c r="D9" s="409">
        <f>C9/B9*100</f>
        <v>76.926025297048668</v>
      </c>
      <c r="E9" s="269">
        <v>2250</v>
      </c>
      <c r="F9" s="268">
        <v>2378</v>
      </c>
      <c r="G9" s="409">
        <f>F9/E9*100</f>
        <v>105.6888888888889</v>
      </c>
      <c r="H9" s="376">
        <v>282</v>
      </c>
      <c r="I9" s="376">
        <v>1</v>
      </c>
      <c r="J9" s="409">
        <f t="shared" si="0"/>
        <v>0.3546099290780142</v>
      </c>
      <c r="L9" s="482"/>
      <c r="M9" s="482"/>
    </row>
    <row r="10" spans="1:13" s="256" customFormat="1" ht="15" customHeight="1">
      <c r="A10" s="1299" t="s">
        <v>224</v>
      </c>
      <c r="B10" s="1299"/>
      <c r="C10" s="1299"/>
      <c r="D10" s="1299"/>
      <c r="E10" s="1299"/>
      <c r="F10" s="1299"/>
      <c r="G10" s="1299"/>
    </row>
    <row r="11" spans="1:13" s="256" customFormat="1" ht="34.5" customHeight="1">
      <c r="A11" s="1335" t="s">
        <v>417</v>
      </c>
      <c r="B11" s="1274"/>
      <c r="C11" s="1274"/>
      <c r="D11" s="1274"/>
      <c r="E11" s="1274"/>
      <c r="F11" s="1274"/>
      <c r="G11" s="1274"/>
      <c r="H11" s="1274"/>
      <c r="I11" s="1274"/>
      <c r="J11" s="1274"/>
    </row>
    <row r="12" spans="1:13" s="256" customFormat="1" ht="15" customHeight="1">
      <c r="A12" s="384"/>
      <c r="B12" s="384"/>
      <c r="C12" s="384"/>
      <c r="D12" s="384"/>
      <c r="E12" s="384"/>
      <c r="F12" s="384"/>
      <c r="G12" s="384"/>
    </row>
    <row r="13" spans="1:13" s="256" customFormat="1" ht="13.5" customHeight="1">
      <c r="A13" s="1299" t="s">
        <v>311</v>
      </c>
      <c r="B13" s="1299"/>
      <c r="C13" s="1299"/>
      <c r="D13" s="1299"/>
      <c r="E13" s="1299"/>
      <c r="F13" s="1299"/>
      <c r="G13" s="1299"/>
    </row>
  </sheetData>
  <mergeCells count="8">
    <mergeCell ref="A11:J11"/>
    <mergeCell ref="A13:G13"/>
    <mergeCell ref="A1:G1"/>
    <mergeCell ref="A2:A3"/>
    <mergeCell ref="B2:D2"/>
    <mergeCell ref="E2:G2"/>
    <mergeCell ref="H2:J2"/>
    <mergeCell ref="A10:G10"/>
  </mergeCells>
  <printOptions horizontalCentered="1"/>
  <pageMargins left="0.78431372549019618" right="0.78431372549019618" top="0.98039215686274517" bottom="0.98039215686274517" header="0.50980392156862753" footer="0.50980392156862753"/>
  <pageSetup paperSize="9" scale="83"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zoomScaleNormal="100" workbookViewId="0">
      <selection activeCell="R7" sqref="R7"/>
    </sheetView>
  </sheetViews>
  <sheetFormatPr defaultRowHeight="15"/>
  <cols>
    <col min="1" max="1" width="10.5703125" customWidth="1"/>
    <col min="2" max="2" width="28.7109375" customWidth="1"/>
    <col min="3" max="3" width="8.5703125" customWidth="1"/>
    <col min="4" max="4" width="10.28515625" customWidth="1"/>
    <col min="5" max="5" width="11.28515625" customWidth="1"/>
    <col min="6" max="6" width="6.85546875" customWidth="1"/>
    <col min="7" max="7" width="7" customWidth="1"/>
    <col min="8" max="8" width="6.7109375" customWidth="1"/>
    <col min="9" max="9" width="5.85546875" customWidth="1"/>
    <col min="10" max="10" width="5.140625" customWidth="1"/>
    <col min="11" max="11" width="5.7109375" customWidth="1"/>
    <col min="12" max="12" width="7.42578125" customWidth="1"/>
    <col min="13" max="13" width="10.140625" bestFit="1" customWidth="1"/>
    <col min="17" max="17" width="11.28515625" customWidth="1"/>
    <col min="19" max="19" width="13.140625" bestFit="1" customWidth="1"/>
  </cols>
  <sheetData>
    <row r="1" spans="1:20">
      <c r="A1" s="25" t="s">
        <v>3</v>
      </c>
      <c r="B1" s="26"/>
      <c r="C1" s="26"/>
      <c r="D1" s="26"/>
      <c r="E1" s="27"/>
      <c r="F1" s="27"/>
      <c r="G1" s="27"/>
      <c r="H1" s="27"/>
      <c r="I1" s="27"/>
      <c r="J1" s="27"/>
      <c r="K1" s="27"/>
      <c r="L1" s="27"/>
      <c r="M1" s="27"/>
      <c r="N1" s="27"/>
      <c r="O1" s="27"/>
      <c r="P1" s="27"/>
      <c r="Q1" s="28"/>
    </row>
    <row r="2" spans="1:20">
      <c r="A2" s="1166" t="s">
        <v>125</v>
      </c>
      <c r="B2" s="1168" t="s">
        <v>126</v>
      </c>
      <c r="C2" s="1165" t="s">
        <v>127</v>
      </c>
      <c r="D2" s="1168" t="s">
        <v>128</v>
      </c>
      <c r="E2" s="1165" t="s">
        <v>129</v>
      </c>
      <c r="F2" s="1165" t="s">
        <v>130</v>
      </c>
      <c r="G2" s="1165" t="s">
        <v>131</v>
      </c>
      <c r="H2" s="1165" t="s">
        <v>132</v>
      </c>
      <c r="I2" s="1171" t="s">
        <v>133</v>
      </c>
      <c r="J2" s="1172"/>
      <c r="K2" s="1598"/>
      <c r="L2" s="1165" t="s">
        <v>134</v>
      </c>
      <c r="M2" s="1171" t="s">
        <v>135</v>
      </c>
      <c r="N2" s="1172"/>
      <c r="O2" s="1172"/>
      <c r="P2" s="1172"/>
      <c r="Q2" s="1164" t="s">
        <v>136</v>
      </c>
    </row>
    <row r="3" spans="1:20" ht="90">
      <c r="A3" s="1167"/>
      <c r="B3" s="1169"/>
      <c r="C3" s="1170"/>
      <c r="D3" s="1169"/>
      <c r="E3" s="1170"/>
      <c r="F3" s="1170"/>
      <c r="G3" s="1170"/>
      <c r="H3" s="1170"/>
      <c r="I3" s="29" t="s">
        <v>137</v>
      </c>
      <c r="J3" s="29" t="s">
        <v>138</v>
      </c>
      <c r="K3" s="29" t="s">
        <v>139</v>
      </c>
      <c r="L3" s="1170"/>
      <c r="M3" s="29" t="s">
        <v>140</v>
      </c>
      <c r="N3" s="29" t="s">
        <v>141</v>
      </c>
      <c r="O3" s="29" t="s">
        <v>142</v>
      </c>
      <c r="P3" s="30" t="s">
        <v>143</v>
      </c>
      <c r="Q3" s="1165"/>
    </row>
    <row r="4" spans="1:20" ht="15.75">
      <c r="A4" s="31">
        <v>1</v>
      </c>
      <c r="B4" s="1592" t="s">
        <v>144</v>
      </c>
      <c r="C4" s="32">
        <v>45111</v>
      </c>
      <c r="D4" s="1595" t="s">
        <v>145</v>
      </c>
      <c r="E4" s="10">
        <v>8205127</v>
      </c>
      <c r="F4" s="34">
        <v>10</v>
      </c>
      <c r="G4" s="34">
        <v>575</v>
      </c>
      <c r="H4" s="34">
        <v>585</v>
      </c>
      <c r="I4" s="35">
        <v>149.999967</v>
      </c>
      <c r="J4" s="35">
        <v>329.99996249999998</v>
      </c>
      <c r="K4" s="35">
        <v>479.99992950000001</v>
      </c>
      <c r="L4" s="35">
        <v>1.68</v>
      </c>
      <c r="M4" s="10">
        <v>4102562</v>
      </c>
      <c r="N4" s="10">
        <v>1337015</v>
      </c>
      <c r="O4" s="10">
        <v>2765550</v>
      </c>
      <c r="P4" s="10">
        <v>0</v>
      </c>
      <c r="Q4" s="10">
        <v>8205127</v>
      </c>
      <c r="S4" s="37"/>
      <c r="T4" s="37"/>
    </row>
    <row r="5" spans="1:20" ht="30">
      <c r="A5" s="31">
        <v>2</v>
      </c>
      <c r="B5" s="1593" t="s">
        <v>146</v>
      </c>
      <c r="C5" s="32">
        <v>45113</v>
      </c>
      <c r="D5" s="1596" t="s">
        <v>147</v>
      </c>
      <c r="E5" s="10">
        <v>6163200</v>
      </c>
      <c r="F5" s="13">
        <v>10</v>
      </c>
      <c r="G5" s="34">
        <v>77</v>
      </c>
      <c r="H5" s="13">
        <v>87</v>
      </c>
      <c r="I5" s="35">
        <v>53.619840000000003</v>
      </c>
      <c r="J5" s="35">
        <v>0</v>
      </c>
      <c r="K5" s="35">
        <v>53.619840000000003</v>
      </c>
      <c r="L5" s="35">
        <v>58.49</v>
      </c>
      <c r="M5" s="10">
        <v>2923200</v>
      </c>
      <c r="N5" s="10">
        <v>878400</v>
      </c>
      <c r="O5" s="10">
        <v>2049600</v>
      </c>
      <c r="P5" s="10">
        <v>312000</v>
      </c>
      <c r="Q5" s="10">
        <v>5851200</v>
      </c>
      <c r="S5" s="37"/>
      <c r="T5" s="37"/>
    </row>
    <row r="6" spans="1:20" ht="30">
      <c r="A6" s="31">
        <v>3</v>
      </c>
      <c r="B6" s="1592" t="s">
        <v>148</v>
      </c>
      <c r="C6" s="32">
        <v>45113</v>
      </c>
      <c r="D6" s="1595" t="s">
        <v>147</v>
      </c>
      <c r="E6" s="10">
        <v>2114000</v>
      </c>
      <c r="F6" s="34">
        <v>10</v>
      </c>
      <c r="G6" s="34">
        <v>55</v>
      </c>
      <c r="H6" s="34">
        <v>65</v>
      </c>
      <c r="I6" s="35">
        <v>13.741</v>
      </c>
      <c r="J6" s="35">
        <v>0</v>
      </c>
      <c r="K6" s="35">
        <v>13.741</v>
      </c>
      <c r="L6" s="35">
        <v>6.36</v>
      </c>
      <c r="M6" s="10">
        <v>0</v>
      </c>
      <c r="N6" s="10">
        <v>1004000</v>
      </c>
      <c r="O6" s="10">
        <v>1004000</v>
      </c>
      <c r="P6" s="10">
        <v>106000</v>
      </c>
      <c r="Q6" s="10">
        <v>2008000</v>
      </c>
      <c r="S6" s="37"/>
      <c r="T6" s="37"/>
    </row>
    <row r="7" spans="1:20" ht="30">
      <c r="A7" s="31">
        <v>4</v>
      </c>
      <c r="B7" s="1592" t="s">
        <v>149</v>
      </c>
      <c r="C7" s="32">
        <v>45113</v>
      </c>
      <c r="D7" s="1595" t="s">
        <v>147</v>
      </c>
      <c r="E7" s="10">
        <v>6199200</v>
      </c>
      <c r="F7" s="34">
        <v>10</v>
      </c>
      <c r="G7" s="34">
        <v>97</v>
      </c>
      <c r="H7" s="34">
        <v>107</v>
      </c>
      <c r="I7" s="35">
        <v>50.281440000000003</v>
      </c>
      <c r="J7" s="35">
        <v>16.05</v>
      </c>
      <c r="K7" s="35">
        <v>66.331440000000001</v>
      </c>
      <c r="L7" s="35">
        <v>65.430000000000007</v>
      </c>
      <c r="M7" s="10">
        <v>2942400</v>
      </c>
      <c r="N7" s="10">
        <v>884400</v>
      </c>
      <c r="O7" s="10">
        <v>2061600</v>
      </c>
      <c r="P7" s="10">
        <v>310800</v>
      </c>
      <c r="Q7" s="10">
        <v>5888400</v>
      </c>
      <c r="S7" s="37"/>
      <c r="T7" s="37"/>
    </row>
    <row r="8" spans="1:20" ht="30">
      <c r="A8" s="31">
        <v>5</v>
      </c>
      <c r="B8" s="1592" t="s">
        <v>150</v>
      </c>
      <c r="C8" s="32">
        <v>45114</v>
      </c>
      <c r="D8" s="1596" t="s">
        <v>147</v>
      </c>
      <c r="E8" s="10">
        <v>2310000</v>
      </c>
      <c r="F8" s="34">
        <v>10</v>
      </c>
      <c r="G8" s="34">
        <v>60</v>
      </c>
      <c r="H8" s="34">
        <v>70</v>
      </c>
      <c r="I8" s="35">
        <v>16.170000000000002</v>
      </c>
      <c r="J8" s="35">
        <v>0</v>
      </c>
      <c r="K8" s="35">
        <v>16.170000000000002</v>
      </c>
      <c r="L8" s="35">
        <v>96.76</v>
      </c>
      <c r="M8" s="10">
        <v>1094000</v>
      </c>
      <c r="N8" s="10">
        <v>330000</v>
      </c>
      <c r="O8" s="10">
        <v>770000</v>
      </c>
      <c r="P8" s="10">
        <v>116000</v>
      </c>
      <c r="Q8" s="10">
        <v>2194000</v>
      </c>
      <c r="S8" s="37"/>
      <c r="T8" s="37"/>
    </row>
    <row r="9" spans="1:20" ht="15.75">
      <c r="A9" s="31">
        <v>6</v>
      </c>
      <c r="B9" s="1592" t="s">
        <v>151</v>
      </c>
      <c r="C9" s="32">
        <v>45114</v>
      </c>
      <c r="D9" s="1595" t="s">
        <v>145</v>
      </c>
      <c r="E9" s="10">
        <v>8441764</v>
      </c>
      <c r="F9" s="34">
        <v>10</v>
      </c>
      <c r="G9" s="34">
        <v>662</v>
      </c>
      <c r="H9" s="34">
        <v>672</v>
      </c>
      <c r="I9" s="35">
        <v>240.04189439999999</v>
      </c>
      <c r="J9" s="35">
        <v>327.24464640000002</v>
      </c>
      <c r="K9" s="35">
        <v>567.28654080000001</v>
      </c>
      <c r="L9" s="35">
        <v>104.83</v>
      </c>
      <c r="M9" s="10">
        <v>6321490</v>
      </c>
      <c r="N9" s="10">
        <v>1264297</v>
      </c>
      <c r="O9" s="10">
        <v>842865</v>
      </c>
      <c r="P9" s="10">
        <v>13112</v>
      </c>
      <c r="Q9" s="10">
        <v>8428652</v>
      </c>
      <c r="S9" s="37"/>
      <c r="T9" s="37"/>
    </row>
    <row r="10" spans="1:20" ht="15.75">
      <c r="A10" s="31">
        <v>7</v>
      </c>
      <c r="B10" s="1592" t="s">
        <v>152</v>
      </c>
      <c r="C10" s="32">
        <v>45117</v>
      </c>
      <c r="D10" s="1595" t="s">
        <v>145</v>
      </c>
      <c r="E10" s="10">
        <v>22364653</v>
      </c>
      <c r="F10" s="34">
        <v>10</v>
      </c>
      <c r="G10" s="34">
        <v>255</v>
      </c>
      <c r="H10" s="34">
        <v>265</v>
      </c>
      <c r="I10" s="35">
        <v>592.66330449999998</v>
      </c>
      <c r="J10" s="35">
        <v>0</v>
      </c>
      <c r="K10" s="35">
        <v>592.66330449999998</v>
      </c>
      <c r="L10" s="35">
        <v>70.781300000000002</v>
      </c>
      <c r="M10" s="10">
        <v>16441818</v>
      </c>
      <c r="N10" s="10">
        <v>3288362</v>
      </c>
      <c r="O10" s="10">
        <v>2192241</v>
      </c>
      <c r="P10" s="10">
        <v>442232</v>
      </c>
      <c r="Q10" s="10">
        <v>21922421</v>
      </c>
      <c r="S10" s="37"/>
      <c r="T10" s="37"/>
    </row>
    <row r="11" spans="1:20" ht="30">
      <c r="A11" s="31">
        <v>8</v>
      </c>
      <c r="B11" s="1592" t="s">
        <v>153</v>
      </c>
      <c r="C11" s="32">
        <v>45117</v>
      </c>
      <c r="D11" s="1596" t="s">
        <v>147</v>
      </c>
      <c r="E11" s="10">
        <v>2700000</v>
      </c>
      <c r="F11" s="34">
        <v>10</v>
      </c>
      <c r="G11" s="34">
        <v>39</v>
      </c>
      <c r="H11" s="34">
        <v>49</v>
      </c>
      <c r="I11" s="35">
        <v>13.23</v>
      </c>
      <c r="J11" s="35">
        <v>0</v>
      </c>
      <c r="K11" s="35">
        <v>13.23</v>
      </c>
      <c r="L11" s="35">
        <v>4.08</v>
      </c>
      <c r="M11" s="10">
        <v>0</v>
      </c>
      <c r="N11" s="10">
        <v>1281000</v>
      </c>
      <c r="O11" s="10">
        <v>1281000</v>
      </c>
      <c r="P11" s="10">
        <v>138000</v>
      </c>
      <c r="Q11" s="10">
        <v>2562000</v>
      </c>
      <c r="S11" s="37"/>
      <c r="T11" s="37"/>
    </row>
    <row r="12" spans="1:20" ht="30">
      <c r="A12" s="31">
        <v>9</v>
      </c>
      <c r="B12" s="1592" t="s">
        <v>154</v>
      </c>
      <c r="C12" s="32">
        <v>45120</v>
      </c>
      <c r="D12" s="33" t="s">
        <v>147</v>
      </c>
      <c r="E12" s="10">
        <v>2280000</v>
      </c>
      <c r="F12" s="34">
        <v>10</v>
      </c>
      <c r="G12" s="34">
        <v>227</v>
      </c>
      <c r="H12" s="34">
        <v>237</v>
      </c>
      <c r="I12" s="35">
        <v>35.076000000000001</v>
      </c>
      <c r="J12" s="35">
        <v>18.96</v>
      </c>
      <c r="K12" s="35">
        <v>54.036000000000001</v>
      </c>
      <c r="L12" s="35">
        <v>1.66</v>
      </c>
      <c r="M12" s="10">
        <v>0</v>
      </c>
      <c r="N12" s="10">
        <v>958200</v>
      </c>
      <c r="O12" s="10">
        <v>1207800</v>
      </c>
      <c r="P12" s="10">
        <v>114000</v>
      </c>
      <c r="Q12" s="10">
        <v>2166000</v>
      </c>
      <c r="S12" s="37"/>
      <c r="T12" s="37"/>
    </row>
    <row r="13" spans="1:20" ht="30">
      <c r="A13" s="31">
        <v>10</v>
      </c>
      <c r="B13" s="1592" t="s">
        <v>155</v>
      </c>
      <c r="C13" s="32">
        <v>45120</v>
      </c>
      <c r="D13" s="1596" t="s">
        <v>147</v>
      </c>
      <c r="E13" s="10">
        <v>6288000</v>
      </c>
      <c r="F13" s="34">
        <v>10</v>
      </c>
      <c r="G13" s="34">
        <v>32</v>
      </c>
      <c r="H13" s="34">
        <v>42</v>
      </c>
      <c r="I13" s="35">
        <v>26.409600000000001</v>
      </c>
      <c r="J13" s="35">
        <v>0</v>
      </c>
      <c r="K13" s="35">
        <v>26.409600000000001</v>
      </c>
      <c r="L13" s="35">
        <v>51.57</v>
      </c>
      <c r="M13" s="10">
        <v>2985000</v>
      </c>
      <c r="N13" s="10">
        <v>897000</v>
      </c>
      <c r="O13" s="10">
        <v>2091000</v>
      </c>
      <c r="P13" s="10">
        <v>315000</v>
      </c>
      <c r="Q13" s="10">
        <v>5973000</v>
      </c>
      <c r="S13" s="37"/>
      <c r="T13" s="37"/>
    </row>
    <row r="14" spans="1:20" ht="15.75">
      <c r="A14" s="31">
        <v>11</v>
      </c>
      <c r="B14" s="1592" t="s">
        <v>156</v>
      </c>
      <c r="C14" s="32">
        <v>45121</v>
      </c>
      <c r="D14" s="1596" t="s">
        <v>145</v>
      </c>
      <c r="E14" s="10">
        <v>12776025</v>
      </c>
      <c r="F14" s="34">
        <v>10</v>
      </c>
      <c r="G14" s="34">
        <v>307</v>
      </c>
      <c r="H14" s="34">
        <v>317</v>
      </c>
      <c r="I14" s="35">
        <v>269.99999500000001</v>
      </c>
      <c r="J14" s="35">
        <v>134.99999750000001</v>
      </c>
      <c r="K14" s="35">
        <v>404.99999250000002</v>
      </c>
      <c r="L14" s="35">
        <v>76.755300000000005</v>
      </c>
      <c r="M14" s="10">
        <v>6388012</v>
      </c>
      <c r="N14" s="10">
        <v>1916404</v>
      </c>
      <c r="O14" s="10">
        <v>4471609</v>
      </c>
      <c r="P14" s="10">
        <v>0</v>
      </c>
      <c r="Q14" s="10">
        <v>12776025</v>
      </c>
      <c r="S14" s="37"/>
      <c r="T14" s="37"/>
    </row>
    <row r="15" spans="1:20" ht="30">
      <c r="A15" s="31">
        <v>12</v>
      </c>
      <c r="B15" s="1592" t="s">
        <v>157</v>
      </c>
      <c r="C15" s="32">
        <v>45128</v>
      </c>
      <c r="D15" s="1595" t="s">
        <v>147</v>
      </c>
      <c r="E15" s="10">
        <v>6800000</v>
      </c>
      <c r="F15" s="34">
        <v>10</v>
      </c>
      <c r="G15" s="34">
        <v>55</v>
      </c>
      <c r="H15" s="34">
        <v>65</v>
      </c>
      <c r="I15" s="35">
        <v>44.2</v>
      </c>
      <c r="J15" s="35">
        <v>0</v>
      </c>
      <c r="K15" s="35">
        <v>44.2</v>
      </c>
      <c r="L15" s="35">
        <v>122.11</v>
      </c>
      <c r="M15" s="10">
        <v>3148000</v>
      </c>
      <c r="N15" s="10">
        <v>946000</v>
      </c>
      <c r="O15" s="10">
        <v>2206000</v>
      </c>
      <c r="P15" s="10">
        <v>500000</v>
      </c>
      <c r="Q15" s="10">
        <v>6300000</v>
      </c>
      <c r="S15" s="37"/>
      <c r="T15" s="37"/>
    </row>
    <row r="16" spans="1:20" ht="30">
      <c r="A16" s="31">
        <v>13</v>
      </c>
      <c r="B16" s="1592" t="s">
        <v>158</v>
      </c>
      <c r="C16" s="32">
        <v>45128</v>
      </c>
      <c r="D16" s="33" t="s">
        <v>145</v>
      </c>
      <c r="E16" s="10">
        <v>200000000</v>
      </c>
      <c r="F16" s="34">
        <v>10</v>
      </c>
      <c r="G16" s="34">
        <v>15</v>
      </c>
      <c r="H16" s="34">
        <v>25</v>
      </c>
      <c r="I16" s="35">
        <v>500</v>
      </c>
      <c r="J16" s="35">
        <v>0</v>
      </c>
      <c r="K16" s="35">
        <v>500</v>
      </c>
      <c r="L16" s="35">
        <v>109.673</v>
      </c>
      <c r="M16" s="10">
        <v>148500000</v>
      </c>
      <c r="N16" s="10">
        <v>29700000</v>
      </c>
      <c r="O16" s="10">
        <v>19800000</v>
      </c>
      <c r="P16" s="10">
        <v>2000000</v>
      </c>
      <c r="Q16" s="10">
        <v>198000000</v>
      </c>
      <c r="S16" s="37"/>
      <c r="T16" s="37"/>
    </row>
    <row r="17" spans="1:20" ht="30">
      <c r="A17" s="31">
        <v>14</v>
      </c>
      <c r="B17" s="1592" t="s">
        <v>159</v>
      </c>
      <c r="C17" s="32">
        <v>45133</v>
      </c>
      <c r="D17" s="33" t="s">
        <v>147</v>
      </c>
      <c r="E17" s="10">
        <v>3086000</v>
      </c>
      <c r="F17" s="34">
        <v>10</v>
      </c>
      <c r="G17" s="34">
        <v>57</v>
      </c>
      <c r="H17" s="34">
        <v>67</v>
      </c>
      <c r="I17" s="35">
        <v>20.676200000000001</v>
      </c>
      <c r="J17" s="35">
        <v>0</v>
      </c>
      <c r="K17" s="35">
        <v>20.676200000000001</v>
      </c>
      <c r="L17" s="35">
        <v>5.91</v>
      </c>
      <c r="M17" s="10">
        <v>294000</v>
      </c>
      <c r="N17" s="10">
        <v>1318000</v>
      </c>
      <c r="O17" s="10">
        <v>1318000</v>
      </c>
      <c r="P17" s="10">
        <v>156000</v>
      </c>
      <c r="Q17" s="10">
        <v>2930000</v>
      </c>
      <c r="S17" s="37"/>
      <c r="T17" s="37"/>
    </row>
    <row r="18" spans="1:20" ht="30">
      <c r="A18" s="31">
        <v>15</v>
      </c>
      <c r="B18" s="1592" t="s">
        <v>160</v>
      </c>
      <c r="C18" s="32">
        <v>45134</v>
      </c>
      <c r="D18" s="1596" t="s">
        <v>145</v>
      </c>
      <c r="E18" s="10">
        <v>12621000</v>
      </c>
      <c r="F18" s="34">
        <v>2</v>
      </c>
      <c r="G18" s="34">
        <v>498</v>
      </c>
      <c r="H18" s="34">
        <v>500</v>
      </c>
      <c r="I18" s="35">
        <v>206.05</v>
      </c>
      <c r="J18" s="35">
        <v>425</v>
      </c>
      <c r="K18" s="35">
        <v>631.04999999999995</v>
      </c>
      <c r="L18" s="35">
        <v>89.75</v>
      </c>
      <c r="M18" s="10">
        <v>6300500</v>
      </c>
      <c r="N18" s="10">
        <v>1890150</v>
      </c>
      <c r="O18" s="10">
        <v>4410350</v>
      </c>
      <c r="P18" s="10">
        <v>20000</v>
      </c>
      <c r="Q18" s="10">
        <v>12601000</v>
      </c>
      <c r="S18" s="37"/>
      <c r="T18" s="37"/>
    </row>
    <row r="19" spans="1:20" ht="15.75">
      <c r="A19" s="31">
        <v>16</v>
      </c>
      <c r="B19" s="1594" t="s">
        <v>161</v>
      </c>
      <c r="C19" s="32">
        <v>45117</v>
      </c>
      <c r="D19" s="1597" t="s">
        <v>162</v>
      </c>
      <c r="E19" s="10">
        <v>70000000</v>
      </c>
      <c r="F19" s="13">
        <v>5</v>
      </c>
      <c r="G19" s="34">
        <v>4</v>
      </c>
      <c r="H19" s="13">
        <v>9</v>
      </c>
      <c r="I19" s="35">
        <v>63</v>
      </c>
      <c r="J19" s="35">
        <v>0</v>
      </c>
      <c r="K19" s="35">
        <v>63</v>
      </c>
      <c r="L19" s="35">
        <v>1.23</v>
      </c>
      <c r="M19" s="10">
        <v>0</v>
      </c>
      <c r="N19" s="10">
        <v>0</v>
      </c>
      <c r="O19" s="10">
        <v>0</v>
      </c>
      <c r="P19" s="10">
        <v>0</v>
      </c>
      <c r="Q19" s="10">
        <v>0</v>
      </c>
      <c r="S19" s="37"/>
      <c r="T19" s="37"/>
    </row>
    <row r="20" spans="1:20" ht="30">
      <c r="A20" s="31">
        <v>17</v>
      </c>
      <c r="B20" s="1592" t="s">
        <v>163</v>
      </c>
      <c r="C20" s="32">
        <v>45120</v>
      </c>
      <c r="D20" s="1595" t="s">
        <v>162</v>
      </c>
      <c r="E20" s="10">
        <v>444160000</v>
      </c>
      <c r="F20" s="34">
        <v>1</v>
      </c>
      <c r="G20" s="34">
        <v>0</v>
      </c>
      <c r="H20" s="34">
        <v>1</v>
      </c>
      <c r="I20" s="35">
        <v>44.415999999999997</v>
      </c>
      <c r="J20" s="35">
        <v>0</v>
      </c>
      <c r="K20" s="35">
        <v>44.415999999999997</v>
      </c>
      <c r="L20" s="35">
        <v>1.04</v>
      </c>
      <c r="M20" s="10">
        <v>0</v>
      </c>
      <c r="N20" s="10">
        <v>0</v>
      </c>
      <c r="O20" s="10">
        <v>0</v>
      </c>
      <c r="P20" s="10">
        <v>0</v>
      </c>
      <c r="Q20" s="10">
        <v>0</v>
      </c>
      <c r="S20" s="37"/>
      <c r="T20" s="37"/>
    </row>
    <row r="21" spans="1:20" ht="15.75">
      <c r="A21" s="31">
        <v>18</v>
      </c>
      <c r="B21" s="1592" t="s">
        <v>164</v>
      </c>
      <c r="C21" s="32">
        <v>45128</v>
      </c>
      <c r="D21" s="33" t="s">
        <v>162</v>
      </c>
      <c r="E21" s="10">
        <v>32724687</v>
      </c>
      <c r="F21" s="34">
        <v>10</v>
      </c>
      <c r="G21" s="34">
        <v>5</v>
      </c>
      <c r="H21" s="34">
        <v>15</v>
      </c>
      <c r="I21" s="35">
        <v>49.087030499999997</v>
      </c>
      <c r="J21" s="35">
        <v>0</v>
      </c>
      <c r="K21" s="35">
        <v>49.087030499999997</v>
      </c>
      <c r="L21" s="35">
        <v>99.89</v>
      </c>
      <c r="M21" s="10">
        <v>0</v>
      </c>
      <c r="N21" s="10">
        <v>0</v>
      </c>
      <c r="O21" s="10">
        <v>0</v>
      </c>
      <c r="P21" s="10">
        <v>0</v>
      </c>
      <c r="Q21" s="10">
        <v>0</v>
      </c>
      <c r="S21" s="37"/>
      <c r="T21" s="37"/>
    </row>
    <row r="22" spans="1:20" ht="30">
      <c r="A22" s="31">
        <v>19</v>
      </c>
      <c r="B22" s="1593" t="s">
        <v>165</v>
      </c>
      <c r="C22" s="32">
        <v>45132</v>
      </c>
      <c r="D22" s="1596" t="s">
        <v>162</v>
      </c>
      <c r="E22" s="10">
        <v>45177602</v>
      </c>
      <c r="F22" s="34">
        <v>10</v>
      </c>
      <c r="G22" s="34">
        <v>8</v>
      </c>
      <c r="H22" s="13">
        <v>18</v>
      </c>
      <c r="I22" s="35">
        <v>81.319683600000005</v>
      </c>
      <c r="J22" s="35">
        <v>0</v>
      </c>
      <c r="K22" s="35">
        <v>81.319683600000005</v>
      </c>
      <c r="L22" s="35">
        <v>1.08</v>
      </c>
      <c r="M22" s="10">
        <v>0</v>
      </c>
      <c r="N22" s="10">
        <v>0</v>
      </c>
      <c r="O22" s="10">
        <v>0</v>
      </c>
      <c r="P22" s="10">
        <v>0</v>
      </c>
      <c r="Q22" s="10">
        <v>0</v>
      </c>
      <c r="S22" s="37"/>
      <c r="T22" s="37"/>
    </row>
    <row r="23" spans="1:20" ht="30">
      <c r="A23" s="31">
        <v>20</v>
      </c>
      <c r="B23" s="1593" t="s">
        <v>166</v>
      </c>
      <c r="C23" s="32">
        <v>45126</v>
      </c>
      <c r="D23" s="1596" t="s">
        <v>167</v>
      </c>
      <c r="E23" s="10">
        <v>632000</v>
      </c>
      <c r="F23" s="13">
        <v>10</v>
      </c>
      <c r="G23" s="34">
        <v>80</v>
      </c>
      <c r="H23" s="13">
        <v>90</v>
      </c>
      <c r="I23" s="35">
        <v>1.6992</v>
      </c>
      <c r="J23" s="35">
        <v>3.9887999999999999</v>
      </c>
      <c r="K23" s="35">
        <v>5.6879999999999997</v>
      </c>
      <c r="L23" s="35" t="s">
        <v>168</v>
      </c>
      <c r="M23" s="10">
        <v>0</v>
      </c>
      <c r="N23" s="10">
        <v>240000</v>
      </c>
      <c r="O23" s="10">
        <v>358400</v>
      </c>
      <c r="P23" s="10">
        <v>33600</v>
      </c>
      <c r="Q23" s="10">
        <v>598400</v>
      </c>
      <c r="S23" s="37"/>
      <c r="T23" s="37"/>
    </row>
    <row r="24" spans="1:20" ht="30">
      <c r="A24" s="31">
        <v>21</v>
      </c>
      <c r="B24" s="1592" t="s">
        <v>169</v>
      </c>
      <c r="C24" s="32">
        <v>45128</v>
      </c>
      <c r="D24" s="39" t="s">
        <v>167</v>
      </c>
      <c r="E24" s="10">
        <v>818400</v>
      </c>
      <c r="F24" s="34">
        <v>10</v>
      </c>
      <c r="G24" s="34">
        <v>147</v>
      </c>
      <c r="H24" s="34">
        <v>157</v>
      </c>
      <c r="I24" s="35">
        <v>12.848879999999999</v>
      </c>
      <c r="J24" s="35">
        <v>0</v>
      </c>
      <c r="K24" s="35">
        <v>12.848879999999999</v>
      </c>
      <c r="L24" s="35" t="s">
        <v>170</v>
      </c>
      <c r="M24" s="10">
        <v>0</v>
      </c>
      <c r="N24" s="10">
        <v>263200</v>
      </c>
      <c r="O24" s="10">
        <v>512800</v>
      </c>
      <c r="P24" s="10">
        <v>42400</v>
      </c>
      <c r="Q24" s="10">
        <v>776000</v>
      </c>
      <c r="S24" s="37"/>
      <c r="T24" s="37"/>
    </row>
    <row r="25" spans="1:20" ht="30">
      <c r="A25" s="31">
        <v>22</v>
      </c>
      <c r="B25" s="1592" t="s">
        <v>171</v>
      </c>
      <c r="C25" s="32">
        <v>45121</v>
      </c>
      <c r="D25" s="1596" t="s">
        <v>167</v>
      </c>
      <c r="E25" s="10">
        <v>1341600</v>
      </c>
      <c r="F25" s="34">
        <v>10</v>
      </c>
      <c r="G25" s="34">
        <v>86</v>
      </c>
      <c r="H25" s="34">
        <v>96</v>
      </c>
      <c r="I25" s="35">
        <v>12.87936</v>
      </c>
      <c r="J25" s="35">
        <v>0</v>
      </c>
      <c r="K25" s="35">
        <v>12.87936</v>
      </c>
      <c r="L25" s="35" t="s">
        <v>172</v>
      </c>
      <c r="M25" s="10">
        <v>0</v>
      </c>
      <c r="N25" s="10">
        <v>478800</v>
      </c>
      <c r="O25" s="10">
        <v>662400</v>
      </c>
      <c r="P25" s="10">
        <v>200400</v>
      </c>
      <c r="Q25" s="10">
        <v>1141200</v>
      </c>
      <c r="S25" s="37"/>
      <c r="T25" s="37"/>
    </row>
    <row r="26" spans="1:20" ht="30">
      <c r="A26" s="31">
        <v>23</v>
      </c>
      <c r="B26" s="1592" t="s">
        <v>173</v>
      </c>
      <c r="C26" s="32">
        <v>45133</v>
      </c>
      <c r="D26" s="1595" t="s">
        <v>167</v>
      </c>
      <c r="E26" s="10">
        <v>5180000</v>
      </c>
      <c r="F26" s="34">
        <v>10</v>
      </c>
      <c r="G26" s="34">
        <v>42</v>
      </c>
      <c r="H26" s="34">
        <v>52</v>
      </c>
      <c r="I26" s="35">
        <v>26.936</v>
      </c>
      <c r="J26" s="35">
        <v>0</v>
      </c>
      <c r="K26" s="35">
        <v>26.936</v>
      </c>
      <c r="L26" s="35" t="s">
        <v>174</v>
      </c>
      <c r="M26" s="10">
        <v>2460000</v>
      </c>
      <c r="N26" s="10">
        <v>738000</v>
      </c>
      <c r="O26" s="10">
        <v>1722000</v>
      </c>
      <c r="P26" s="10">
        <v>260000</v>
      </c>
      <c r="Q26" s="10">
        <v>4920000</v>
      </c>
      <c r="S26" s="37"/>
      <c r="T26" s="37"/>
    </row>
    <row r="27" spans="1:20" ht="30">
      <c r="A27" s="31">
        <v>24</v>
      </c>
      <c r="B27" s="1592" t="s">
        <v>175</v>
      </c>
      <c r="C27" s="32">
        <v>45126</v>
      </c>
      <c r="D27" s="33" t="s">
        <v>167</v>
      </c>
      <c r="E27" s="10">
        <v>3660000</v>
      </c>
      <c r="F27" s="34">
        <v>10</v>
      </c>
      <c r="G27" s="34">
        <v>48</v>
      </c>
      <c r="H27" s="34">
        <v>58</v>
      </c>
      <c r="I27" s="35">
        <v>21.228000000000002</v>
      </c>
      <c r="J27" s="35">
        <v>0</v>
      </c>
      <c r="K27" s="35">
        <v>21.228000000000002</v>
      </c>
      <c r="L27" s="35" t="s">
        <v>176</v>
      </c>
      <c r="M27" s="10">
        <v>1732000</v>
      </c>
      <c r="N27" s="10">
        <v>522000</v>
      </c>
      <c r="O27" s="10">
        <v>1214000</v>
      </c>
      <c r="P27" s="10">
        <v>192000</v>
      </c>
      <c r="Q27" s="10">
        <v>3468000</v>
      </c>
      <c r="S27" s="37"/>
      <c r="T27" s="37"/>
    </row>
    <row r="28" spans="1:20" ht="30">
      <c r="A28" s="31">
        <v>25</v>
      </c>
      <c r="B28" s="1592" t="s">
        <v>177</v>
      </c>
      <c r="C28" s="32">
        <v>45112</v>
      </c>
      <c r="D28" s="33" t="s">
        <v>167</v>
      </c>
      <c r="E28" s="10">
        <v>5699200</v>
      </c>
      <c r="F28" s="34">
        <v>10</v>
      </c>
      <c r="G28" s="34">
        <v>72</v>
      </c>
      <c r="H28" s="34">
        <v>82</v>
      </c>
      <c r="I28" s="35">
        <v>23.366720000000001</v>
      </c>
      <c r="J28" s="35">
        <v>23.366720000000001</v>
      </c>
      <c r="K28" s="35">
        <v>46.733440000000002</v>
      </c>
      <c r="L28" s="35" t="s">
        <v>178</v>
      </c>
      <c r="M28" s="10">
        <v>0</v>
      </c>
      <c r="N28" s="10">
        <v>2705600</v>
      </c>
      <c r="O28" s="10">
        <v>2705600</v>
      </c>
      <c r="P28" s="10">
        <v>288000</v>
      </c>
      <c r="Q28" s="10">
        <v>5411200</v>
      </c>
      <c r="S28" s="37"/>
      <c r="T28" s="37"/>
    </row>
    <row r="29" spans="1:20" ht="30">
      <c r="A29" s="31">
        <v>26</v>
      </c>
      <c r="B29" s="1592" t="s">
        <v>179</v>
      </c>
      <c r="C29" s="32">
        <v>45126</v>
      </c>
      <c r="D29" s="1595" t="s">
        <v>162</v>
      </c>
      <c r="E29" s="10">
        <v>34901136</v>
      </c>
      <c r="F29" s="34">
        <v>10</v>
      </c>
      <c r="G29" s="34">
        <v>2</v>
      </c>
      <c r="H29" s="34">
        <v>12</v>
      </c>
      <c r="I29" s="35">
        <v>41.881363200000003</v>
      </c>
      <c r="J29" s="35">
        <v>0</v>
      </c>
      <c r="K29" s="35">
        <v>41.881363200000003</v>
      </c>
      <c r="L29" s="35">
        <v>1.2379</v>
      </c>
      <c r="M29" s="10">
        <v>0</v>
      </c>
      <c r="N29" s="10">
        <v>0</v>
      </c>
      <c r="O29" s="10">
        <v>0</v>
      </c>
      <c r="P29" s="10">
        <v>0</v>
      </c>
      <c r="Q29" s="10">
        <v>0</v>
      </c>
      <c r="S29" s="37"/>
      <c r="T29" s="37"/>
    </row>
    <row r="30" spans="1:20" ht="30">
      <c r="A30" s="31">
        <v>27</v>
      </c>
      <c r="B30" s="1592" t="s">
        <v>180</v>
      </c>
      <c r="C30" s="32">
        <v>45126</v>
      </c>
      <c r="D30" s="1595" t="s">
        <v>162</v>
      </c>
      <c r="E30" s="10">
        <v>27142857</v>
      </c>
      <c r="F30" s="34">
        <v>0.25</v>
      </c>
      <c r="G30" s="34">
        <v>4.25</v>
      </c>
      <c r="H30" s="34">
        <v>4.5</v>
      </c>
      <c r="I30" s="35">
        <v>12.214285650000001</v>
      </c>
      <c r="J30" s="35">
        <v>0</v>
      </c>
      <c r="K30" s="35">
        <v>48.85</v>
      </c>
      <c r="L30" s="35">
        <v>1.0978000000000001</v>
      </c>
      <c r="M30" s="10">
        <v>0</v>
      </c>
      <c r="N30" s="10">
        <v>0</v>
      </c>
      <c r="O30" s="10">
        <v>0</v>
      </c>
      <c r="P30" s="10">
        <v>0</v>
      </c>
      <c r="Q30" s="10">
        <v>0</v>
      </c>
      <c r="S30" s="37"/>
      <c r="T30" s="37"/>
    </row>
    <row r="31" spans="1:20" ht="15.75">
      <c r="A31" s="31">
        <v>28</v>
      </c>
      <c r="B31" s="1592" t="s">
        <v>181</v>
      </c>
      <c r="C31" s="32">
        <v>45121</v>
      </c>
      <c r="D31" s="1595" t="s">
        <v>162</v>
      </c>
      <c r="E31" s="10">
        <v>249127853</v>
      </c>
      <c r="F31" s="34">
        <v>4</v>
      </c>
      <c r="G31" s="34">
        <v>14</v>
      </c>
      <c r="H31" s="34">
        <v>18</v>
      </c>
      <c r="I31" s="35">
        <v>448.43013539999998</v>
      </c>
      <c r="J31" s="35">
        <v>0</v>
      </c>
      <c r="K31" s="35">
        <v>44.843013540000001</v>
      </c>
      <c r="L31" s="35">
        <v>1.1254</v>
      </c>
      <c r="M31" s="10">
        <v>0</v>
      </c>
      <c r="N31" s="10">
        <v>0</v>
      </c>
      <c r="O31" s="10">
        <v>0</v>
      </c>
      <c r="P31" s="10">
        <v>0</v>
      </c>
      <c r="Q31" s="10">
        <v>0</v>
      </c>
      <c r="S31" s="37"/>
      <c r="T31" s="37"/>
    </row>
    <row r="32" spans="1:20" ht="15.75">
      <c r="A32" s="40" t="s">
        <v>182</v>
      </c>
      <c r="B32" s="40"/>
      <c r="C32" s="40"/>
      <c r="D32" s="40"/>
      <c r="E32" s="40"/>
      <c r="S32" s="37"/>
      <c r="T32" s="37"/>
    </row>
    <row r="33" spans="1:20" ht="15.75">
      <c r="A33" s="41" t="s">
        <v>183</v>
      </c>
      <c r="B33" s="41"/>
      <c r="C33" s="41"/>
      <c r="D33" s="41"/>
      <c r="E33" s="41"/>
      <c r="F33" s="42"/>
      <c r="G33" s="43"/>
      <c r="H33" s="42"/>
      <c r="I33" s="44"/>
      <c r="J33" s="45"/>
      <c r="K33" s="44"/>
      <c r="L33" s="42"/>
      <c r="M33" s="42"/>
      <c r="N33" s="42"/>
      <c r="O33" s="42"/>
      <c r="P33" s="43"/>
      <c r="Q33" s="46"/>
      <c r="S33" s="37"/>
      <c r="T33" s="37"/>
    </row>
    <row r="34" spans="1:20" ht="15.75">
      <c r="F34" s="42"/>
      <c r="G34" s="43"/>
      <c r="H34" s="42"/>
      <c r="I34" s="44"/>
      <c r="J34" s="45"/>
      <c r="K34" s="44"/>
      <c r="L34" s="42"/>
      <c r="M34" s="42"/>
      <c r="N34" s="42"/>
      <c r="O34" s="42"/>
      <c r="P34" s="43"/>
      <c r="Q34" s="46"/>
      <c r="S34" s="37"/>
      <c r="T34" s="37"/>
    </row>
    <row r="35" spans="1:20" ht="15.75">
      <c r="A35" s="47"/>
      <c r="B35" s="48"/>
      <c r="C35" s="49"/>
      <c r="D35" s="42"/>
      <c r="E35" s="42"/>
      <c r="F35" s="42"/>
      <c r="G35" s="43"/>
      <c r="H35" s="42"/>
      <c r="I35" s="44"/>
      <c r="J35" s="45"/>
      <c r="K35" s="44"/>
      <c r="L35" s="42"/>
      <c r="M35" s="42"/>
      <c r="N35" s="42"/>
      <c r="O35" s="42"/>
      <c r="P35" s="43"/>
      <c r="Q35" s="46"/>
      <c r="S35" s="37"/>
      <c r="T35" s="37"/>
    </row>
    <row r="36" spans="1:20" ht="15.75">
      <c r="A36" s="47"/>
      <c r="B36" s="50"/>
      <c r="C36" s="51"/>
      <c r="D36" s="52"/>
      <c r="E36" s="43"/>
      <c r="F36" s="43"/>
      <c r="G36" s="43"/>
      <c r="H36" s="42"/>
      <c r="I36" s="53"/>
      <c r="J36" s="54"/>
      <c r="K36" s="53"/>
      <c r="L36" s="43"/>
      <c r="M36" s="43"/>
      <c r="N36" s="43"/>
      <c r="O36" s="43"/>
      <c r="P36" s="43"/>
      <c r="Q36" s="46"/>
      <c r="S36" s="37"/>
      <c r="T36" s="37"/>
    </row>
    <row r="37" spans="1:20" ht="15.75">
      <c r="A37" s="55"/>
      <c r="B37" s="56"/>
      <c r="C37" s="49"/>
      <c r="D37" s="42"/>
      <c r="E37" s="42"/>
      <c r="F37" s="42"/>
      <c r="G37" s="43"/>
      <c r="H37" s="42"/>
      <c r="I37" s="44"/>
      <c r="J37" s="45"/>
      <c r="K37" s="44"/>
      <c r="L37" s="42"/>
      <c r="M37" s="42"/>
      <c r="N37" s="42"/>
      <c r="O37" s="42"/>
      <c r="P37" s="43"/>
      <c r="Q37" s="46"/>
      <c r="S37" s="37"/>
      <c r="T37" s="37"/>
    </row>
    <row r="38" spans="1:20" ht="15.75">
      <c r="A38" s="47"/>
      <c r="B38" s="50"/>
      <c r="C38" s="51"/>
      <c r="D38" s="43"/>
      <c r="E38" s="43"/>
      <c r="F38" s="43"/>
      <c r="G38" s="43"/>
      <c r="H38" s="42"/>
      <c r="I38" s="53"/>
      <c r="J38" s="54"/>
      <c r="K38" s="53"/>
      <c r="L38" s="43"/>
      <c r="M38" s="43"/>
      <c r="N38" s="43"/>
      <c r="O38" s="43"/>
      <c r="P38" s="43"/>
      <c r="Q38" s="46"/>
      <c r="S38" s="37"/>
      <c r="T38" s="37"/>
    </row>
    <row r="39" spans="1:20" ht="15.75">
      <c r="A39" s="47"/>
      <c r="B39" s="48"/>
      <c r="C39" s="49"/>
      <c r="D39" s="42"/>
      <c r="E39" s="42"/>
      <c r="F39" s="42"/>
      <c r="G39" s="43"/>
      <c r="H39" s="42"/>
      <c r="I39" s="44"/>
      <c r="J39" s="45"/>
      <c r="K39" s="44"/>
      <c r="L39" s="42"/>
      <c r="M39" s="42"/>
      <c r="N39" s="42"/>
      <c r="O39" s="42"/>
      <c r="P39" s="43"/>
      <c r="Q39" s="46"/>
      <c r="S39" s="37"/>
      <c r="T39" s="37"/>
    </row>
    <row r="40" spans="1:20" ht="15.75">
      <c r="A40" s="55"/>
      <c r="B40" s="48"/>
      <c r="C40" s="51"/>
      <c r="D40" s="43"/>
      <c r="E40" s="43"/>
      <c r="F40" s="43"/>
      <c r="G40" s="43"/>
      <c r="H40" s="43"/>
      <c r="I40" s="44"/>
      <c r="J40" s="45"/>
      <c r="K40" s="44"/>
      <c r="L40" s="43"/>
      <c r="M40" s="43"/>
      <c r="N40" s="43"/>
      <c r="O40" s="43"/>
      <c r="P40" s="46"/>
      <c r="Q40" s="46"/>
      <c r="S40" s="37"/>
      <c r="T40" s="37"/>
    </row>
    <row r="46" spans="1:20" ht="15.75">
      <c r="C46" s="57"/>
      <c r="D46" s="58"/>
    </row>
    <row r="47" spans="1:20" ht="15.75">
      <c r="C47" s="59"/>
      <c r="D47" s="60"/>
    </row>
    <row r="48" spans="1:20" ht="15.75">
      <c r="C48" s="61"/>
      <c r="D48" s="60"/>
    </row>
    <row r="49" spans="3:4" ht="15.75">
      <c r="C49" s="57"/>
      <c r="D49" s="62"/>
    </row>
    <row r="50" spans="3:4" ht="15.75">
      <c r="C50" s="63"/>
      <c r="D50" s="62"/>
    </row>
    <row r="51" spans="3:4" ht="15.75">
      <c r="C51" s="61"/>
      <c r="D51" s="60"/>
    </row>
    <row r="52" spans="3:4" ht="15.75">
      <c r="C52" s="57"/>
      <c r="D52" s="62"/>
    </row>
    <row r="53" spans="3:4" ht="15.75">
      <c r="C53" s="57"/>
      <c r="D53" s="62"/>
    </row>
    <row r="54" spans="3:4" ht="15.75">
      <c r="C54" s="57"/>
      <c r="D54" s="58"/>
    </row>
    <row r="55" spans="3:4" ht="15.75">
      <c r="C55" s="61"/>
      <c r="D55" s="60"/>
    </row>
    <row r="56" spans="3:4" ht="15.75">
      <c r="C56" s="61"/>
      <c r="D56" s="60"/>
    </row>
    <row r="57" spans="3:4" ht="15.75">
      <c r="C57" s="57"/>
      <c r="D57" s="62"/>
    </row>
    <row r="58" spans="3:4" ht="15.75">
      <c r="C58" s="61"/>
      <c r="D58" s="60"/>
    </row>
    <row r="59" spans="3:4" ht="15.75">
      <c r="C59" s="61"/>
      <c r="D59" s="60"/>
    </row>
    <row r="60" spans="3:4" ht="15.75">
      <c r="C60" s="57"/>
      <c r="D60" s="58"/>
    </row>
    <row r="61" spans="3:4" ht="15.75">
      <c r="C61" s="57"/>
      <c r="D61" s="58"/>
    </row>
    <row r="62" spans="3:4" ht="15.75">
      <c r="C62" s="57"/>
      <c r="D62" s="58"/>
    </row>
    <row r="63" spans="3:4" ht="15.75">
      <c r="C63" s="57"/>
      <c r="D63" s="58"/>
    </row>
    <row r="64" spans="3:4" ht="15.75">
      <c r="C64" s="63"/>
      <c r="D64" s="60"/>
    </row>
    <row r="65" spans="3:4" ht="15.75">
      <c r="C65" s="61"/>
      <c r="D65" s="60"/>
    </row>
    <row r="66" spans="3:4" ht="15.75">
      <c r="C66" s="57"/>
      <c r="D66" s="62"/>
    </row>
    <row r="67" spans="3:4" ht="15.75">
      <c r="C67" s="57"/>
      <c r="D67" s="62"/>
    </row>
    <row r="68" spans="3:4" ht="15.75">
      <c r="C68" s="57"/>
      <c r="D68" s="62"/>
    </row>
    <row r="69" spans="3:4" ht="15.75">
      <c r="C69" s="57"/>
      <c r="D69" s="58"/>
    </row>
    <row r="70" spans="3:4" ht="15.75">
      <c r="C70" s="61"/>
      <c r="D70" s="60"/>
    </row>
    <row r="71" spans="3:4" ht="15.75">
      <c r="C71" s="57"/>
      <c r="D71" s="62"/>
    </row>
    <row r="72" spans="3:4" ht="15.75">
      <c r="C72" s="63"/>
      <c r="D72" s="60"/>
    </row>
    <row r="73" spans="3:4" ht="15.75">
      <c r="C73" s="63"/>
      <c r="D73" s="60"/>
    </row>
    <row r="74" spans="3:4" ht="15.75">
      <c r="C74" s="63"/>
      <c r="D74" s="60"/>
    </row>
    <row r="75" spans="3:4" ht="15.75">
      <c r="C75" s="61"/>
      <c r="D75" s="60"/>
    </row>
    <row r="76" spans="3:4" ht="15.75">
      <c r="C76" s="57"/>
      <c r="D76" s="58"/>
    </row>
    <row r="77" spans="3:4" ht="15.75">
      <c r="C77" s="61"/>
      <c r="D77" s="60"/>
    </row>
    <row r="78" spans="3:4" ht="15.75">
      <c r="C78" s="57"/>
      <c r="D78" s="62"/>
    </row>
    <row r="79" spans="3:4" ht="15.75">
      <c r="C79" s="63"/>
      <c r="D79" s="60"/>
    </row>
    <row r="80" spans="3:4" ht="15.75">
      <c r="C80" s="57"/>
      <c r="D80" s="62"/>
    </row>
    <row r="81" spans="3:4" ht="15.75">
      <c r="C81" s="61"/>
      <c r="D81" s="60"/>
    </row>
    <row r="82" spans="3:4" ht="15.75">
      <c r="C82" s="61"/>
      <c r="D82" s="62"/>
    </row>
  </sheetData>
  <mergeCells count="12">
    <mergeCell ref="Q2:Q3"/>
    <mergeCell ref="A2:A3"/>
    <mergeCell ref="B2:B3"/>
    <mergeCell ref="C2:C3"/>
    <mergeCell ref="D2:D3"/>
    <mergeCell ref="E2:E3"/>
    <mergeCell ref="F2:F3"/>
    <mergeCell ref="G2:G3"/>
    <mergeCell ref="H2:H3"/>
    <mergeCell ref="I2:K2"/>
    <mergeCell ref="L2:L3"/>
    <mergeCell ref="M2:P2"/>
  </mergeCells>
  <conditionalFormatting sqref="B12:B17 B21:B27">
    <cfRule type="duplicateValues" dxfId="5" priority="6"/>
  </conditionalFormatting>
  <conditionalFormatting sqref="B4:B11">
    <cfRule type="duplicateValues" dxfId="4" priority="5"/>
  </conditionalFormatting>
  <conditionalFormatting sqref="E4:E11">
    <cfRule type="duplicateValues" dxfId="3" priority="4"/>
  </conditionalFormatting>
  <conditionalFormatting sqref="C54:C59 C61:C69">
    <cfRule type="duplicateValues" dxfId="2" priority="3"/>
  </conditionalFormatting>
  <conditionalFormatting sqref="C46:C53">
    <cfRule type="duplicateValues" dxfId="1" priority="2"/>
  </conditionalFormatting>
  <conditionalFormatting sqref="C60">
    <cfRule type="duplicateValues" dxfId="0" priority="1"/>
  </conditionalFormatting>
  <printOptions horizontalCentered="1"/>
  <pageMargins left="0.7" right="0.7" top="0.75" bottom="0.75" header="0.3" footer="0.3"/>
  <pageSetup paperSize="9" scale="8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Normal="100" workbookViewId="0">
      <selection sqref="A1:K1"/>
    </sheetView>
  </sheetViews>
  <sheetFormatPr defaultColWidth="9.140625" defaultRowHeight="15"/>
  <cols>
    <col min="1" max="8" width="14.5703125" style="255" bestFit="1" customWidth="1"/>
    <col min="9" max="9" width="10.85546875" style="255" customWidth="1"/>
    <col min="10" max="16384" width="9.140625" style="255"/>
  </cols>
  <sheetData>
    <row r="1" spans="1:10" ht="15.75" customHeight="1">
      <c r="A1" s="1336" t="s">
        <v>629</v>
      </c>
      <c r="B1" s="1336"/>
      <c r="C1" s="1336"/>
      <c r="D1" s="1337"/>
      <c r="E1" s="1337"/>
      <c r="F1" s="1337"/>
      <c r="G1" s="1337"/>
      <c r="H1" s="1337"/>
    </row>
    <row r="2" spans="1:10" s="256" customFormat="1" ht="38.25" customHeight="1">
      <c r="A2" s="483" t="s">
        <v>209</v>
      </c>
      <c r="B2" s="373" t="s">
        <v>630</v>
      </c>
      <c r="C2" s="373" t="s">
        <v>631</v>
      </c>
      <c r="D2" s="373" t="s">
        <v>632</v>
      </c>
      <c r="E2" s="373" t="s">
        <v>633</v>
      </c>
      <c r="F2" s="373" t="s">
        <v>634</v>
      </c>
      <c r="G2" s="373" t="s">
        <v>635</v>
      </c>
      <c r="H2" s="373" t="s">
        <v>636</v>
      </c>
    </row>
    <row r="3" spans="1:10" s="262" customFormat="1" ht="18" customHeight="1">
      <c r="A3" s="258" t="s">
        <v>78</v>
      </c>
      <c r="B3" s="484">
        <v>0.93316603200000003</v>
      </c>
      <c r="C3" s="484">
        <v>0.92887107000000002</v>
      </c>
      <c r="D3" s="484">
        <v>0.92504527400000003</v>
      </c>
      <c r="E3" s="485">
        <v>0.92725419015187804</v>
      </c>
      <c r="F3" s="485">
        <v>1.0958602482833399</v>
      </c>
      <c r="G3" s="485">
        <v>0.92425757931098296</v>
      </c>
      <c r="H3" s="485">
        <v>0.9471796884265743</v>
      </c>
    </row>
    <row r="4" spans="1:10" s="262" customFormat="1" ht="18" customHeight="1">
      <c r="A4" s="388" t="s">
        <v>79</v>
      </c>
      <c r="B4" s="486">
        <v>0.51728596985426167</v>
      </c>
      <c r="C4" s="486">
        <v>0.47282256028446817</v>
      </c>
      <c r="D4" s="486">
        <v>0.44093581228758555</v>
      </c>
      <c r="E4" s="487">
        <v>0.497430471932298</v>
      </c>
      <c r="F4" s="487">
        <v>0.51783424245013698</v>
      </c>
      <c r="G4" s="487">
        <v>0.44158383768186599</v>
      </c>
      <c r="H4" s="487">
        <v>5.0000000000000001E-3</v>
      </c>
      <c r="I4" s="256"/>
      <c r="J4" s="256"/>
    </row>
    <row r="5" spans="1:10" s="256" customFormat="1" ht="18" customHeight="1">
      <c r="A5" s="266" t="s">
        <v>218</v>
      </c>
      <c r="B5" s="488">
        <v>0.44242073686099503</v>
      </c>
      <c r="C5" s="488">
        <v>0.37849718115260189</v>
      </c>
      <c r="D5" s="488">
        <v>0.35120717146305841</v>
      </c>
      <c r="E5" s="488">
        <v>0.40158120950384502</v>
      </c>
      <c r="F5" s="488">
        <v>0.42613759142554503</v>
      </c>
      <c r="G5" s="488">
        <v>0.33886172197309</v>
      </c>
      <c r="H5" s="488">
        <v>0.4</v>
      </c>
    </row>
    <row r="6" spans="1:10" s="256" customFormat="1" ht="18" customHeight="1">
      <c r="A6" s="266" t="s">
        <v>219</v>
      </c>
      <c r="B6" s="488">
        <v>0.56959181987574681</v>
      </c>
      <c r="C6" s="488">
        <v>0.52956427493725511</v>
      </c>
      <c r="D6" s="488">
        <v>0.46969777927326345</v>
      </c>
      <c r="E6" s="488">
        <v>0.53997679550456101</v>
      </c>
      <c r="F6" s="488">
        <v>0.481005955070956</v>
      </c>
      <c r="G6" s="488">
        <v>0.46009818723635398</v>
      </c>
      <c r="H6" s="488">
        <v>0.5</v>
      </c>
    </row>
    <row r="7" spans="1:10" s="256" customFormat="1" ht="18" customHeight="1">
      <c r="A7" s="266" t="s">
        <v>325</v>
      </c>
      <c r="B7" s="488">
        <v>0.50051063928681205</v>
      </c>
      <c r="C7" s="488">
        <v>0.49988977209101515</v>
      </c>
      <c r="D7" s="488">
        <v>0.49475075147984471</v>
      </c>
      <c r="E7" s="488">
        <v>0.48309558762119698</v>
      </c>
      <c r="F7" s="488">
        <v>0.60387681356350897</v>
      </c>
      <c r="G7" s="488">
        <v>0.48085453929578598</v>
      </c>
      <c r="H7" s="488">
        <v>5.0000000000000001E-3</v>
      </c>
    </row>
    <row r="8" spans="1:10" s="256" customFormat="1" ht="18" customHeight="1">
      <c r="A8" s="266" t="s">
        <v>326</v>
      </c>
      <c r="B8" s="488">
        <v>0.57536036686650505</v>
      </c>
      <c r="C8" s="488">
        <v>0.49073463513033438</v>
      </c>
      <c r="D8" s="488">
        <v>0.45467526814009185</v>
      </c>
      <c r="E8" s="488">
        <v>0.52732158165042298</v>
      </c>
      <c r="F8" s="488">
        <v>0.52032002723179704</v>
      </c>
      <c r="G8" s="488">
        <v>0.44843640406612301</v>
      </c>
      <c r="H8" s="488">
        <v>5.56933205900444E-3</v>
      </c>
    </row>
    <row r="9" spans="1:10" s="256" customFormat="1" ht="19.5" customHeight="1">
      <c r="A9" s="1338" t="s">
        <v>637</v>
      </c>
      <c r="B9" s="1338"/>
      <c r="C9" s="1338"/>
      <c r="D9" s="1338"/>
      <c r="E9" s="1338"/>
      <c r="F9" s="1338"/>
      <c r="G9" s="1338"/>
    </row>
    <row r="10" spans="1:10" s="256" customFormat="1" ht="18" customHeight="1">
      <c r="A10" s="1268" t="s">
        <v>224</v>
      </c>
      <c r="B10" s="1268"/>
      <c r="C10" s="1268"/>
      <c r="D10" s="1268"/>
      <c r="E10" s="1268"/>
      <c r="F10" s="1268"/>
      <c r="G10" s="1268"/>
    </row>
    <row r="11" spans="1:10" s="256" customFormat="1" ht="18" customHeight="1">
      <c r="A11" s="1268" t="s">
        <v>638</v>
      </c>
      <c r="B11" s="1268"/>
      <c r="C11" s="1268"/>
      <c r="D11" s="1268"/>
      <c r="E11" s="1268"/>
      <c r="F11" s="1268"/>
      <c r="G11" s="1268"/>
    </row>
    <row r="12" spans="1:10" s="256" customFormat="1" ht="27.6" customHeight="1"/>
  </sheetData>
  <mergeCells count="4">
    <mergeCell ref="A1:H1"/>
    <mergeCell ref="A9:G9"/>
    <mergeCell ref="A10:G10"/>
    <mergeCell ref="A11:G11"/>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Normal="100" workbookViewId="0">
      <selection sqref="A1:K1"/>
    </sheetView>
  </sheetViews>
  <sheetFormatPr defaultColWidth="9.140625" defaultRowHeight="15"/>
  <cols>
    <col min="1" max="10" width="14.5703125" style="255" bestFit="1" customWidth="1"/>
    <col min="11" max="11" width="14.42578125" style="255" bestFit="1" customWidth="1"/>
    <col min="12" max="12" width="15" style="255" bestFit="1" customWidth="1"/>
    <col min="13" max="16" width="14.5703125" style="255" bestFit="1" customWidth="1"/>
    <col min="17" max="17" width="4.5703125" style="255" bestFit="1" customWidth="1"/>
    <col min="18" max="16384" width="9.140625" style="255"/>
  </cols>
  <sheetData>
    <row r="1" spans="1:16" ht="14.25" customHeight="1">
      <c r="A1" s="1281" t="s">
        <v>639</v>
      </c>
      <c r="B1" s="1281"/>
      <c r="C1" s="1281"/>
      <c r="D1" s="1281"/>
      <c r="E1" s="1281"/>
      <c r="F1" s="1281"/>
      <c r="G1" s="1281"/>
      <c r="H1" s="1281"/>
      <c r="I1" s="1281"/>
      <c r="J1" s="1281"/>
      <c r="K1" s="1281"/>
    </row>
    <row r="2" spans="1:16" s="256" customFormat="1" ht="18.75" customHeight="1">
      <c r="A2" s="483" t="s">
        <v>257</v>
      </c>
      <c r="B2" s="1272" t="s">
        <v>85</v>
      </c>
      <c r="C2" s="1278"/>
      <c r="D2" s="1278"/>
      <c r="E2" s="1278"/>
      <c r="F2" s="1273"/>
      <c r="G2" s="1288" t="s">
        <v>86</v>
      </c>
      <c r="H2" s="1311"/>
      <c r="I2" s="1311"/>
      <c r="J2" s="1311"/>
      <c r="K2" s="1289"/>
      <c r="L2" s="1288" t="s">
        <v>87</v>
      </c>
      <c r="M2" s="1311"/>
      <c r="N2" s="1311"/>
      <c r="O2" s="1311"/>
      <c r="P2" s="1289"/>
    </row>
    <row r="3" spans="1:16" s="256" customFormat="1" ht="18" customHeight="1">
      <c r="A3" s="483" t="s">
        <v>640</v>
      </c>
      <c r="B3" s="364" t="s">
        <v>641</v>
      </c>
      <c r="C3" s="364" t="s">
        <v>642</v>
      </c>
      <c r="D3" s="364" t="s">
        <v>643</v>
      </c>
      <c r="E3" s="364" t="s">
        <v>644</v>
      </c>
      <c r="F3" s="364" t="s">
        <v>645</v>
      </c>
      <c r="G3" s="364" t="s">
        <v>641</v>
      </c>
      <c r="H3" s="364" t="s">
        <v>642</v>
      </c>
      <c r="I3" s="364" t="s">
        <v>643</v>
      </c>
      <c r="J3" s="364" t="s">
        <v>644</v>
      </c>
      <c r="K3" s="364" t="s">
        <v>645</v>
      </c>
      <c r="L3" s="364" t="s">
        <v>641</v>
      </c>
      <c r="M3" s="364" t="s">
        <v>642</v>
      </c>
      <c r="N3" s="364" t="s">
        <v>643</v>
      </c>
      <c r="O3" s="364" t="s">
        <v>644</v>
      </c>
      <c r="P3" s="364" t="s">
        <v>645</v>
      </c>
    </row>
    <row r="4" spans="1:16" s="256" customFormat="1" ht="18" customHeight="1">
      <c r="A4" s="1272" t="s">
        <v>646</v>
      </c>
      <c r="B4" s="1278"/>
      <c r="C4" s="1278"/>
      <c r="D4" s="1278"/>
      <c r="E4" s="1278"/>
      <c r="F4" s="1278"/>
      <c r="G4" s="1278"/>
      <c r="H4" s="1278"/>
      <c r="I4" s="1278"/>
      <c r="J4" s="1278"/>
      <c r="K4" s="1278"/>
      <c r="L4" s="1278"/>
      <c r="M4" s="1278"/>
      <c r="N4" s="1278"/>
      <c r="O4" s="1278"/>
      <c r="P4" s="1273"/>
    </row>
    <row r="5" spans="1:16" s="262" customFormat="1" ht="16.5" customHeight="1">
      <c r="A5" s="278" t="s">
        <v>78</v>
      </c>
      <c r="B5" s="401">
        <v>7.7347000000000001</v>
      </c>
      <c r="C5" s="401">
        <v>13.0945</v>
      </c>
      <c r="D5" s="401">
        <v>25.3949</v>
      </c>
      <c r="E5" s="401">
        <v>37.181800000000003</v>
      </c>
      <c r="F5" s="401">
        <v>50.907499999999999</v>
      </c>
      <c r="G5" s="401">
        <v>11.06</v>
      </c>
      <c r="H5" s="401">
        <v>18.059999999999999</v>
      </c>
      <c r="I5" s="401">
        <v>32.08</v>
      </c>
      <c r="J5" s="401">
        <v>45.92</v>
      </c>
      <c r="K5" s="401">
        <v>61.46</v>
      </c>
      <c r="L5" s="489">
        <v>100</v>
      </c>
      <c r="M5" s="489">
        <v>100</v>
      </c>
      <c r="N5" s="489">
        <v>100</v>
      </c>
      <c r="O5" s="489">
        <v>100</v>
      </c>
      <c r="P5" s="489">
        <v>100</v>
      </c>
    </row>
    <row r="6" spans="1:16" s="262" customFormat="1" ht="16.5" customHeight="1">
      <c r="A6" s="490" t="s">
        <v>79</v>
      </c>
      <c r="B6" s="401">
        <v>8.1845999999999997</v>
      </c>
      <c r="C6" s="401">
        <v>13.6341</v>
      </c>
      <c r="D6" s="401">
        <v>23.532299999999999</v>
      </c>
      <c r="E6" s="401">
        <v>34.1601</v>
      </c>
      <c r="F6" s="401">
        <v>46.587400000000002</v>
      </c>
      <c r="G6" s="401">
        <v>13.99</v>
      </c>
      <c r="H6" s="401">
        <v>22</v>
      </c>
      <c r="I6" s="401">
        <v>33.18</v>
      </c>
      <c r="J6" s="401">
        <v>43.8</v>
      </c>
      <c r="K6" s="401">
        <v>58.56</v>
      </c>
      <c r="L6" s="489">
        <v>100</v>
      </c>
      <c r="M6" s="489">
        <v>100</v>
      </c>
      <c r="N6" s="489">
        <v>100</v>
      </c>
      <c r="O6" s="489">
        <v>100</v>
      </c>
      <c r="P6" s="489">
        <v>100</v>
      </c>
    </row>
    <row r="7" spans="1:16" s="256" customFormat="1" ht="16.5" customHeight="1">
      <c r="A7" s="491" t="s">
        <v>218</v>
      </c>
      <c r="B7" s="492">
        <v>8.8771000000000004</v>
      </c>
      <c r="C7" s="492">
        <v>14.424799999999999</v>
      </c>
      <c r="D7" s="492">
        <v>25.0609</v>
      </c>
      <c r="E7" s="492">
        <v>36.199599999999997</v>
      </c>
      <c r="F7" s="492">
        <v>49.422199999999997</v>
      </c>
      <c r="G7" s="492">
        <v>19.05</v>
      </c>
      <c r="H7" s="492">
        <v>27.75</v>
      </c>
      <c r="I7" s="492">
        <v>39.67</v>
      </c>
      <c r="J7" s="492">
        <v>50.77</v>
      </c>
      <c r="K7" s="492">
        <v>64.52</v>
      </c>
      <c r="L7" s="493">
        <v>100</v>
      </c>
      <c r="M7" s="493">
        <v>100</v>
      </c>
      <c r="N7" s="493">
        <v>100</v>
      </c>
      <c r="O7" s="493">
        <v>100</v>
      </c>
      <c r="P7" s="493">
        <v>100</v>
      </c>
    </row>
    <row r="8" spans="1:16" s="256" customFormat="1" ht="16.5" customHeight="1">
      <c r="A8" s="491" t="s">
        <v>219</v>
      </c>
      <c r="B8" s="492">
        <v>10.116899999999999</v>
      </c>
      <c r="C8" s="492">
        <v>15.367000000000001</v>
      </c>
      <c r="D8" s="492">
        <v>25.8749</v>
      </c>
      <c r="E8" s="492">
        <v>36.536000000000001</v>
      </c>
      <c r="F8" s="492">
        <v>49.7196</v>
      </c>
      <c r="G8" s="492">
        <v>15.12</v>
      </c>
      <c r="H8" s="492">
        <v>23.18</v>
      </c>
      <c r="I8" s="492">
        <v>35.67</v>
      </c>
      <c r="J8" s="492">
        <v>47.06</v>
      </c>
      <c r="K8" s="492">
        <v>61.63</v>
      </c>
      <c r="L8" s="493">
        <v>100</v>
      </c>
      <c r="M8" s="493">
        <v>100</v>
      </c>
      <c r="N8" s="493">
        <v>100</v>
      </c>
      <c r="O8" s="493">
        <v>100</v>
      </c>
      <c r="P8" s="493">
        <v>100</v>
      </c>
    </row>
    <row r="9" spans="1:16" s="256" customFormat="1" ht="16.5" customHeight="1">
      <c r="A9" s="491" t="s">
        <v>325</v>
      </c>
      <c r="B9" s="492">
        <v>16.235299999999999</v>
      </c>
      <c r="C9" s="492">
        <v>22.506599999999999</v>
      </c>
      <c r="D9" s="492">
        <v>32.639899999999997</v>
      </c>
      <c r="E9" s="492">
        <v>42.189399999999999</v>
      </c>
      <c r="F9" s="492">
        <v>53.605499999999999</v>
      </c>
      <c r="G9" s="492">
        <v>12.65</v>
      </c>
      <c r="H9" s="492">
        <v>19.829999999999998</v>
      </c>
      <c r="I9" s="492">
        <v>32</v>
      </c>
      <c r="J9" s="492">
        <v>43.19</v>
      </c>
      <c r="K9" s="492">
        <v>57.59</v>
      </c>
      <c r="L9" s="493">
        <v>100</v>
      </c>
      <c r="M9" s="493">
        <v>100</v>
      </c>
      <c r="N9" s="493">
        <v>100</v>
      </c>
      <c r="O9" s="493">
        <v>100</v>
      </c>
      <c r="P9" s="493">
        <v>100</v>
      </c>
    </row>
    <row r="10" spans="1:16" s="256" customFormat="1" ht="16.5" customHeight="1">
      <c r="A10" s="491" t="s">
        <v>326</v>
      </c>
      <c r="B10" s="492">
        <v>8.3462999999999994</v>
      </c>
      <c r="C10" s="492">
        <v>12.8835</v>
      </c>
      <c r="D10" s="492">
        <v>23.028600000000001</v>
      </c>
      <c r="E10" s="492">
        <v>33.365299999999998</v>
      </c>
      <c r="F10" s="492">
        <v>46.654600000000002</v>
      </c>
      <c r="G10" s="492">
        <v>14.38</v>
      </c>
      <c r="H10" s="492">
        <v>20.64</v>
      </c>
      <c r="I10" s="492">
        <v>31.53</v>
      </c>
      <c r="J10" s="492">
        <v>43.78</v>
      </c>
      <c r="K10" s="492">
        <v>58.28</v>
      </c>
      <c r="L10" s="493">
        <v>100</v>
      </c>
      <c r="M10" s="493">
        <v>100</v>
      </c>
      <c r="N10" s="493">
        <v>100</v>
      </c>
      <c r="O10" s="493">
        <v>100</v>
      </c>
      <c r="P10" s="493">
        <v>100</v>
      </c>
    </row>
    <row r="11" spans="1:16" s="256" customFormat="1" ht="18" customHeight="1">
      <c r="A11" s="1339" t="s">
        <v>647</v>
      </c>
      <c r="B11" s="1340"/>
      <c r="C11" s="1340"/>
      <c r="D11" s="1340"/>
      <c r="E11" s="1340"/>
      <c r="F11" s="1340"/>
      <c r="G11" s="1340"/>
      <c r="H11" s="1340"/>
      <c r="I11" s="1340"/>
      <c r="J11" s="1340"/>
      <c r="K11" s="1340"/>
      <c r="L11" s="1340"/>
      <c r="M11" s="1340"/>
      <c r="N11" s="1340"/>
      <c r="O11" s="1340"/>
      <c r="P11" s="1341"/>
    </row>
    <row r="12" spans="1:16" s="262" customFormat="1" ht="18" customHeight="1">
      <c r="A12" s="494" t="s">
        <v>78</v>
      </c>
      <c r="B12" s="495">
        <v>39.33</v>
      </c>
      <c r="C12" s="495">
        <v>53.18</v>
      </c>
      <c r="D12" s="495">
        <v>69.02</v>
      </c>
      <c r="E12" s="495">
        <v>79.400000000000006</v>
      </c>
      <c r="F12" s="495">
        <v>88.91</v>
      </c>
      <c r="G12" s="495">
        <v>24.82</v>
      </c>
      <c r="H12" s="495">
        <v>38.11</v>
      </c>
      <c r="I12" s="495">
        <v>59.64</v>
      </c>
      <c r="J12" s="495">
        <v>76.739999999999995</v>
      </c>
      <c r="K12" s="495">
        <v>89.05</v>
      </c>
      <c r="L12" s="496">
        <v>100</v>
      </c>
      <c r="M12" s="496">
        <v>100</v>
      </c>
      <c r="N12" s="496">
        <v>100</v>
      </c>
      <c r="O12" s="496">
        <v>100</v>
      </c>
      <c r="P12" s="497" t="s">
        <v>371</v>
      </c>
    </row>
    <row r="13" spans="1:16" s="262" customFormat="1" ht="18" customHeight="1">
      <c r="A13" s="278" t="s">
        <v>79</v>
      </c>
      <c r="B13" s="401">
        <v>38.340000000000003</v>
      </c>
      <c r="C13" s="401">
        <v>52.63</v>
      </c>
      <c r="D13" s="401">
        <v>69.97</v>
      </c>
      <c r="E13" s="401">
        <v>79.84</v>
      </c>
      <c r="F13" s="401">
        <v>88.68</v>
      </c>
      <c r="G13" s="401">
        <v>23.1</v>
      </c>
      <c r="H13" s="401">
        <v>35.56</v>
      </c>
      <c r="I13" s="401">
        <v>57.29</v>
      </c>
      <c r="J13" s="401">
        <v>76.069999999999993</v>
      </c>
      <c r="K13" s="401">
        <v>89.15</v>
      </c>
      <c r="L13" s="489">
        <v>100</v>
      </c>
      <c r="M13" s="489">
        <v>100</v>
      </c>
      <c r="N13" s="489">
        <v>100</v>
      </c>
      <c r="O13" s="401" t="s">
        <v>371</v>
      </c>
      <c r="P13" s="401" t="s">
        <v>371</v>
      </c>
    </row>
    <row r="14" spans="1:16" s="256" customFormat="1" ht="18" customHeight="1">
      <c r="A14" s="491" t="s">
        <v>218</v>
      </c>
      <c r="B14" s="492">
        <v>42.51</v>
      </c>
      <c r="C14" s="492">
        <v>56.06</v>
      </c>
      <c r="D14" s="492">
        <v>70.760000000000005</v>
      </c>
      <c r="E14" s="492">
        <v>79.83</v>
      </c>
      <c r="F14" s="492">
        <v>88.38</v>
      </c>
      <c r="G14" s="492">
        <v>22.53</v>
      </c>
      <c r="H14" s="492">
        <v>35.479999999999997</v>
      </c>
      <c r="I14" s="492">
        <v>58.08</v>
      </c>
      <c r="J14" s="492">
        <v>77.52</v>
      </c>
      <c r="K14" s="492">
        <v>89.81</v>
      </c>
      <c r="L14" s="493">
        <v>100</v>
      </c>
      <c r="M14" s="493">
        <v>100</v>
      </c>
      <c r="N14" s="493">
        <v>100</v>
      </c>
      <c r="O14" s="498" t="s">
        <v>371</v>
      </c>
      <c r="P14" s="498" t="s">
        <v>371</v>
      </c>
    </row>
    <row r="15" spans="1:16" s="256" customFormat="1" ht="18" customHeight="1">
      <c r="A15" s="491" t="s">
        <v>219</v>
      </c>
      <c r="B15" s="492">
        <v>41.89</v>
      </c>
      <c r="C15" s="492">
        <v>55.15</v>
      </c>
      <c r="D15" s="492">
        <v>72.16</v>
      </c>
      <c r="E15" s="492">
        <v>81.62</v>
      </c>
      <c r="F15" s="492">
        <v>89.56</v>
      </c>
      <c r="G15" s="492">
        <v>22.54</v>
      </c>
      <c r="H15" s="492">
        <v>34.9</v>
      </c>
      <c r="I15" s="492">
        <v>58.13</v>
      </c>
      <c r="J15" s="492">
        <v>76.650000000000006</v>
      </c>
      <c r="K15" s="492">
        <v>89.58</v>
      </c>
      <c r="L15" s="493">
        <v>100</v>
      </c>
      <c r="M15" s="493">
        <v>100</v>
      </c>
      <c r="N15" s="493">
        <v>100</v>
      </c>
      <c r="O15" s="498" t="s">
        <v>371</v>
      </c>
      <c r="P15" s="498" t="s">
        <v>371</v>
      </c>
    </row>
    <row r="16" spans="1:16" s="256" customFormat="1" ht="18" customHeight="1">
      <c r="A16" s="491" t="s">
        <v>325</v>
      </c>
      <c r="B16" s="492">
        <v>39.72</v>
      </c>
      <c r="C16" s="492">
        <v>54.52</v>
      </c>
      <c r="D16" s="492">
        <v>70.97</v>
      </c>
      <c r="E16" s="492">
        <v>81.33</v>
      </c>
      <c r="F16" s="492">
        <v>89.57</v>
      </c>
      <c r="G16" s="492">
        <v>23.11</v>
      </c>
      <c r="H16" s="492">
        <v>35.43</v>
      </c>
      <c r="I16" s="492">
        <v>58.08</v>
      </c>
      <c r="J16" s="492">
        <v>75.849999999999994</v>
      </c>
      <c r="K16" s="492">
        <v>88.85</v>
      </c>
      <c r="L16" s="493">
        <v>100</v>
      </c>
      <c r="M16" s="493">
        <v>100</v>
      </c>
      <c r="N16" s="493">
        <v>100</v>
      </c>
      <c r="O16" s="498" t="s">
        <v>371</v>
      </c>
      <c r="P16" s="498" t="s">
        <v>371</v>
      </c>
    </row>
    <row r="17" spans="1:16" s="256" customFormat="1" ht="18" customHeight="1">
      <c r="A17" s="491" t="s">
        <v>326</v>
      </c>
      <c r="B17" s="492">
        <v>38.380000000000003</v>
      </c>
      <c r="C17" s="492">
        <v>51.31</v>
      </c>
      <c r="D17" s="492">
        <v>69.63</v>
      </c>
      <c r="E17" s="492">
        <v>80.19</v>
      </c>
      <c r="F17" s="492">
        <v>88.93</v>
      </c>
      <c r="G17" s="492">
        <v>24.21</v>
      </c>
      <c r="H17" s="492">
        <v>36.85</v>
      </c>
      <c r="I17" s="492">
        <v>58.45</v>
      </c>
      <c r="J17" s="492">
        <v>76.260000000000005</v>
      </c>
      <c r="K17" s="492">
        <v>89.14</v>
      </c>
      <c r="L17" s="493">
        <v>100</v>
      </c>
      <c r="M17" s="493">
        <v>100</v>
      </c>
      <c r="N17" s="493">
        <v>100</v>
      </c>
      <c r="O17" s="498" t="s">
        <v>371</v>
      </c>
      <c r="P17" s="498" t="s">
        <v>371</v>
      </c>
    </row>
    <row r="18" spans="1:16" s="256" customFormat="1" ht="18" customHeight="1"/>
    <row r="19" spans="1:16" s="256" customFormat="1" ht="15" customHeight="1">
      <c r="A19" s="1335" t="s">
        <v>648</v>
      </c>
      <c r="B19" s="1335"/>
      <c r="C19" s="1335"/>
      <c r="D19" s="1335"/>
      <c r="E19" s="1335"/>
      <c r="F19" s="1335"/>
      <c r="G19" s="1335"/>
      <c r="H19" s="1335"/>
      <c r="I19" s="1335"/>
      <c r="J19" s="1335"/>
      <c r="K19" s="1335"/>
    </row>
    <row r="20" spans="1:16" s="256" customFormat="1" ht="13.5" customHeight="1">
      <c r="A20" s="1299" t="s">
        <v>224</v>
      </c>
      <c r="B20" s="1299"/>
      <c r="C20" s="1299"/>
      <c r="D20" s="1299"/>
      <c r="E20" s="1299"/>
      <c r="F20" s="1299"/>
      <c r="G20" s="1299"/>
      <c r="H20" s="1299"/>
      <c r="I20" s="1299"/>
      <c r="J20" s="1299"/>
      <c r="K20" s="1299"/>
    </row>
    <row r="21" spans="1:16" s="256" customFormat="1" ht="13.5" customHeight="1">
      <c r="A21" s="1299" t="s">
        <v>311</v>
      </c>
      <c r="B21" s="1299"/>
      <c r="C21" s="1299"/>
      <c r="D21" s="1299"/>
      <c r="E21" s="1299"/>
      <c r="F21" s="1299"/>
      <c r="G21" s="1299"/>
      <c r="H21" s="1299"/>
      <c r="I21" s="1299"/>
      <c r="J21" s="1299"/>
      <c r="K21" s="1299"/>
    </row>
    <row r="22" spans="1:16" s="256" customFormat="1" ht="28.35" customHeight="1"/>
  </sheetData>
  <mergeCells count="9">
    <mergeCell ref="A21:K21"/>
    <mergeCell ref="A1:K1"/>
    <mergeCell ref="B2:F2"/>
    <mergeCell ref="G2:K2"/>
    <mergeCell ref="L2:P2"/>
    <mergeCell ref="A4:P4"/>
    <mergeCell ref="A11:P11"/>
    <mergeCell ref="A19:K19"/>
    <mergeCell ref="A20:K20"/>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zoomScaleNormal="100" workbookViewId="0">
      <selection sqref="A1:K1"/>
    </sheetView>
  </sheetViews>
  <sheetFormatPr defaultColWidth="9.140625" defaultRowHeight="15"/>
  <cols>
    <col min="1" max="8" width="14.5703125" style="255" bestFit="1" customWidth="1"/>
    <col min="9" max="9" width="10.140625" style="255" customWidth="1"/>
    <col min="10" max="10" width="10.28515625" style="255" customWidth="1"/>
    <col min="11" max="17" width="14.5703125" style="255" bestFit="1" customWidth="1"/>
    <col min="18" max="16384" width="9.140625" style="255"/>
  </cols>
  <sheetData>
    <row r="1" spans="1:17" ht="16.5" customHeight="1">
      <c r="A1" s="1281" t="s">
        <v>33</v>
      </c>
      <c r="B1" s="1281"/>
      <c r="C1" s="1281"/>
      <c r="D1" s="1281"/>
      <c r="E1" s="1281"/>
      <c r="F1" s="1281"/>
      <c r="G1" s="1281"/>
      <c r="H1" s="1281"/>
      <c r="I1" s="1281"/>
    </row>
    <row r="2" spans="1:17" s="256" customFormat="1" ht="88.5" customHeight="1">
      <c r="A2" s="373" t="s">
        <v>649</v>
      </c>
      <c r="B2" s="373" t="s">
        <v>650</v>
      </c>
      <c r="C2" s="373" t="s">
        <v>651</v>
      </c>
      <c r="D2" s="373" t="s">
        <v>652</v>
      </c>
      <c r="E2" s="373" t="s">
        <v>653</v>
      </c>
      <c r="F2" s="373" t="s">
        <v>421</v>
      </c>
      <c r="G2" s="373" t="s">
        <v>654</v>
      </c>
      <c r="H2" s="373" t="s">
        <v>655</v>
      </c>
      <c r="I2" s="373" t="s">
        <v>656</v>
      </c>
      <c r="J2" s="373" t="s">
        <v>657</v>
      </c>
      <c r="K2" s="373" t="s">
        <v>658</v>
      </c>
      <c r="L2" s="373" t="s">
        <v>659</v>
      </c>
      <c r="M2" s="373" t="s">
        <v>660</v>
      </c>
      <c r="N2" s="373" t="s">
        <v>661</v>
      </c>
      <c r="O2" s="373" t="s">
        <v>662</v>
      </c>
      <c r="P2" s="373" t="s">
        <v>663</v>
      </c>
      <c r="Q2" s="373" t="s">
        <v>664</v>
      </c>
    </row>
    <row r="3" spans="1:17" s="262" customFormat="1" ht="18" customHeight="1">
      <c r="A3" s="258" t="s">
        <v>78</v>
      </c>
      <c r="B3" s="499">
        <v>7105.4</v>
      </c>
      <c r="C3" s="276">
        <v>1470552</v>
      </c>
      <c r="D3" s="276">
        <v>356991.07614999998</v>
      </c>
      <c r="E3" s="500">
        <v>24.275991339000001</v>
      </c>
      <c r="F3" s="276">
        <v>1801056</v>
      </c>
      <c r="G3" s="276">
        <v>368603</v>
      </c>
      <c r="H3" s="501">
        <v>20.465937760999999</v>
      </c>
      <c r="I3" s="276">
        <v>356991.17615000001</v>
      </c>
      <c r="J3" s="500">
        <v>100.000028012</v>
      </c>
      <c r="K3" s="276">
        <v>368603</v>
      </c>
      <c r="L3" s="399">
        <v>100</v>
      </c>
      <c r="M3" s="260">
        <v>725.30059000000006</v>
      </c>
      <c r="N3" s="502">
        <v>0.20317051</v>
      </c>
      <c r="O3" s="260">
        <v>81157</v>
      </c>
      <c r="P3" s="276">
        <v>369338</v>
      </c>
      <c r="Q3" s="380">
        <v>353.59</v>
      </c>
    </row>
    <row r="4" spans="1:17" s="262" customFormat="1" ht="18" customHeight="1">
      <c r="A4" s="263" t="s">
        <v>79</v>
      </c>
      <c r="B4" s="499">
        <v>2642.3</v>
      </c>
      <c r="C4" s="276">
        <v>569140</v>
      </c>
      <c r="D4" s="276">
        <v>128649.20000000001</v>
      </c>
      <c r="E4" s="500">
        <v>22.604139579013953</v>
      </c>
      <c r="F4" s="276">
        <v>927282</v>
      </c>
      <c r="G4" s="276">
        <v>166725</v>
      </c>
      <c r="H4" s="501">
        <v>17.979967259150939</v>
      </c>
      <c r="I4" s="276">
        <v>128649.20000000001</v>
      </c>
      <c r="J4" s="500">
        <v>100</v>
      </c>
      <c r="K4" s="276">
        <v>166725</v>
      </c>
      <c r="L4" s="399">
        <v>100</v>
      </c>
      <c r="M4" s="260">
        <v>250.3</v>
      </c>
      <c r="N4" s="502">
        <v>0.19456009054078843</v>
      </c>
      <c r="O4" s="260">
        <v>36810</v>
      </c>
      <c r="P4" s="276">
        <v>166994</v>
      </c>
      <c r="Q4" s="380">
        <v>362.89</v>
      </c>
    </row>
    <row r="5" spans="1:17" s="256" customFormat="1" ht="18" customHeight="1">
      <c r="A5" s="266" t="s">
        <v>218</v>
      </c>
      <c r="B5" s="503">
        <v>473.6</v>
      </c>
      <c r="C5" s="268">
        <v>97821</v>
      </c>
      <c r="D5" s="268">
        <v>20628.800000000003</v>
      </c>
      <c r="E5" s="504">
        <v>21.088314370125026</v>
      </c>
      <c r="F5" s="505">
        <v>194367</v>
      </c>
      <c r="G5" s="268">
        <v>23516</v>
      </c>
      <c r="H5" s="504">
        <v>12.098761621057072</v>
      </c>
      <c r="I5" s="268">
        <v>20628.800000000003</v>
      </c>
      <c r="J5" s="504">
        <v>100</v>
      </c>
      <c r="K5" s="268">
        <v>23516</v>
      </c>
      <c r="L5" s="403">
        <v>100</v>
      </c>
      <c r="M5" s="268">
        <v>52</v>
      </c>
      <c r="N5" s="488">
        <v>0.25207476925463429</v>
      </c>
      <c r="O5" s="268">
        <v>4530</v>
      </c>
      <c r="P5" s="268">
        <v>23564</v>
      </c>
      <c r="Q5" s="268">
        <v>356.24</v>
      </c>
    </row>
    <row r="6" spans="1:17" s="256" customFormat="1" ht="18" customHeight="1">
      <c r="A6" s="266" t="s">
        <v>219</v>
      </c>
      <c r="B6" s="503">
        <v>687.2</v>
      </c>
      <c r="C6" s="268" t="s">
        <v>665</v>
      </c>
      <c r="D6" s="268">
        <v>28614</v>
      </c>
      <c r="E6" s="504">
        <v>21.697984439692437</v>
      </c>
      <c r="F6" s="505">
        <v>238041</v>
      </c>
      <c r="G6" s="268">
        <v>39202</v>
      </c>
      <c r="H6" s="504">
        <v>16.468591545153984</v>
      </c>
      <c r="I6" s="268">
        <v>28614</v>
      </c>
      <c r="J6" s="504">
        <v>100</v>
      </c>
      <c r="K6" s="268">
        <v>39202</v>
      </c>
      <c r="L6" s="403">
        <v>100</v>
      </c>
      <c r="M6" s="268">
        <v>58.5</v>
      </c>
      <c r="N6" s="488">
        <v>0.20444537638918009</v>
      </c>
      <c r="O6" s="268">
        <v>8179.0000000000009</v>
      </c>
      <c r="P6" s="268">
        <v>39269</v>
      </c>
      <c r="Q6" s="268">
        <v>358.38</v>
      </c>
    </row>
    <row r="7" spans="1:17" s="256" customFormat="1" ht="18" customHeight="1">
      <c r="A7" s="266" t="s">
        <v>325</v>
      </c>
      <c r="B7" s="503">
        <v>701.59999999999991</v>
      </c>
      <c r="C7" s="268" t="s">
        <v>666</v>
      </c>
      <c r="D7" s="268">
        <v>38108.300000000003</v>
      </c>
      <c r="E7" s="504">
        <v>24.003716301335349</v>
      </c>
      <c r="F7" s="505">
        <v>235960</v>
      </c>
      <c r="G7" s="268">
        <v>53341.999999999993</v>
      </c>
      <c r="H7" s="504">
        <v>22.606373961688419</v>
      </c>
      <c r="I7" s="268">
        <v>38108.300000000003</v>
      </c>
      <c r="J7" s="504">
        <v>100</v>
      </c>
      <c r="K7" s="268">
        <v>53341.999999999993</v>
      </c>
      <c r="L7" s="403">
        <v>99.998125304637995</v>
      </c>
      <c r="M7" s="268">
        <v>55.5</v>
      </c>
      <c r="N7" s="488">
        <v>0.14563756452006518</v>
      </c>
      <c r="O7" s="268">
        <v>14702.000000000002</v>
      </c>
      <c r="P7" s="268">
        <v>53430.999999999993</v>
      </c>
      <c r="Q7" s="268">
        <v>360.44</v>
      </c>
    </row>
    <row r="8" spans="1:17" s="256" customFormat="1" ht="18" customHeight="1">
      <c r="A8" s="266" t="s">
        <v>326</v>
      </c>
      <c r="B8" s="503">
        <v>779.9</v>
      </c>
      <c r="C8" s="268" t="s">
        <v>667</v>
      </c>
      <c r="D8" s="268">
        <v>41298.100000000006</v>
      </c>
      <c r="E8" s="504">
        <v>22.856407560118441</v>
      </c>
      <c r="F8" s="505">
        <v>258914</v>
      </c>
      <c r="G8" s="268">
        <v>50665</v>
      </c>
      <c r="H8" s="504">
        <v>19.568273635261129</v>
      </c>
      <c r="I8" s="268">
        <v>41298.100000000006</v>
      </c>
      <c r="J8" s="504">
        <v>100</v>
      </c>
      <c r="K8" s="268">
        <v>50665</v>
      </c>
      <c r="L8" s="403">
        <v>100</v>
      </c>
      <c r="M8" s="268">
        <v>84.3</v>
      </c>
      <c r="N8" s="488">
        <v>0.20412561352701453</v>
      </c>
      <c r="O8" s="268">
        <v>9399</v>
      </c>
      <c r="P8" s="268">
        <v>50730</v>
      </c>
      <c r="Q8" s="268">
        <v>362.89</v>
      </c>
    </row>
    <row r="9" spans="1:17" s="256" customFormat="1" ht="18" customHeight="1">
      <c r="A9" s="358"/>
      <c r="B9" s="360"/>
      <c r="C9" s="359"/>
      <c r="D9" s="359"/>
      <c r="E9" s="506"/>
      <c r="F9" s="361"/>
      <c r="G9" s="359"/>
      <c r="H9" s="506"/>
      <c r="I9" s="359"/>
      <c r="J9" s="506"/>
      <c r="K9" s="359"/>
      <c r="L9" s="404"/>
      <c r="M9" s="359"/>
      <c r="N9" s="507"/>
      <c r="O9" s="359"/>
      <c r="P9" s="359"/>
      <c r="Q9" s="359"/>
    </row>
    <row r="10" spans="1:17" s="256" customFormat="1" ht="15" customHeight="1">
      <c r="A10" s="1299" t="s">
        <v>224</v>
      </c>
      <c r="B10" s="1299"/>
      <c r="C10" s="1299"/>
      <c r="D10" s="1299"/>
    </row>
    <row r="11" spans="1:17" s="256" customFormat="1" ht="13.5" customHeight="1">
      <c r="A11" s="1299" t="s">
        <v>668</v>
      </c>
      <c r="B11" s="1299"/>
      <c r="C11" s="1299"/>
      <c r="D11" s="1299"/>
    </row>
    <row r="12" spans="1:17" s="256" customFormat="1"/>
  </sheetData>
  <mergeCells count="3">
    <mergeCell ref="A1:I1"/>
    <mergeCell ref="A10:D10"/>
    <mergeCell ref="A11:D11"/>
  </mergeCells>
  <printOptions horizontalCentered="1"/>
  <pageMargins left="0.78431372549019618" right="0.78431372549019618" top="0.98039215686274517" bottom="0.98039215686274517" header="0.50980392156862753" footer="0.50980392156862753"/>
  <pageSetup paperSize="9" scale="53"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zoomScaleNormal="100" workbookViewId="0">
      <selection sqref="A1:K1"/>
    </sheetView>
  </sheetViews>
  <sheetFormatPr defaultColWidth="9.140625" defaultRowHeight="15"/>
  <cols>
    <col min="1" max="8" width="14.5703125" style="255" bestFit="1" customWidth="1"/>
    <col min="9" max="9" width="11.140625" style="255" bestFit="1" customWidth="1"/>
    <col min="10" max="10" width="18.42578125" style="255" bestFit="1" customWidth="1"/>
    <col min="11" max="17" width="14.5703125" style="255" bestFit="1" customWidth="1"/>
    <col min="18" max="18" width="4.5703125" style="255" bestFit="1" customWidth="1"/>
    <col min="19" max="16384" width="9.140625" style="255"/>
  </cols>
  <sheetData>
    <row r="1" spans="1:17" ht="18" customHeight="1">
      <c r="A1" s="1268" t="s">
        <v>669</v>
      </c>
      <c r="B1" s="1268"/>
      <c r="C1" s="1268"/>
      <c r="D1" s="1268"/>
      <c r="E1" s="1268"/>
      <c r="F1" s="1268"/>
      <c r="G1" s="1268"/>
      <c r="H1" s="1268"/>
      <c r="I1" s="1268"/>
    </row>
    <row r="2" spans="1:17" s="256" customFormat="1" ht="93" customHeight="1">
      <c r="A2" s="373" t="s">
        <v>649</v>
      </c>
      <c r="B2" s="373" t="s">
        <v>650</v>
      </c>
      <c r="C2" s="373" t="s">
        <v>651</v>
      </c>
      <c r="D2" s="373" t="s">
        <v>652</v>
      </c>
      <c r="E2" s="373" t="s">
        <v>653</v>
      </c>
      <c r="F2" s="373" t="s">
        <v>421</v>
      </c>
      <c r="G2" s="373" t="s">
        <v>670</v>
      </c>
      <c r="H2" s="373" t="s">
        <v>655</v>
      </c>
      <c r="I2" s="373" t="s">
        <v>656</v>
      </c>
      <c r="J2" s="373" t="s">
        <v>657</v>
      </c>
      <c r="K2" s="373" t="s">
        <v>658</v>
      </c>
      <c r="L2" s="373" t="s">
        <v>659</v>
      </c>
      <c r="M2" s="373" t="s">
        <v>660</v>
      </c>
      <c r="N2" s="373" t="s">
        <v>661</v>
      </c>
      <c r="O2" s="373" t="s">
        <v>662</v>
      </c>
      <c r="P2" s="373" t="s">
        <v>663</v>
      </c>
      <c r="Q2" s="373" t="s">
        <v>664</v>
      </c>
    </row>
    <row r="3" spans="1:17" s="262" customFormat="1" ht="18" customHeight="1">
      <c r="A3" s="258" t="s">
        <v>78</v>
      </c>
      <c r="B3" s="499">
        <v>56484.197169999999</v>
      </c>
      <c r="C3" s="276">
        <v>8095413.7549999999</v>
      </c>
      <c r="D3" s="276">
        <v>1573802.487</v>
      </c>
      <c r="E3" s="399">
        <v>19.440667699999999</v>
      </c>
      <c r="F3" s="286">
        <v>14552993.51</v>
      </c>
      <c r="G3" s="276">
        <v>3517907.9870000002</v>
      </c>
      <c r="H3" s="399">
        <v>24.173088409999998</v>
      </c>
      <c r="I3" s="276">
        <v>1571775.87</v>
      </c>
      <c r="J3" s="407">
        <v>100</v>
      </c>
      <c r="K3" s="276">
        <v>3516186.17</v>
      </c>
      <c r="L3" s="399">
        <v>100</v>
      </c>
      <c r="M3" s="499">
        <v>2026.6168</v>
      </c>
      <c r="N3" s="501">
        <v>0.12893802700000001</v>
      </c>
      <c r="O3" s="276">
        <v>933889.77630000003</v>
      </c>
      <c r="P3" s="276">
        <v>3517907.9870000002</v>
      </c>
      <c r="Q3" s="260">
        <v>651.38</v>
      </c>
    </row>
    <row r="4" spans="1:17" s="262" customFormat="1" ht="18" customHeight="1">
      <c r="A4" s="263" t="s">
        <v>79</v>
      </c>
      <c r="B4" s="508">
        <v>15760.774960000001</v>
      </c>
      <c r="C4" s="276">
        <v>2418396.412</v>
      </c>
      <c r="D4" s="276">
        <v>585904.68090000004</v>
      </c>
      <c r="E4" s="509">
        <v>24.226990990000001</v>
      </c>
      <c r="F4" s="276">
        <v>5417332.0650000004</v>
      </c>
      <c r="G4" s="276">
        <v>1414215.0020000001</v>
      </c>
      <c r="H4" s="509">
        <v>26.105377789999999</v>
      </c>
      <c r="I4" s="276">
        <v>585069.99430000002</v>
      </c>
      <c r="J4" s="509">
        <v>100</v>
      </c>
      <c r="K4" s="276">
        <v>1412707.503</v>
      </c>
      <c r="L4" s="509">
        <v>100</v>
      </c>
      <c r="M4" s="508">
        <v>834.68661999999995</v>
      </c>
      <c r="N4" s="509">
        <v>0.14266440399999999</v>
      </c>
      <c r="O4" s="276">
        <v>319003.63</v>
      </c>
      <c r="P4" s="276">
        <v>1414215.0020000001</v>
      </c>
      <c r="Q4" s="508">
        <v>689.22</v>
      </c>
    </row>
    <row r="5" spans="1:17" s="256" customFormat="1" ht="18" customHeight="1">
      <c r="A5" s="266" t="s">
        <v>218</v>
      </c>
      <c r="B5" s="503">
        <v>2752.3190300000001</v>
      </c>
      <c r="C5" s="382">
        <v>398353.23670000001</v>
      </c>
      <c r="D5" s="382">
        <v>100338.182</v>
      </c>
      <c r="E5" s="403">
        <v>25.188243190000001</v>
      </c>
      <c r="F5" s="382">
        <v>934243.92969999998</v>
      </c>
      <c r="G5" s="382">
        <v>235870.73360000001</v>
      </c>
      <c r="H5" s="403">
        <v>25.24723213</v>
      </c>
      <c r="I5" s="382">
        <v>100142.1819</v>
      </c>
      <c r="J5" s="409">
        <v>100</v>
      </c>
      <c r="K5" s="382">
        <v>235496.72990000001</v>
      </c>
      <c r="L5" s="403">
        <v>100</v>
      </c>
      <c r="M5" s="503">
        <v>196.00014999999999</v>
      </c>
      <c r="N5" s="504">
        <v>0.19572186899999999</v>
      </c>
      <c r="O5" s="510">
        <v>45757.97</v>
      </c>
      <c r="P5" s="382">
        <v>235870.73360000001</v>
      </c>
      <c r="Q5" s="268">
        <v>668.12</v>
      </c>
    </row>
    <row r="6" spans="1:17" s="256" customFormat="1" ht="18" customHeight="1">
      <c r="A6" s="266" t="s">
        <v>219</v>
      </c>
      <c r="B6" s="503">
        <v>4091.85302</v>
      </c>
      <c r="C6" s="382">
        <v>607287.6324</v>
      </c>
      <c r="D6" s="382">
        <v>143454.4595</v>
      </c>
      <c r="E6" s="403">
        <v>23.622160539999999</v>
      </c>
      <c r="F6" s="382">
        <v>1341590.659</v>
      </c>
      <c r="G6" s="382">
        <v>334389.23149999999</v>
      </c>
      <c r="H6" s="403">
        <v>24.92483301</v>
      </c>
      <c r="I6" s="382">
        <v>143250.36660000001</v>
      </c>
      <c r="J6" s="409">
        <v>100</v>
      </c>
      <c r="K6" s="382">
        <v>334063.64079999999</v>
      </c>
      <c r="L6" s="403">
        <v>100</v>
      </c>
      <c r="M6" s="503">
        <v>204.09282999999999</v>
      </c>
      <c r="N6" s="504">
        <v>0.142472815</v>
      </c>
      <c r="O6" s="510">
        <v>68633.509999999995</v>
      </c>
      <c r="P6" s="382">
        <v>334389.23149999999</v>
      </c>
      <c r="Q6" s="268">
        <v>680.13</v>
      </c>
    </row>
    <row r="7" spans="1:17" s="256" customFormat="1" ht="18" customHeight="1">
      <c r="A7" s="266" t="s">
        <v>325</v>
      </c>
      <c r="B7" s="503">
        <v>4212.66651</v>
      </c>
      <c r="C7" s="382">
        <v>685707.55</v>
      </c>
      <c r="D7" s="382">
        <v>167492.5</v>
      </c>
      <c r="E7" s="403">
        <v>24.426229200000002</v>
      </c>
      <c r="F7" s="382">
        <v>1492489.8289999999</v>
      </c>
      <c r="G7" s="382">
        <v>421886.02720000001</v>
      </c>
      <c r="H7" s="403">
        <v>28.26726313</v>
      </c>
      <c r="I7" s="382">
        <v>167289.291</v>
      </c>
      <c r="J7" s="409">
        <v>100</v>
      </c>
      <c r="K7" s="382">
        <v>421498.57689999999</v>
      </c>
      <c r="L7" s="403">
        <v>100</v>
      </c>
      <c r="M7" s="503">
        <v>203.20792</v>
      </c>
      <c r="N7" s="504">
        <v>0.121470967</v>
      </c>
      <c r="O7" s="382">
        <v>109120.53</v>
      </c>
      <c r="P7" s="382">
        <v>421886.02720000001</v>
      </c>
      <c r="Q7" s="268">
        <v>687.38</v>
      </c>
    </row>
    <row r="8" spans="1:17" s="256" customFormat="1" ht="18" customHeight="1">
      <c r="A8" s="266" t="s">
        <v>326</v>
      </c>
      <c r="B8" s="503">
        <v>4703.9363999999996</v>
      </c>
      <c r="C8" s="382">
        <v>727047.98809999996</v>
      </c>
      <c r="D8" s="382">
        <v>174619.5405</v>
      </c>
      <c r="E8" s="403">
        <v>24.01760866</v>
      </c>
      <c r="F8" s="382">
        <v>1649007.648</v>
      </c>
      <c r="G8" s="382">
        <v>422069.00929999998</v>
      </c>
      <c r="H8" s="403">
        <v>25.59533364</v>
      </c>
      <c r="I8" s="382">
        <v>174388.15489999999</v>
      </c>
      <c r="J8" s="409">
        <v>100</v>
      </c>
      <c r="K8" s="382">
        <v>421648.55560000002</v>
      </c>
      <c r="L8" s="403">
        <v>100</v>
      </c>
      <c r="M8" s="503">
        <v>231.38571999999999</v>
      </c>
      <c r="N8" s="504">
        <v>0.13268431</v>
      </c>
      <c r="O8" s="510">
        <v>95491.62</v>
      </c>
      <c r="P8" s="382">
        <v>422069.00929999998</v>
      </c>
      <c r="Q8" s="268">
        <v>689.22</v>
      </c>
    </row>
    <row r="9" spans="1:17" s="256" customFormat="1" ht="15" customHeight="1">
      <c r="A9" s="1268" t="s">
        <v>671</v>
      </c>
      <c r="B9" s="1268"/>
      <c r="C9" s="1268"/>
      <c r="D9" s="1268"/>
      <c r="E9" s="1268"/>
      <c r="F9" s="1268"/>
      <c r="G9" s="1268"/>
    </row>
    <row r="10" spans="1:17" s="256" customFormat="1" ht="13.5" customHeight="1">
      <c r="A10" s="1268" t="s">
        <v>224</v>
      </c>
      <c r="B10" s="1268"/>
      <c r="C10" s="1268"/>
      <c r="D10" s="1268"/>
      <c r="E10" s="1268"/>
      <c r="F10" s="1268"/>
      <c r="G10" s="1268"/>
    </row>
    <row r="11" spans="1:17" s="256" customFormat="1" ht="13.5" customHeight="1">
      <c r="A11" s="1268" t="s">
        <v>672</v>
      </c>
      <c r="B11" s="1268"/>
      <c r="C11" s="1268"/>
      <c r="D11" s="1268"/>
      <c r="E11" s="1268"/>
      <c r="F11" s="1268"/>
      <c r="G11" s="1268"/>
    </row>
    <row r="12" spans="1:17">
      <c r="B12" s="283"/>
      <c r="C12" s="283"/>
      <c r="D12" s="283"/>
      <c r="E12" s="283"/>
      <c r="F12" s="283"/>
      <c r="G12" s="283"/>
      <c r="H12" s="283"/>
      <c r="I12" s="283"/>
      <c r="J12" s="283"/>
      <c r="K12" s="283"/>
      <c r="L12" s="283"/>
      <c r="M12" s="283"/>
      <c r="N12" s="283"/>
      <c r="O12" s="283"/>
      <c r="P12" s="283"/>
      <c r="Q12" s="283"/>
    </row>
  </sheetData>
  <mergeCells count="4">
    <mergeCell ref="A1:I1"/>
    <mergeCell ref="A9:G9"/>
    <mergeCell ref="A10:G10"/>
    <mergeCell ref="A11:G11"/>
  </mergeCells>
  <printOptions horizontalCentered="1"/>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zoomScaleNormal="100" workbookViewId="0">
      <selection sqref="A1:K1"/>
    </sheetView>
  </sheetViews>
  <sheetFormatPr defaultColWidth="9.140625" defaultRowHeight="15"/>
  <cols>
    <col min="1" max="15" width="14.5703125" style="255" bestFit="1" customWidth="1"/>
    <col min="16" max="16" width="4.5703125" style="255" bestFit="1" customWidth="1"/>
    <col min="17" max="16384" width="9.140625" style="255"/>
  </cols>
  <sheetData>
    <row r="1" spans="1:15" ht="14.25" customHeight="1">
      <c r="A1" s="511" t="s">
        <v>673</v>
      </c>
      <c r="B1" s="511"/>
      <c r="C1" s="511"/>
    </row>
    <row r="2" spans="1:15" s="256" customFormat="1" ht="71.25" customHeight="1">
      <c r="A2" s="373" t="s">
        <v>674</v>
      </c>
      <c r="B2" s="373" t="s">
        <v>650</v>
      </c>
      <c r="C2" s="373" t="s">
        <v>397</v>
      </c>
      <c r="D2" s="373" t="s">
        <v>652</v>
      </c>
      <c r="E2" s="373" t="s">
        <v>653</v>
      </c>
      <c r="F2" s="373" t="s">
        <v>421</v>
      </c>
      <c r="G2" s="373" t="s">
        <v>675</v>
      </c>
      <c r="H2" s="373" t="s">
        <v>655</v>
      </c>
      <c r="I2" s="373" t="s">
        <v>656</v>
      </c>
      <c r="J2" s="373" t="s">
        <v>657</v>
      </c>
      <c r="K2" s="373" t="s">
        <v>658</v>
      </c>
      <c r="L2" s="373" t="s">
        <v>659</v>
      </c>
      <c r="M2" s="373" t="s">
        <v>662</v>
      </c>
      <c r="N2" s="373" t="s">
        <v>663</v>
      </c>
      <c r="O2" s="373" t="s">
        <v>676</v>
      </c>
    </row>
    <row r="3" spans="1:15" s="256" customFormat="1" ht="18" customHeight="1">
      <c r="A3" s="512" t="s">
        <v>78</v>
      </c>
      <c r="B3" s="513" t="s">
        <v>371</v>
      </c>
      <c r="C3" s="514" t="s">
        <v>371</v>
      </c>
      <c r="D3" s="514" t="s">
        <v>371</v>
      </c>
      <c r="E3" s="515" t="s">
        <v>371</v>
      </c>
      <c r="F3" s="514" t="s">
        <v>371</v>
      </c>
      <c r="G3" s="514" t="s">
        <v>371</v>
      </c>
      <c r="H3" s="515" t="s">
        <v>371</v>
      </c>
      <c r="I3" s="514" t="s">
        <v>371</v>
      </c>
      <c r="J3" s="515" t="s">
        <v>371</v>
      </c>
      <c r="K3" s="514" t="s">
        <v>371</v>
      </c>
      <c r="L3" s="513" t="s">
        <v>371</v>
      </c>
      <c r="M3" s="514" t="s">
        <v>371</v>
      </c>
      <c r="N3" s="514" t="s">
        <v>371</v>
      </c>
      <c r="O3" s="514" t="s">
        <v>371</v>
      </c>
    </row>
    <row r="4" spans="1:15" s="256" customFormat="1" ht="18" customHeight="1">
      <c r="A4" s="516" t="s">
        <v>79</v>
      </c>
      <c r="B4" s="513" t="s">
        <v>371</v>
      </c>
      <c r="C4" s="514" t="s">
        <v>371</v>
      </c>
      <c r="D4" s="514" t="s">
        <v>371</v>
      </c>
      <c r="E4" s="515" t="s">
        <v>371</v>
      </c>
      <c r="F4" s="514" t="s">
        <v>371</v>
      </c>
      <c r="G4" s="514" t="s">
        <v>371</v>
      </c>
      <c r="H4" s="515" t="s">
        <v>371</v>
      </c>
      <c r="I4" s="514" t="s">
        <v>371</v>
      </c>
      <c r="J4" s="515" t="s">
        <v>371</v>
      </c>
      <c r="K4" s="514" t="s">
        <v>371</v>
      </c>
      <c r="L4" s="513" t="s">
        <v>371</v>
      </c>
      <c r="M4" s="514" t="s">
        <v>371</v>
      </c>
      <c r="N4" s="514" t="s">
        <v>371</v>
      </c>
      <c r="O4" s="514" t="s">
        <v>371</v>
      </c>
    </row>
    <row r="5" spans="1:15" s="256" customFormat="1" ht="18" customHeight="1">
      <c r="A5" s="266" t="s">
        <v>218</v>
      </c>
      <c r="B5" s="517" t="s">
        <v>371</v>
      </c>
      <c r="C5" s="518" t="s">
        <v>371</v>
      </c>
      <c r="D5" s="518" t="s">
        <v>371</v>
      </c>
      <c r="E5" s="519" t="s">
        <v>371</v>
      </c>
      <c r="F5" s="518" t="s">
        <v>371</v>
      </c>
      <c r="G5" s="518" t="s">
        <v>371</v>
      </c>
      <c r="H5" s="519" t="s">
        <v>371</v>
      </c>
      <c r="I5" s="518" t="s">
        <v>371</v>
      </c>
      <c r="J5" s="519" t="s">
        <v>371</v>
      </c>
      <c r="K5" s="518" t="s">
        <v>371</v>
      </c>
      <c r="L5" s="517" t="s">
        <v>371</v>
      </c>
      <c r="M5" s="518" t="s">
        <v>371</v>
      </c>
      <c r="N5" s="518" t="s">
        <v>371</v>
      </c>
      <c r="O5" s="518" t="s">
        <v>371</v>
      </c>
    </row>
    <row r="6" spans="1:15" s="256" customFormat="1" ht="18" customHeight="1">
      <c r="A6" s="266" t="s">
        <v>219</v>
      </c>
      <c r="B6" s="517" t="s">
        <v>371</v>
      </c>
      <c r="C6" s="518" t="s">
        <v>371</v>
      </c>
      <c r="D6" s="518" t="s">
        <v>371</v>
      </c>
      <c r="E6" s="519" t="s">
        <v>371</v>
      </c>
      <c r="F6" s="518" t="s">
        <v>371</v>
      </c>
      <c r="G6" s="518" t="s">
        <v>371</v>
      </c>
      <c r="H6" s="519" t="s">
        <v>371</v>
      </c>
      <c r="I6" s="518" t="s">
        <v>371</v>
      </c>
      <c r="J6" s="519" t="s">
        <v>371</v>
      </c>
      <c r="K6" s="518" t="s">
        <v>371</v>
      </c>
      <c r="L6" s="517" t="s">
        <v>371</v>
      </c>
      <c r="M6" s="518" t="s">
        <v>371</v>
      </c>
      <c r="N6" s="518" t="s">
        <v>371</v>
      </c>
      <c r="O6" s="518" t="s">
        <v>371</v>
      </c>
    </row>
    <row r="7" spans="1:15" s="256" customFormat="1" ht="18" customHeight="1">
      <c r="A7" s="266" t="s">
        <v>325</v>
      </c>
      <c r="B7" s="517" t="s">
        <v>371</v>
      </c>
      <c r="C7" s="518" t="s">
        <v>371</v>
      </c>
      <c r="D7" s="518" t="s">
        <v>371</v>
      </c>
      <c r="E7" s="519" t="s">
        <v>371</v>
      </c>
      <c r="F7" s="518" t="s">
        <v>371</v>
      </c>
      <c r="G7" s="518" t="s">
        <v>371</v>
      </c>
      <c r="H7" s="519" t="s">
        <v>371</v>
      </c>
      <c r="I7" s="518" t="s">
        <v>371</v>
      </c>
      <c r="J7" s="519" t="s">
        <v>371</v>
      </c>
      <c r="K7" s="518" t="s">
        <v>371</v>
      </c>
      <c r="L7" s="517" t="s">
        <v>371</v>
      </c>
      <c r="M7" s="518" t="s">
        <v>371</v>
      </c>
      <c r="N7" s="518" t="s">
        <v>371</v>
      </c>
      <c r="O7" s="518" t="s">
        <v>371</v>
      </c>
    </row>
    <row r="8" spans="1:15" s="256" customFormat="1" ht="18" customHeight="1">
      <c r="A8" s="266" t="s">
        <v>326</v>
      </c>
      <c r="B8" s="517" t="s">
        <v>371</v>
      </c>
      <c r="C8" s="518" t="s">
        <v>371</v>
      </c>
      <c r="D8" s="518" t="s">
        <v>371</v>
      </c>
      <c r="E8" s="519" t="s">
        <v>371</v>
      </c>
      <c r="F8" s="518" t="s">
        <v>371</v>
      </c>
      <c r="G8" s="518" t="s">
        <v>371</v>
      </c>
      <c r="H8" s="519" t="s">
        <v>371</v>
      </c>
      <c r="I8" s="518" t="s">
        <v>371</v>
      </c>
      <c r="J8" s="519" t="s">
        <v>371</v>
      </c>
      <c r="K8" s="518" t="s">
        <v>371</v>
      </c>
      <c r="L8" s="517" t="s">
        <v>371</v>
      </c>
      <c r="M8" s="518" t="s">
        <v>371</v>
      </c>
      <c r="N8" s="518" t="s">
        <v>371</v>
      </c>
      <c r="O8" s="518" t="s">
        <v>371</v>
      </c>
    </row>
    <row r="9" spans="1:15" s="256" customFormat="1" ht="18" customHeight="1">
      <c r="A9" s="358"/>
      <c r="B9" s="520"/>
      <c r="C9" s="521"/>
      <c r="D9" s="521"/>
      <c r="E9" s="522"/>
      <c r="F9" s="521"/>
      <c r="G9" s="521"/>
      <c r="H9" s="522"/>
      <c r="I9" s="521"/>
      <c r="J9" s="522"/>
      <c r="K9" s="521"/>
      <c r="L9" s="520"/>
      <c r="M9" s="521"/>
      <c r="N9" s="521"/>
      <c r="O9" s="521"/>
    </row>
    <row r="10" spans="1:15" s="256" customFormat="1" ht="17.25" customHeight="1">
      <c r="A10" s="1342" t="s">
        <v>224</v>
      </c>
      <c r="B10" s="1342"/>
      <c r="C10" s="1342"/>
      <c r="D10" s="1342"/>
      <c r="E10" s="1342"/>
      <c r="F10" s="1342"/>
      <c r="G10" s="1342"/>
      <c r="H10" s="1342"/>
      <c r="I10" s="1342"/>
      <c r="J10" s="1342"/>
      <c r="K10" s="1342"/>
      <c r="L10" s="1342"/>
      <c r="M10" s="1342"/>
      <c r="N10" s="1342"/>
      <c r="O10" s="1342"/>
    </row>
    <row r="11" spans="1:15" s="256" customFormat="1">
      <c r="A11" s="1342" t="s">
        <v>677</v>
      </c>
      <c r="B11" s="1342"/>
      <c r="C11" s="1342"/>
      <c r="D11" s="1342"/>
      <c r="E11" s="1342"/>
      <c r="F11" s="1342"/>
      <c r="G11" s="1342"/>
      <c r="H11" s="1342"/>
      <c r="I11" s="1342"/>
      <c r="J11" s="1342"/>
      <c r="K11" s="1342"/>
      <c r="L11" s="1342"/>
      <c r="M11" s="1342"/>
      <c r="N11" s="1342"/>
      <c r="O11" s="1342"/>
    </row>
    <row r="12" spans="1:15">
      <c r="A12" s="256"/>
      <c r="B12" s="256"/>
      <c r="C12" s="256"/>
      <c r="D12" s="256"/>
      <c r="E12" s="256"/>
      <c r="F12" s="256"/>
      <c r="G12" s="256"/>
      <c r="H12" s="256"/>
      <c r="I12" s="256"/>
      <c r="J12" s="256"/>
      <c r="K12" s="256"/>
      <c r="L12" s="256"/>
      <c r="M12" s="256"/>
      <c r="N12" s="256"/>
      <c r="O12" s="256"/>
    </row>
  </sheetData>
  <mergeCells count="2">
    <mergeCell ref="A10:O10"/>
    <mergeCell ref="A11:O11"/>
  </mergeCells>
  <printOptions horizontalCentered="1"/>
  <pageMargins left="0.78431372549019618" right="0.78431372549019618" top="0.98039215686274517" bottom="0.98039215686274517" header="0.50980392156862753" footer="0.50980392156862753"/>
  <pageSetup paperSize="9" scale="3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
  <sheetViews>
    <sheetView zoomScaleNormal="100" workbookViewId="0">
      <selection activeCell="L7" sqref="L7"/>
    </sheetView>
  </sheetViews>
  <sheetFormatPr defaultColWidth="9.140625" defaultRowHeight="15"/>
  <cols>
    <col min="1" max="1" width="14.7109375" style="255" bestFit="1" customWidth="1"/>
    <col min="2" max="2" width="9.85546875" style="255" bestFit="1" customWidth="1"/>
    <col min="3" max="3" width="10.85546875" style="255" bestFit="1" customWidth="1"/>
    <col min="4" max="4" width="10" style="255" bestFit="1" customWidth="1"/>
    <col min="5" max="5" width="10.85546875" style="255" bestFit="1" customWidth="1"/>
    <col min="6" max="6" width="10" style="255" bestFit="1" customWidth="1"/>
    <col min="7" max="7" width="15.85546875" style="255" customWidth="1"/>
    <col min="8" max="8" width="14.140625" style="255" customWidth="1"/>
    <col min="9" max="9" width="13.7109375" style="255" bestFit="1" customWidth="1"/>
    <col min="10" max="10" width="15.140625" style="255" customWidth="1"/>
    <col min="11" max="11" width="13.7109375" style="255" bestFit="1" customWidth="1"/>
    <col min="12" max="12" width="11.7109375" style="255" bestFit="1" customWidth="1"/>
    <col min="13" max="13" width="9.85546875" style="255" bestFit="1" customWidth="1"/>
    <col min="14" max="14" width="10.85546875" style="255" bestFit="1" customWidth="1"/>
    <col min="15" max="15" width="14.7109375" style="255" bestFit="1" customWidth="1"/>
    <col min="16" max="16" width="12.85546875" style="255" customWidth="1"/>
    <col min="17" max="17" width="14.140625" style="255" customWidth="1"/>
    <col min="18" max="19" width="14.5703125" style="255" customWidth="1"/>
    <col min="20" max="20" width="13.85546875" style="255" customWidth="1"/>
    <col min="21" max="21" width="11" style="255" bestFit="1" customWidth="1"/>
    <col min="22" max="22" width="12" style="255" customWidth="1"/>
    <col min="23" max="23" width="10.5703125" style="255" customWidth="1"/>
    <col min="24" max="24" width="14" style="255" bestFit="1" customWidth="1"/>
    <col min="25" max="25" width="11.28515625" style="255" bestFit="1" customWidth="1"/>
    <col min="26" max="16384" width="9.140625" style="255"/>
  </cols>
  <sheetData>
    <row r="1" spans="1:24" ht="18" customHeight="1">
      <c r="A1" s="1268" t="s">
        <v>36</v>
      </c>
      <c r="B1" s="1268"/>
      <c r="C1" s="1268"/>
      <c r="D1" s="1268"/>
      <c r="E1" s="1268"/>
      <c r="F1" s="1268"/>
      <c r="G1" s="1268"/>
      <c r="H1" s="1268"/>
      <c r="I1" s="1268"/>
      <c r="J1" s="1268"/>
      <c r="K1" s="1268"/>
      <c r="L1" s="1268"/>
      <c r="M1" s="1268"/>
      <c r="N1" s="1268"/>
      <c r="O1" s="1268"/>
      <c r="P1" s="1268"/>
      <c r="Q1" s="1268"/>
      <c r="R1" s="1268"/>
    </row>
    <row r="2" spans="1:24" s="523" customFormat="1" ht="18" customHeight="1">
      <c r="A2" s="1343" t="s">
        <v>678</v>
      </c>
      <c r="B2" s="1343" t="s">
        <v>395</v>
      </c>
      <c r="C2" s="1350" t="s">
        <v>679</v>
      </c>
      <c r="D2" s="1362"/>
      <c r="E2" s="1350" t="s">
        <v>680</v>
      </c>
      <c r="F2" s="1358"/>
      <c r="G2" s="1348" t="s">
        <v>681</v>
      </c>
      <c r="H2" s="1349"/>
      <c r="I2" s="1349"/>
      <c r="J2" s="1349"/>
      <c r="K2" s="1349"/>
      <c r="L2" s="1366"/>
      <c r="M2" s="1348" t="s">
        <v>682</v>
      </c>
      <c r="N2" s="1349"/>
      <c r="O2" s="1349"/>
      <c r="P2" s="1349"/>
      <c r="Q2" s="1349"/>
      <c r="R2" s="1366"/>
      <c r="S2" s="1348" t="s">
        <v>683</v>
      </c>
      <c r="T2" s="1349"/>
      <c r="U2" s="1349"/>
      <c r="V2" s="1350" t="s">
        <v>684</v>
      </c>
      <c r="W2" s="1351"/>
    </row>
    <row r="3" spans="1:24" s="523" customFormat="1" ht="18" customHeight="1">
      <c r="A3" s="1361"/>
      <c r="B3" s="1361"/>
      <c r="C3" s="1363"/>
      <c r="D3" s="1364"/>
      <c r="E3" s="1363"/>
      <c r="F3" s="1365"/>
      <c r="G3" s="1354" t="s">
        <v>685</v>
      </c>
      <c r="H3" s="1354"/>
      <c r="I3" s="1354"/>
      <c r="J3" s="1354" t="s">
        <v>686</v>
      </c>
      <c r="K3" s="1354"/>
      <c r="L3" s="1354"/>
      <c r="M3" s="1354" t="s">
        <v>685</v>
      </c>
      <c r="N3" s="1354"/>
      <c r="O3" s="1354"/>
      <c r="P3" s="1354" t="s">
        <v>686</v>
      </c>
      <c r="Q3" s="1354"/>
      <c r="R3" s="1354"/>
      <c r="S3" s="1355" t="s">
        <v>687</v>
      </c>
      <c r="T3" s="1350" t="s">
        <v>421</v>
      </c>
      <c r="U3" s="1358"/>
      <c r="V3" s="1352"/>
      <c r="W3" s="1353"/>
    </row>
    <row r="4" spans="1:24" s="262" customFormat="1" ht="25.5" customHeight="1">
      <c r="A4" s="1361"/>
      <c r="B4" s="1361"/>
      <c r="C4" s="1345" t="s">
        <v>688</v>
      </c>
      <c r="D4" s="1343" t="s">
        <v>421</v>
      </c>
      <c r="E4" s="1345" t="s">
        <v>689</v>
      </c>
      <c r="F4" s="1343" t="s">
        <v>421</v>
      </c>
      <c r="G4" s="1345" t="s">
        <v>690</v>
      </c>
      <c r="H4" s="1346" t="s">
        <v>421</v>
      </c>
      <c r="I4" s="1347"/>
      <c r="J4" s="1345" t="s">
        <v>690</v>
      </c>
      <c r="K4" s="1346" t="s">
        <v>421</v>
      </c>
      <c r="L4" s="1347"/>
      <c r="M4" s="1345" t="s">
        <v>690</v>
      </c>
      <c r="N4" s="1346" t="s">
        <v>421</v>
      </c>
      <c r="O4" s="1347"/>
      <c r="P4" s="1345" t="s">
        <v>687</v>
      </c>
      <c r="Q4" s="1346" t="s">
        <v>421</v>
      </c>
      <c r="R4" s="1347"/>
      <c r="S4" s="1356"/>
      <c r="T4" s="1359"/>
      <c r="U4" s="1360"/>
      <c r="V4" s="1345" t="s">
        <v>691</v>
      </c>
      <c r="W4" s="1345" t="s">
        <v>385</v>
      </c>
    </row>
    <row r="5" spans="1:24" s="262" customFormat="1" ht="13.5" customHeight="1">
      <c r="A5" s="1344"/>
      <c r="B5" s="1344"/>
      <c r="C5" s="1345"/>
      <c r="D5" s="1344"/>
      <c r="E5" s="1345"/>
      <c r="F5" s="1344"/>
      <c r="G5" s="1345"/>
      <c r="H5" s="524" t="s">
        <v>692</v>
      </c>
      <c r="I5" s="524" t="s">
        <v>693</v>
      </c>
      <c r="J5" s="1345"/>
      <c r="K5" s="524" t="s">
        <v>692</v>
      </c>
      <c r="L5" s="524" t="s">
        <v>693</v>
      </c>
      <c r="M5" s="1345"/>
      <c r="N5" s="524" t="s">
        <v>692</v>
      </c>
      <c r="O5" s="524" t="s">
        <v>693</v>
      </c>
      <c r="P5" s="1345"/>
      <c r="Q5" s="524" t="s">
        <v>692</v>
      </c>
      <c r="R5" s="524" t="s">
        <v>693</v>
      </c>
      <c r="S5" s="1357"/>
      <c r="T5" s="524" t="s">
        <v>692</v>
      </c>
      <c r="U5" s="524" t="s">
        <v>693</v>
      </c>
      <c r="V5" s="1354"/>
      <c r="W5" s="1345"/>
    </row>
    <row r="6" spans="1:24" s="262" customFormat="1">
      <c r="A6" s="525">
        <v>1</v>
      </c>
      <c r="B6" s="526">
        <v>2</v>
      </c>
      <c r="C6" s="527">
        <v>3</v>
      </c>
      <c r="D6" s="526">
        <v>4</v>
      </c>
      <c r="E6" s="526">
        <v>6</v>
      </c>
      <c r="F6" s="526">
        <v>8</v>
      </c>
      <c r="G6" s="527">
        <v>9</v>
      </c>
      <c r="H6" s="526">
        <v>10</v>
      </c>
      <c r="I6" s="527">
        <v>11</v>
      </c>
      <c r="J6" s="526">
        <v>12</v>
      </c>
      <c r="K6" s="527">
        <v>13</v>
      </c>
      <c r="L6" s="526">
        <v>14</v>
      </c>
      <c r="M6" s="527">
        <v>15</v>
      </c>
      <c r="N6" s="526">
        <v>16</v>
      </c>
      <c r="O6" s="527">
        <v>17</v>
      </c>
      <c r="P6" s="526">
        <v>18</v>
      </c>
      <c r="Q6" s="527">
        <v>19</v>
      </c>
      <c r="R6" s="526">
        <v>20</v>
      </c>
      <c r="S6" s="527">
        <v>21</v>
      </c>
      <c r="T6" s="526">
        <v>22</v>
      </c>
      <c r="U6" s="526">
        <v>24</v>
      </c>
      <c r="V6" s="527">
        <v>25</v>
      </c>
      <c r="W6" s="527">
        <v>26</v>
      </c>
    </row>
    <row r="7" spans="1:24" s="262" customFormat="1" ht="15" customHeight="1">
      <c r="A7" s="528" t="s">
        <v>78</v>
      </c>
      <c r="B7" s="529">
        <v>249</v>
      </c>
      <c r="C7" s="530">
        <v>651</v>
      </c>
      <c r="D7" s="530">
        <v>58.702923250000005</v>
      </c>
      <c r="E7" s="260">
        <v>0</v>
      </c>
      <c r="F7" s="260">
        <v>0</v>
      </c>
      <c r="G7" s="531">
        <v>250324175</v>
      </c>
      <c r="H7" s="531">
        <v>597.45505075000005</v>
      </c>
      <c r="I7" s="531">
        <v>23977300.661550745</v>
      </c>
      <c r="J7" s="531">
        <v>122260276</v>
      </c>
      <c r="K7" s="531">
        <v>282.50272100000001</v>
      </c>
      <c r="L7" s="531">
        <v>10337953.674220998</v>
      </c>
      <c r="M7" s="532">
        <v>0</v>
      </c>
      <c r="N7" s="532">
        <v>0</v>
      </c>
      <c r="O7" s="532">
        <v>0</v>
      </c>
      <c r="P7" s="532">
        <v>1</v>
      </c>
      <c r="Q7" s="532">
        <v>3.5E-4</v>
      </c>
      <c r="R7" s="533">
        <v>4.9349999999999998E-2</v>
      </c>
      <c r="S7" s="531">
        <v>372585103</v>
      </c>
      <c r="T7" s="534">
        <f>Q7+N7+K7+H7</f>
        <v>879.95812175000015</v>
      </c>
      <c r="U7" s="535">
        <f>R7+O7+L7+I7+F7+D7</f>
        <v>34315313.088045001</v>
      </c>
      <c r="V7" s="531">
        <v>15158</v>
      </c>
      <c r="W7" s="531">
        <v>1840.6592558499999</v>
      </c>
      <c r="X7" s="536"/>
    </row>
    <row r="8" spans="1:24" s="262" customFormat="1" ht="15" customHeight="1">
      <c r="A8" s="528" t="s">
        <v>694</v>
      </c>
      <c r="B8" s="537">
        <f>SUM(B9:B12)</f>
        <v>81</v>
      </c>
      <c r="C8" s="530">
        <f>SUM(C9:C12)</f>
        <v>31838</v>
      </c>
      <c r="D8" s="530">
        <f>SUM(D9:D12)</f>
        <v>2058.9561168250002</v>
      </c>
      <c r="E8" s="260">
        <v>0</v>
      </c>
      <c r="F8" s="260">
        <v>0</v>
      </c>
      <c r="G8" s="530">
        <f t="shared" ref="G8:P8" si="0">SUM(G9:G12)</f>
        <v>89601815</v>
      </c>
      <c r="H8" s="530">
        <f t="shared" si="0"/>
        <v>4052.8693561</v>
      </c>
      <c r="I8" s="530">
        <f t="shared" si="0"/>
        <v>5908108.7938561002</v>
      </c>
      <c r="J8" s="530">
        <f t="shared" si="0"/>
        <v>81868259</v>
      </c>
      <c r="K8" s="530">
        <f t="shared" si="0"/>
        <v>3875.0646236749999</v>
      </c>
      <c r="L8" s="530">
        <f t="shared" si="0"/>
        <v>5359396.8299736753</v>
      </c>
      <c r="M8" s="538">
        <f t="shared" si="0"/>
        <v>0</v>
      </c>
      <c r="N8" s="538">
        <f t="shared" si="0"/>
        <v>0</v>
      </c>
      <c r="O8" s="538">
        <f t="shared" si="0"/>
        <v>0</v>
      </c>
      <c r="P8" s="538">
        <f t="shared" si="0"/>
        <v>0</v>
      </c>
      <c r="Q8" s="538">
        <v>4.9349999999999998E-2</v>
      </c>
      <c r="R8" s="533">
        <v>0</v>
      </c>
      <c r="S8" s="530">
        <f>SUM(S9:S12)</f>
        <v>171501912</v>
      </c>
      <c r="T8" s="534">
        <f t="shared" ref="T8:T12" si="1">Q8+N8+K8+H8</f>
        <v>7927.9833297749992</v>
      </c>
      <c r="U8" s="535">
        <f t="shared" ref="U8:U12" si="2">R8+O8+L8+I8+F8+D8</f>
        <v>11269564.5799466</v>
      </c>
      <c r="V8" s="530">
        <v>14482</v>
      </c>
      <c r="W8" s="530">
        <v>963.45371694002301</v>
      </c>
    </row>
    <row r="9" spans="1:24" s="256" customFormat="1" ht="15" customHeight="1">
      <c r="A9" s="539">
        <v>45020</v>
      </c>
      <c r="B9" s="540">
        <v>17</v>
      </c>
      <c r="C9" s="541">
        <v>4</v>
      </c>
      <c r="D9" s="541">
        <v>0.37564999999999998</v>
      </c>
      <c r="E9" s="365">
        <v>0</v>
      </c>
      <c r="F9" s="365">
        <v>0</v>
      </c>
      <c r="G9" s="541">
        <v>8</v>
      </c>
      <c r="H9" s="541">
        <v>4.3750000000000004E-3</v>
      </c>
      <c r="I9" s="541">
        <v>0.74937500000000001</v>
      </c>
      <c r="J9" s="532">
        <v>0</v>
      </c>
      <c r="K9" s="532">
        <v>0</v>
      </c>
      <c r="L9" s="532">
        <v>0</v>
      </c>
      <c r="M9" s="532">
        <v>0</v>
      </c>
      <c r="N9" s="532">
        <v>0</v>
      </c>
      <c r="O9" s="532">
        <v>0</v>
      </c>
      <c r="P9" s="532">
        <v>0</v>
      </c>
      <c r="Q9" s="532">
        <v>0</v>
      </c>
      <c r="R9" s="533">
        <v>0</v>
      </c>
      <c r="S9" s="541">
        <v>12</v>
      </c>
      <c r="T9" s="542">
        <f t="shared" si="1"/>
        <v>4.3750000000000004E-3</v>
      </c>
      <c r="U9" s="541">
        <f t="shared" si="2"/>
        <v>1.1250249999999999</v>
      </c>
      <c r="V9" s="532">
        <v>0</v>
      </c>
      <c r="W9" s="532">
        <v>0</v>
      </c>
    </row>
    <row r="10" spans="1:24" s="256" customFormat="1" ht="15" customHeight="1">
      <c r="A10" s="539">
        <v>45050</v>
      </c>
      <c r="B10" s="540">
        <v>22</v>
      </c>
      <c r="C10" s="541">
        <v>4125</v>
      </c>
      <c r="D10" s="541">
        <v>258.22933174999997</v>
      </c>
      <c r="E10" s="365">
        <v>0</v>
      </c>
      <c r="F10" s="365">
        <v>0</v>
      </c>
      <c r="G10" s="541">
        <v>240516</v>
      </c>
      <c r="H10" s="541">
        <v>22.856285100000001</v>
      </c>
      <c r="I10" s="541">
        <v>15033.2670351</v>
      </c>
      <c r="J10" s="541">
        <v>111042</v>
      </c>
      <c r="K10" s="541">
        <v>5.2585880249999999</v>
      </c>
      <c r="L10" s="541">
        <v>6898.8190380249998</v>
      </c>
      <c r="M10" s="532">
        <v>0</v>
      </c>
      <c r="N10" s="532">
        <v>0</v>
      </c>
      <c r="O10" s="532">
        <v>0</v>
      </c>
      <c r="P10" s="532">
        <v>0</v>
      </c>
      <c r="Q10" s="532">
        <v>0</v>
      </c>
      <c r="R10" s="533">
        <v>0</v>
      </c>
      <c r="S10" s="541">
        <v>355683</v>
      </c>
      <c r="T10" s="542">
        <f t="shared" si="1"/>
        <v>28.114873125000003</v>
      </c>
      <c r="U10" s="541">
        <f t="shared" si="2"/>
        <v>22190.315404875</v>
      </c>
      <c r="V10" s="541">
        <v>2384</v>
      </c>
      <c r="W10" s="541">
        <v>149.29142016000014</v>
      </c>
    </row>
    <row r="11" spans="1:24" s="256" customFormat="1" ht="15" customHeight="1">
      <c r="A11" s="539">
        <v>45081</v>
      </c>
      <c r="B11" s="540">
        <v>21</v>
      </c>
      <c r="C11" s="541">
        <v>12197</v>
      </c>
      <c r="D11" s="541">
        <v>770.8637086</v>
      </c>
      <c r="E11" s="365">
        <v>0</v>
      </c>
      <c r="F11" s="365">
        <v>0</v>
      </c>
      <c r="G11" s="541">
        <v>17050864</v>
      </c>
      <c r="H11" s="541">
        <v>865.79411615000004</v>
      </c>
      <c r="I11" s="541">
        <v>1088483.6542161501</v>
      </c>
      <c r="J11" s="541">
        <v>15872214</v>
      </c>
      <c r="K11" s="541">
        <v>697.40434740000001</v>
      </c>
      <c r="L11" s="541">
        <v>1006993.8518974</v>
      </c>
      <c r="M11" s="532">
        <v>0</v>
      </c>
      <c r="N11" s="532">
        <v>0</v>
      </c>
      <c r="O11" s="532">
        <v>0</v>
      </c>
      <c r="P11" s="532">
        <v>0</v>
      </c>
      <c r="Q11" s="532">
        <v>0</v>
      </c>
      <c r="R11" s="533">
        <v>0</v>
      </c>
      <c r="S11" s="541">
        <v>32935275</v>
      </c>
      <c r="T11" s="542">
        <f t="shared" si="1"/>
        <v>1563.19846355</v>
      </c>
      <c r="U11" s="541">
        <f t="shared" si="2"/>
        <v>2096248.3698221501</v>
      </c>
      <c r="V11" s="541">
        <v>501972</v>
      </c>
      <c r="W11" s="541">
        <v>32487.45661506911</v>
      </c>
    </row>
    <row r="12" spans="1:24" s="256" customFormat="1" ht="15" customHeight="1">
      <c r="A12" s="539">
        <v>45111</v>
      </c>
      <c r="B12" s="540">
        <v>21</v>
      </c>
      <c r="C12" s="541">
        <v>15512</v>
      </c>
      <c r="D12" s="541">
        <v>1029.4874264749999</v>
      </c>
      <c r="E12" s="365">
        <v>0</v>
      </c>
      <c r="F12" s="365">
        <v>0</v>
      </c>
      <c r="G12" s="541">
        <v>72310427</v>
      </c>
      <c r="H12" s="541">
        <v>3164.2145798500001</v>
      </c>
      <c r="I12" s="541">
        <v>4804591.1232298501</v>
      </c>
      <c r="J12" s="541">
        <v>65885003</v>
      </c>
      <c r="K12" s="541">
        <v>3172.40168825</v>
      </c>
      <c r="L12" s="541">
        <v>4345504.1590382503</v>
      </c>
      <c r="M12" s="532">
        <v>0</v>
      </c>
      <c r="N12" s="532">
        <v>0</v>
      </c>
      <c r="O12" s="532">
        <v>0</v>
      </c>
      <c r="P12" s="532">
        <v>0</v>
      </c>
      <c r="Q12" s="532">
        <v>0</v>
      </c>
      <c r="R12" s="533">
        <v>0</v>
      </c>
      <c r="S12" s="541">
        <v>138210942</v>
      </c>
      <c r="T12" s="542">
        <f t="shared" si="1"/>
        <v>6336.6162681000005</v>
      </c>
      <c r="U12" s="541">
        <f t="shared" si="2"/>
        <v>9151124.7696945742</v>
      </c>
      <c r="V12" s="541">
        <v>14482</v>
      </c>
      <c r="W12" s="541">
        <v>963.45371694002301</v>
      </c>
    </row>
    <row r="13" spans="1:24">
      <c r="A13" s="282"/>
      <c r="B13" s="282"/>
      <c r="C13" s="282"/>
      <c r="D13" s="282"/>
      <c r="E13" s="282"/>
      <c r="F13" s="282"/>
      <c r="G13" s="282"/>
      <c r="H13" s="282"/>
      <c r="I13" s="282"/>
      <c r="J13" s="282"/>
      <c r="K13" s="282"/>
      <c r="L13" s="282"/>
      <c r="M13" s="282"/>
      <c r="N13" s="282"/>
      <c r="O13" s="282"/>
      <c r="P13" s="282"/>
      <c r="Q13" s="282"/>
      <c r="R13" s="282"/>
    </row>
    <row r="14" spans="1:24">
      <c r="A14" s="1268" t="s">
        <v>695</v>
      </c>
      <c r="B14" s="1268"/>
      <c r="C14" s="1268"/>
      <c r="D14" s="1268"/>
      <c r="E14" s="1268"/>
      <c r="F14" s="1268"/>
      <c r="G14" s="1268"/>
      <c r="H14" s="1268"/>
      <c r="I14" s="1268"/>
      <c r="J14" s="1268"/>
      <c r="K14" s="256"/>
      <c r="L14" s="256"/>
      <c r="M14" s="256"/>
      <c r="N14" s="256"/>
      <c r="O14" s="256"/>
      <c r="P14" s="256"/>
      <c r="Q14" s="256"/>
      <c r="R14" s="256"/>
      <c r="S14" s="256"/>
      <c r="T14" s="256"/>
      <c r="U14" s="256"/>
      <c r="V14" s="256"/>
      <c r="W14" s="256"/>
    </row>
    <row r="15" spans="1:24">
      <c r="A15" s="282" t="s">
        <v>696</v>
      </c>
      <c r="B15" s="282"/>
      <c r="C15" s="282"/>
      <c r="D15" s="282"/>
      <c r="E15" s="282"/>
      <c r="F15" s="282"/>
      <c r="G15" s="282"/>
      <c r="H15" s="282"/>
      <c r="I15" s="282"/>
      <c r="J15" s="282"/>
      <c r="K15" s="256"/>
      <c r="L15" s="256"/>
      <c r="M15" s="256"/>
      <c r="N15" s="256"/>
      <c r="O15" s="256"/>
      <c r="P15" s="256"/>
      <c r="Q15" s="256"/>
      <c r="R15" s="256"/>
      <c r="S15" s="256"/>
      <c r="T15" s="256"/>
      <c r="U15" s="256"/>
      <c r="V15" s="256"/>
      <c r="W15" s="256"/>
    </row>
    <row r="16" spans="1:24">
      <c r="A16" s="1268" t="s">
        <v>224</v>
      </c>
      <c r="B16" s="1268"/>
      <c r="C16" s="1268"/>
      <c r="D16" s="1268"/>
      <c r="E16" s="1268"/>
      <c r="F16" s="1268"/>
      <c r="G16" s="1268"/>
      <c r="H16" s="1268"/>
      <c r="I16" s="1268"/>
      <c r="J16" s="1268"/>
      <c r="K16" s="256"/>
      <c r="L16" s="256"/>
      <c r="M16" s="256"/>
      <c r="N16" s="256"/>
      <c r="O16" s="256"/>
      <c r="P16" s="256"/>
      <c r="Q16" s="256"/>
      <c r="R16" s="256"/>
      <c r="S16" s="256"/>
      <c r="T16" s="256"/>
      <c r="U16" s="256"/>
      <c r="V16" s="256"/>
      <c r="W16" s="256"/>
    </row>
    <row r="17" spans="1:23">
      <c r="A17" s="1268" t="s">
        <v>461</v>
      </c>
      <c r="B17" s="1268"/>
      <c r="C17" s="1268"/>
      <c r="D17" s="1268"/>
      <c r="E17" s="1268"/>
      <c r="F17" s="1268"/>
      <c r="G17" s="1268"/>
      <c r="H17" s="1268"/>
      <c r="I17" s="1268"/>
      <c r="J17" s="1268"/>
      <c r="K17" s="256"/>
      <c r="L17" s="256"/>
      <c r="M17" s="256"/>
      <c r="N17" s="256"/>
      <c r="O17" s="256"/>
      <c r="P17" s="256"/>
      <c r="Q17" s="256"/>
      <c r="R17" s="256"/>
      <c r="S17" s="256"/>
      <c r="T17" s="256"/>
      <c r="U17" s="256"/>
      <c r="V17" s="256"/>
      <c r="W17" s="256"/>
    </row>
  </sheetData>
  <mergeCells count="32">
    <mergeCell ref="A1:R1"/>
    <mergeCell ref="A2:A5"/>
    <mergeCell ref="B2:B5"/>
    <mergeCell ref="C2:D3"/>
    <mergeCell ref="E2:F3"/>
    <mergeCell ref="G2:L2"/>
    <mergeCell ref="M2:R2"/>
    <mergeCell ref="C4:C5"/>
    <mergeCell ref="D4:D5"/>
    <mergeCell ref="E4:E5"/>
    <mergeCell ref="S2:U2"/>
    <mergeCell ref="V2:W3"/>
    <mergeCell ref="G3:I3"/>
    <mergeCell ref="J3:L3"/>
    <mergeCell ref="M3:O3"/>
    <mergeCell ref="P3:R3"/>
    <mergeCell ref="S3:S5"/>
    <mergeCell ref="T3:U4"/>
    <mergeCell ref="N4:O4"/>
    <mergeCell ref="P4:P5"/>
    <mergeCell ref="Q4:R4"/>
    <mergeCell ref="V4:V5"/>
    <mergeCell ref="W4:W5"/>
    <mergeCell ref="K4:L4"/>
    <mergeCell ref="M4:M5"/>
    <mergeCell ref="A17:J17"/>
    <mergeCell ref="F4:F5"/>
    <mergeCell ref="G4:G5"/>
    <mergeCell ref="H4:I4"/>
    <mergeCell ref="J4:J5"/>
    <mergeCell ref="A14:J14"/>
    <mergeCell ref="A16:J16"/>
  </mergeCells>
  <printOptions horizontalCentered="1"/>
  <pageMargins left="0.78431372549019618" right="0.78431372549019618" top="0.98039215686274517" bottom="0.98039215686274517" header="0.50980392156862753" footer="0.50980392156862753"/>
  <pageSetup paperSize="9" scale="42"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zoomScaleNormal="100" workbookViewId="0">
      <selection sqref="A1:N1"/>
    </sheetView>
  </sheetViews>
  <sheetFormatPr defaultColWidth="9.140625" defaultRowHeight="15"/>
  <cols>
    <col min="1" max="1" width="12.28515625" style="255" bestFit="1" customWidth="1"/>
    <col min="2" max="2" width="9.28515625" style="255" bestFit="1" customWidth="1"/>
    <col min="3" max="6" width="13.7109375" style="255" bestFit="1" customWidth="1"/>
    <col min="7" max="7" width="14.42578125" style="255" bestFit="1" customWidth="1"/>
    <col min="8" max="8" width="13.7109375" style="255" bestFit="1" customWidth="1"/>
    <col min="9" max="9" width="14.28515625" style="255" bestFit="1" customWidth="1"/>
    <col min="10" max="14" width="13.7109375" style="255" bestFit="1" customWidth="1"/>
    <col min="15" max="15" width="15.5703125" style="255" customWidth="1"/>
    <col min="16" max="18" width="13.7109375" style="255" bestFit="1" customWidth="1"/>
    <col min="19" max="19" width="14.5703125" style="255" customWidth="1"/>
    <col min="20" max="20" width="11" style="255" customWidth="1"/>
    <col min="21" max="21" width="14.140625" style="255" customWidth="1"/>
    <col min="22" max="22" width="10.85546875" style="255" customWidth="1"/>
    <col min="23" max="23" width="10.42578125" style="255" customWidth="1"/>
    <col min="24" max="16384" width="9.140625" style="255"/>
  </cols>
  <sheetData>
    <row r="1" spans="1:23" ht="18" customHeight="1">
      <c r="A1" s="1275" t="s">
        <v>37</v>
      </c>
      <c r="B1" s="1275"/>
      <c r="C1" s="1275"/>
      <c r="D1" s="1275"/>
      <c r="E1" s="1275"/>
      <c r="F1" s="1275"/>
      <c r="G1" s="1275"/>
      <c r="H1" s="1275"/>
      <c r="I1" s="1275"/>
      <c r="J1" s="1275"/>
      <c r="K1" s="1275"/>
      <c r="L1" s="1275"/>
      <c r="M1" s="1275"/>
      <c r="N1" s="1275"/>
    </row>
    <row r="2" spans="1:23" s="523" customFormat="1" ht="18" customHeight="1">
      <c r="A2" s="1343" t="s">
        <v>678</v>
      </c>
      <c r="B2" s="1343" t="s">
        <v>395</v>
      </c>
      <c r="C2" s="1350" t="s">
        <v>679</v>
      </c>
      <c r="D2" s="1362"/>
      <c r="E2" s="1350" t="s">
        <v>680</v>
      </c>
      <c r="F2" s="1358"/>
      <c r="G2" s="1348" t="s">
        <v>681</v>
      </c>
      <c r="H2" s="1349"/>
      <c r="I2" s="1349"/>
      <c r="J2" s="1349"/>
      <c r="K2" s="1349"/>
      <c r="L2" s="1366"/>
      <c r="M2" s="1348" t="s">
        <v>682</v>
      </c>
      <c r="N2" s="1349"/>
      <c r="O2" s="1349"/>
      <c r="P2" s="1349"/>
      <c r="Q2" s="1349"/>
      <c r="R2" s="1366"/>
      <c r="S2" s="1348" t="s">
        <v>683</v>
      </c>
      <c r="T2" s="1349"/>
      <c r="U2" s="1349"/>
      <c r="V2" s="1350" t="s">
        <v>684</v>
      </c>
      <c r="W2" s="1351"/>
    </row>
    <row r="3" spans="1:23" s="523" customFormat="1" ht="18" customHeight="1">
      <c r="A3" s="1361"/>
      <c r="B3" s="1361"/>
      <c r="C3" s="1363"/>
      <c r="D3" s="1364"/>
      <c r="E3" s="1363"/>
      <c r="F3" s="1365"/>
      <c r="G3" s="1354" t="s">
        <v>685</v>
      </c>
      <c r="H3" s="1354"/>
      <c r="I3" s="1354"/>
      <c r="J3" s="1354" t="s">
        <v>686</v>
      </c>
      <c r="K3" s="1354"/>
      <c r="L3" s="1354"/>
      <c r="M3" s="1354" t="s">
        <v>685</v>
      </c>
      <c r="N3" s="1354"/>
      <c r="O3" s="1354"/>
      <c r="P3" s="1354" t="s">
        <v>686</v>
      </c>
      <c r="Q3" s="1354"/>
      <c r="R3" s="1354"/>
      <c r="S3" s="1355" t="s">
        <v>687</v>
      </c>
      <c r="T3" s="1350" t="s">
        <v>421</v>
      </c>
      <c r="U3" s="1358"/>
      <c r="V3" s="1352"/>
      <c r="W3" s="1353"/>
    </row>
    <row r="4" spans="1:23" s="262" customFormat="1" ht="25.5" customHeight="1">
      <c r="A4" s="1361"/>
      <c r="B4" s="1361"/>
      <c r="C4" s="1345" t="s">
        <v>688</v>
      </c>
      <c r="D4" s="1343" t="s">
        <v>421</v>
      </c>
      <c r="E4" s="1345" t="s">
        <v>689</v>
      </c>
      <c r="F4" s="1343" t="s">
        <v>421</v>
      </c>
      <c r="G4" s="1345" t="s">
        <v>690</v>
      </c>
      <c r="H4" s="1346" t="s">
        <v>421</v>
      </c>
      <c r="I4" s="1347"/>
      <c r="J4" s="1345" t="s">
        <v>690</v>
      </c>
      <c r="K4" s="1346" t="s">
        <v>421</v>
      </c>
      <c r="L4" s="1347"/>
      <c r="M4" s="1345" t="s">
        <v>690</v>
      </c>
      <c r="N4" s="1346" t="s">
        <v>421</v>
      </c>
      <c r="O4" s="1347"/>
      <c r="P4" s="1345" t="s">
        <v>687</v>
      </c>
      <c r="Q4" s="1346" t="s">
        <v>421</v>
      </c>
      <c r="R4" s="1347"/>
      <c r="S4" s="1356"/>
      <c r="T4" s="1359"/>
      <c r="U4" s="1360"/>
      <c r="V4" s="1345" t="s">
        <v>691</v>
      </c>
      <c r="W4" s="1345" t="s">
        <v>697</v>
      </c>
    </row>
    <row r="5" spans="1:23" s="262" customFormat="1" ht="13.5" customHeight="1">
      <c r="A5" s="1344"/>
      <c r="B5" s="1344"/>
      <c r="C5" s="1345"/>
      <c r="D5" s="1344"/>
      <c r="E5" s="1345"/>
      <c r="F5" s="1344"/>
      <c r="G5" s="1345"/>
      <c r="H5" s="524" t="s">
        <v>692</v>
      </c>
      <c r="I5" s="524" t="s">
        <v>693</v>
      </c>
      <c r="J5" s="1345"/>
      <c r="K5" s="524" t="s">
        <v>692</v>
      </c>
      <c r="L5" s="524" t="s">
        <v>693</v>
      </c>
      <c r="M5" s="1345"/>
      <c r="N5" s="524" t="s">
        <v>692</v>
      </c>
      <c r="O5" s="524" t="s">
        <v>693</v>
      </c>
      <c r="P5" s="1345"/>
      <c r="Q5" s="524" t="s">
        <v>692</v>
      </c>
      <c r="R5" s="524" t="s">
        <v>693</v>
      </c>
      <c r="S5" s="1357"/>
      <c r="T5" s="524" t="s">
        <v>692</v>
      </c>
      <c r="U5" s="524" t="s">
        <v>693</v>
      </c>
      <c r="V5" s="1354"/>
      <c r="W5" s="1345"/>
    </row>
    <row r="6" spans="1:23" s="262" customFormat="1">
      <c r="A6" s="525">
        <v>1</v>
      </c>
      <c r="B6" s="526">
        <v>2</v>
      </c>
      <c r="C6" s="527">
        <v>3</v>
      </c>
      <c r="D6" s="526">
        <v>4</v>
      </c>
      <c r="E6" s="526">
        <v>6</v>
      </c>
      <c r="F6" s="526">
        <v>8</v>
      </c>
      <c r="G6" s="527">
        <v>9</v>
      </c>
      <c r="H6" s="526">
        <v>10</v>
      </c>
      <c r="I6" s="527">
        <v>11</v>
      </c>
      <c r="J6" s="526">
        <v>12</v>
      </c>
      <c r="K6" s="527">
        <v>13</v>
      </c>
      <c r="L6" s="526">
        <v>14</v>
      </c>
      <c r="M6" s="527">
        <v>15</v>
      </c>
      <c r="N6" s="526">
        <v>16</v>
      </c>
      <c r="O6" s="527">
        <v>17</v>
      </c>
      <c r="P6" s="526">
        <v>18</v>
      </c>
      <c r="Q6" s="527">
        <v>19</v>
      </c>
      <c r="R6" s="526">
        <v>20</v>
      </c>
      <c r="S6" s="527">
        <v>21</v>
      </c>
      <c r="T6" s="527">
        <v>22</v>
      </c>
      <c r="U6" s="526">
        <v>23</v>
      </c>
      <c r="V6" s="526">
        <v>24</v>
      </c>
      <c r="W6" s="527">
        <v>25</v>
      </c>
    </row>
    <row r="7" spans="1:23" s="262" customFormat="1" ht="15" customHeight="1">
      <c r="A7" s="543" t="s">
        <v>78</v>
      </c>
      <c r="B7" s="544">
        <v>249</v>
      </c>
      <c r="C7" s="544">
        <v>104737382</v>
      </c>
      <c r="D7" s="544">
        <v>9520684.7216502689</v>
      </c>
      <c r="E7" s="544">
        <v>284126341</v>
      </c>
      <c r="F7" s="544">
        <v>19072304.389937773</v>
      </c>
      <c r="G7" s="544">
        <v>20763480772</v>
      </c>
      <c r="H7" s="544">
        <v>5455501.2024448225</v>
      </c>
      <c r="I7" s="544">
        <v>1933461254.1151459</v>
      </c>
      <c r="J7" s="544">
        <v>19778451497</v>
      </c>
      <c r="K7" s="544">
        <v>5500054.3408372877</v>
      </c>
      <c r="L7" s="544">
        <v>1801064480.2183127</v>
      </c>
      <c r="M7" s="544">
        <v>562161847</v>
      </c>
      <c r="N7" s="544">
        <v>632268.6102540649</v>
      </c>
      <c r="O7" s="544">
        <v>40848216.048080534</v>
      </c>
      <c r="P7" s="544">
        <v>272811743</v>
      </c>
      <c r="Q7" s="544">
        <v>300431.93264513515</v>
      </c>
      <c r="R7" s="544">
        <v>18359528.585406065</v>
      </c>
      <c r="S7" s="544">
        <v>41765769582</v>
      </c>
      <c r="T7" s="544">
        <f>H7+K7+N7+Q7</f>
        <v>11888256.086181309</v>
      </c>
      <c r="U7" s="544">
        <v>3822326468.0785332</v>
      </c>
      <c r="V7" s="544">
        <v>13418486</v>
      </c>
      <c r="W7" s="544">
        <v>1105826.27</v>
      </c>
    </row>
    <row r="8" spans="1:23" s="262" customFormat="1" ht="15" customHeight="1">
      <c r="A8" s="543" t="s">
        <v>694</v>
      </c>
      <c r="B8" s="544">
        <v>81</v>
      </c>
      <c r="C8" s="544">
        <v>23791270</v>
      </c>
      <c r="D8" s="544">
        <v>2195921.0525747505</v>
      </c>
      <c r="E8" s="544">
        <v>91775932</v>
      </c>
      <c r="F8" s="544">
        <v>6632756.1377099762</v>
      </c>
      <c r="G8" s="544">
        <v>11256728298</v>
      </c>
      <c r="H8" s="544">
        <v>2248356.9224428758</v>
      </c>
      <c r="I8" s="544">
        <v>1080087344.6372933</v>
      </c>
      <c r="J8" s="544">
        <v>10954690105</v>
      </c>
      <c r="K8" s="544">
        <v>2063139.9321729916</v>
      </c>
      <c r="L8" s="544">
        <v>1031779808.5038111</v>
      </c>
      <c r="M8" s="544">
        <v>221133103</v>
      </c>
      <c r="N8" s="544">
        <v>243872.19843939994</v>
      </c>
      <c r="O8" s="544">
        <v>16751859.011076551</v>
      </c>
      <c r="P8" s="544">
        <v>107813631</v>
      </c>
      <c r="Q8" s="544">
        <v>94787.078975635013</v>
      </c>
      <c r="R8" s="544">
        <v>7666364.8588329535</v>
      </c>
      <c r="S8" s="544">
        <v>22655931516</v>
      </c>
      <c r="T8" s="544">
        <f>H8+K8+N8+Q8</f>
        <v>4650156.1320309015</v>
      </c>
      <c r="U8" s="544">
        <v>2145114054.2012987</v>
      </c>
      <c r="V8" s="544">
        <v>20743174</v>
      </c>
      <c r="W8" s="544">
        <v>1689568.62</v>
      </c>
    </row>
    <row r="9" spans="1:23" s="256" customFormat="1" ht="15" customHeight="1">
      <c r="A9" s="539">
        <v>45020</v>
      </c>
      <c r="B9" s="545">
        <v>17</v>
      </c>
      <c r="C9" s="545">
        <v>5082257</v>
      </c>
      <c r="D9" s="545">
        <v>487494.75300192501</v>
      </c>
      <c r="E9" s="545">
        <v>19058084</v>
      </c>
      <c r="F9" s="545">
        <v>1269872.5773463349</v>
      </c>
      <c r="G9" s="545">
        <v>2209899108</v>
      </c>
      <c r="H9" s="545">
        <v>457274.68886815908</v>
      </c>
      <c r="I9" s="545">
        <v>208561323.70896822</v>
      </c>
      <c r="J9" s="545">
        <v>2129768894</v>
      </c>
      <c r="K9" s="545">
        <v>389998.39712652896</v>
      </c>
      <c r="L9" s="545">
        <v>197448839.09270149</v>
      </c>
      <c r="M9" s="545">
        <v>38881162</v>
      </c>
      <c r="N9" s="545">
        <v>33040.452906889994</v>
      </c>
      <c r="O9" s="545">
        <v>2664050.0637206901</v>
      </c>
      <c r="P9" s="545">
        <v>20222985</v>
      </c>
      <c r="Q9" s="545">
        <v>14907.709384849999</v>
      </c>
      <c r="R9" s="545">
        <v>1316749.3462501499</v>
      </c>
      <c r="S9" s="545">
        <v>4422912490</v>
      </c>
      <c r="T9" s="545">
        <f t="shared" ref="T9:T12" si="0">H9+K9+N9+Q9</f>
        <v>895221.24828642805</v>
      </c>
      <c r="U9" s="545">
        <v>411748329.54198885</v>
      </c>
      <c r="V9" s="545">
        <v>13928644</v>
      </c>
      <c r="W9" s="545">
        <v>1202856.26</v>
      </c>
    </row>
    <row r="10" spans="1:23" s="256" customFormat="1" ht="15" customHeight="1">
      <c r="A10" s="539">
        <v>45050</v>
      </c>
      <c r="B10" s="545">
        <v>22</v>
      </c>
      <c r="C10" s="545">
        <v>6084544</v>
      </c>
      <c r="D10" s="545">
        <v>602097.60580127488</v>
      </c>
      <c r="E10" s="545">
        <v>24176401</v>
      </c>
      <c r="F10" s="545">
        <v>1696110.0922792053</v>
      </c>
      <c r="G10" s="545">
        <v>2853709964</v>
      </c>
      <c r="H10" s="545">
        <v>615497.93786170578</v>
      </c>
      <c r="I10" s="545">
        <v>279196732.72291189</v>
      </c>
      <c r="J10" s="545">
        <v>2791583504</v>
      </c>
      <c r="K10" s="545">
        <v>560473.33423313184</v>
      </c>
      <c r="L10" s="545">
        <v>267345564.85713345</v>
      </c>
      <c r="M10" s="545">
        <v>55214792</v>
      </c>
      <c r="N10" s="545">
        <v>59799.40014003501</v>
      </c>
      <c r="O10" s="545">
        <v>4026497.5117653846</v>
      </c>
      <c r="P10" s="545">
        <v>28126823</v>
      </c>
      <c r="Q10" s="545">
        <v>24427.672334835006</v>
      </c>
      <c r="R10" s="545">
        <v>1941997.756142685</v>
      </c>
      <c r="S10" s="545">
        <v>5758895205</v>
      </c>
      <c r="T10" s="545">
        <f t="shared" si="0"/>
        <v>1260198.3445697075</v>
      </c>
      <c r="U10" s="545">
        <v>554809000.54603386</v>
      </c>
      <c r="V10" s="545">
        <v>18118162</v>
      </c>
      <c r="W10" s="545">
        <v>1661088.39</v>
      </c>
    </row>
    <row r="11" spans="1:23" s="256" customFormat="1" ht="15" customHeight="1">
      <c r="A11" s="539">
        <v>45081</v>
      </c>
      <c r="B11" s="545">
        <v>21</v>
      </c>
      <c r="C11" s="545">
        <v>5378134</v>
      </c>
      <c r="D11" s="545">
        <v>517883.74729452498</v>
      </c>
      <c r="E11" s="545">
        <v>22752136</v>
      </c>
      <c r="F11" s="545">
        <v>1670132.8138168452</v>
      </c>
      <c r="G11" s="545">
        <v>2722346037</v>
      </c>
      <c r="H11" s="545">
        <v>513039.07700917899</v>
      </c>
      <c r="I11" s="545">
        <v>268599449.39790928</v>
      </c>
      <c r="J11" s="545">
        <v>2728758164</v>
      </c>
      <c r="K11" s="545">
        <v>493882.52116900199</v>
      </c>
      <c r="L11" s="545">
        <v>264910365.52896917</v>
      </c>
      <c r="M11" s="545">
        <v>58172515</v>
      </c>
      <c r="N11" s="545">
        <v>66650.495972855017</v>
      </c>
      <c r="O11" s="545">
        <v>4493551.4075703053</v>
      </c>
      <c r="P11" s="545">
        <v>27630436</v>
      </c>
      <c r="Q11" s="545">
        <v>24943.631317845</v>
      </c>
      <c r="R11" s="545">
        <v>2000265.4050603649</v>
      </c>
      <c r="S11" s="545">
        <v>5565037422</v>
      </c>
      <c r="T11" s="545">
        <f t="shared" si="0"/>
        <v>1098515.725468881</v>
      </c>
      <c r="U11" s="545">
        <v>542191648.30062056</v>
      </c>
      <c r="V11" s="545">
        <v>16311877</v>
      </c>
      <c r="W11" s="545">
        <v>1465103.96</v>
      </c>
    </row>
    <row r="12" spans="1:23" s="256" customFormat="1" ht="15" customHeight="1">
      <c r="A12" s="539">
        <v>45111</v>
      </c>
      <c r="B12" s="545">
        <v>21</v>
      </c>
      <c r="C12" s="545">
        <v>7246335</v>
      </c>
      <c r="D12" s="545">
        <v>588444.94647702493</v>
      </c>
      <c r="E12" s="545">
        <v>25789311</v>
      </c>
      <c r="F12" s="545">
        <v>1996640.65426759</v>
      </c>
      <c r="G12" s="545">
        <v>3470773189</v>
      </c>
      <c r="H12" s="545">
        <v>662545.21870383178</v>
      </c>
      <c r="I12" s="545">
        <v>323729838.80750382</v>
      </c>
      <c r="J12" s="545">
        <v>3304579543</v>
      </c>
      <c r="K12" s="545">
        <v>618785.67964432901</v>
      </c>
      <c r="L12" s="545">
        <v>302075039.02500683</v>
      </c>
      <c r="M12" s="545">
        <v>68864634</v>
      </c>
      <c r="N12" s="545">
        <v>84381.84941961999</v>
      </c>
      <c r="O12" s="545">
        <v>5567760.0280201696</v>
      </c>
      <c r="P12" s="545">
        <v>31833387</v>
      </c>
      <c r="Q12" s="545">
        <v>30508.065938104999</v>
      </c>
      <c r="R12" s="545">
        <v>2407352.3513797545</v>
      </c>
      <c r="S12" s="545">
        <v>6909086399</v>
      </c>
      <c r="T12" s="545">
        <f t="shared" si="0"/>
        <v>1396220.8137058858</v>
      </c>
      <c r="U12" s="545">
        <v>636365075.81265509</v>
      </c>
      <c r="V12" s="545">
        <v>20743174</v>
      </c>
      <c r="W12" s="545">
        <v>1689568.62</v>
      </c>
    </row>
    <row r="13" spans="1:23" s="256" customFormat="1" ht="14.25" customHeight="1">
      <c r="A13" s="282"/>
      <c r="B13" s="282"/>
      <c r="C13" s="282"/>
      <c r="D13" s="282"/>
      <c r="E13" s="282"/>
      <c r="F13" s="282"/>
      <c r="G13" s="282"/>
      <c r="H13" s="282"/>
      <c r="I13" s="282"/>
      <c r="J13" s="282"/>
      <c r="K13" s="282"/>
      <c r="L13" s="282"/>
      <c r="M13" s="282"/>
      <c r="N13" s="282"/>
      <c r="O13" s="255"/>
      <c r="P13" s="255"/>
      <c r="Q13" s="255"/>
      <c r="R13" s="255"/>
      <c r="S13" s="255"/>
      <c r="T13" s="255"/>
      <c r="U13" s="255"/>
      <c r="V13" s="255"/>
      <c r="W13" s="255"/>
    </row>
    <row r="14" spans="1:23" s="256" customFormat="1" ht="14.25" customHeight="1">
      <c r="A14" s="282" t="s">
        <v>698</v>
      </c>
      <c r="B14" s="282"/>
      <c r="C14" s="282"/>
      <c r="D14" s="282"/>
      <c r="E14" s="282"/>
      <c r="F14" s="282"/>
      <c r="G14" s="282"/>
      <c r="H14" s="282"/>
      <c r="I14" s="282"/>
      <c r="J14" s="282"/>
      <c r="K14" s="282"/>
      <c r="L14" s="282"/>
      <c r="M14" s="282"/>
      <c r="N14" s="282"/>
      <c r="O14" s="255"/>
      <c r="P14" s="255"/>
      <c r="Q14" s="255"/>
      <c r="R14" s="255"/>
      <c r="S14" s="255"/>
      <c r="T14" s="255"/>
      <c r="U14" s="255"/>
      <c r="V14" s="255"/>
      <c r="W14" s="255"/>
    </row>
    <row r="15" spans="1:23">
      <c r="A15" s="282" t="s">
        <v>696</v>
      </c>
      <c r="B15" s="282"/>
      <c r="C15" s="282"/>
      <c r="D15" s="282"/>
      <c r="E15" s="282"/>
      <c r="F15" s="282"/>
      <c r="G15" s="282"/>
      <c r="H15" s="282"/>
      <c r="I15" s="282"/>
      <c r="J15" s="282"/>
      <c r="K15" s="256"/>
      <c r="L15" s="256"/>
      <c r="M15" s="256"/>
      <c r="N15" s="256"/>
      <c r="O15" s="256"/>
      <c r="P15" s="256"/>
      <c r="Q15" s="256"/>
      <c r="R15" s="256"/>
      <c r="S15" s="256"/>
      <c r="T15" s="256"/>
      <c r="U15" s="256"/>
      <c r="V15" s="256"/>
      <c r="W15" s="256"/>
    </row>
    <row r="16" spans="1:23">
      <c r="A16" s="1268" t="s">
        <v>224</v>
      </c>
      <c r="B16" s="1268"/>
      <c r="C16" s="1268"/>
      <c r="D16" s="1268"/>
      <c r="E16" s="1268"/>
      <c r="F16" s="1268"/>
      <c r="G16" s="1268"/>
      <c r="H16" s="1268"/>
      <c r="I16" s="1268"/>
      <c r="J16" s="1268"/>
      <c r="K16" s="1268"/>
      <c r="L16" s="1268"/>
      <c r="M16" s="1268"/>
      <c r="N16" s="1268"/>
      <c r="O16" s="1268"/>
      <c r="P16" s="1268"/>
      <c r="Q16" s="1268"/>
      <c r="R16" s="1268"/>
      <c r="S16" s="256"/>
      <c r="T16" s="256"/>
      <c r="U16" s="256"/>
      <c r="V16" s="256"/>
      <c r="W16" s="256"/>
    </row>
    <row r="17" spans="1:23">
      <c r="A17" s="1268" t="s">
        <v>463</v>
      </c>
      <c r="B17" s="1268"/>
      <c r="C17" s="1268"/>
      <c r="D17" s="1268"/>
      <c r="E17" s="1268"/>
      <c r="F17" s="1268"/>
      <c r="G17" s="1268"/>
      <c r="H17" s="1268"/>
      <c r="I17" s="1268"/>
      <c r="J17" s="1268"/>
      <c r="K17" s="1268"/>
      <c r="L17" s="1268"/>
      <c r="M17" s="1268"/>
      <c r="N17" s="1268"/>
      <c r="O17" s="1268"/>
      <c r="P17" s="1268"/>
      <c r="Q17" s="1268"/>
      <c r="R17" s="1268"/>
      <c r="S17" s="256"/>
      <c r="T17" s="256"/>
      <c r="U17" s="256"/>
      <c r="V17" s="256"/>
      <c r="W17" s="256"/>
    </row>
    <row r="18" spans="1:23">
      <c r="T18" s="546"/>
      <c r="U18" s="546"/>
    </row>
    <row r="19" spans="1:23">
      <c r="U19" s="546"/>
    </row>
    <row r="20" spans="1:23">
      <c r="U20" s="546"/>
    </row>
    <row r="21" spans="1:23">
      <c r="U21" s="546"/>
    </row>
    <row r="22" spans="1:23">
      <c r="U22" s="546"/>
    </row>
    <row r="23" spans="1:23">
      <c r="U23" s="546"/>
    </row>
  </sheetData>
  <mergeCells count="31">
    <mergeCell ref="A1:N1"/>
    <mergeCell ref="A2:A5"/>
    <mergeCell ref="B2:B5"/>
    <mergeCell ref="C2:D3"/>
    <mergeCell ref="E2:F3"/>
    <mergeCell ref="G2:L2"/>
    <mergeCell ref="M2:R2"/>
    <mergeCell ref="C4:C5"/>
    <mergeCell ref="D4:D5"/>
    <mergeCell ref="E4:E5"/>
    <mergeCell ref="S2:U2"/>
    <mergeCell ref="V2:W3"/>
    <mergeCell ref="G3:I3"/>
    <mergeCell ref="J3:L3"/>
    <mergeCell ref="M3:O3"/>
    <mergeCell ref="P3:R3"/>
    <mergeCell ref="S3:S5"/>
    <mergeCell ref="T3:U4"/>
    <mergeCell ref="N4:O4"/>
    <mergeCell ref="P4:P5"/>
    <mergeCell ref="Q4:R4"/>
    <mergeCell ref="V4:V5"/>
    <mergeCell ref="W4:W5"/>
    <mergeCell ref="A16:R16"/>
    <mergeCell ref="A17:R17"/>
    <mergeCell ref="F4:F5"/>
    <mergeCell ref="G4:G5"/>
    <mergeCell ref="H4:I4"/>
    <mergeCell ref="J4:J5"/>
    <mergeCell ref="K4:L4"/>
    <mergeCell ref="M4:M5"/>
  </mergeCells>
  <printOptions horizontalCentered="1"/>
  <pageMargins left="0.78431372549019618" right="0.78431372549019618" top="0.98039215686274517" bottom="0.98039215686274517" header="0.50980392156862753" footer="0.50980392156862753"/>
  <pageSetup paperSize="9" scale="42"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Normal="100" workbookViewId="0">
      <selection sqref="A1:N1"/>
    </sheetView>
  </sheetViews>
  <sheetFormatPr defaultColWidth="9.140625" defaultRowHeight="15"/>
  <cols>
    <col min="1" max="1" width="13.42578125" style="255" bestFit="1" customWidth="1"/>
    <col min="2" max="3" width="10.5703125" style="255" bestFit="1" customWidth="1"/>
    <col min="4" max="4" width="10.5703125" style="255" customWidth="1"/>
    <col min="5" max="7" width="10.5703125" style="255" bestFit="1" customWidth="1"/>
    <col min="8" max="8" width="11.42578125" style="255" bestFit="1" customWidth="1"/>
    <col min="9" max="13" width="10.5703125" style="255" bestFit="1" customWidth="1"/>
    <col min="14" max="14" width="10.85546875" style="255" bestFit="1" customWidth="1"/>
    <col min="15" max="15" width="4.5703125" style="255" bestFit="1" customWidth="1"/>
    <col min="16" max="16384" width="9.140625" style="255"/>
  </cols>
  <sheetData>
    <row r="1" spans="1:14" ht="17.25" customHeight="1">
      <c r="A1" s="1275" t="s">
        <v>699</v>
      </c>
      <c r="B1" s="1275"/>
      <c r="C1" s="1275"/>
      <c r="D1" s="1275"/>
      <c r="E1" s="1275"/>
      <c r="F1" s="1275"/>
      <c r="G1" s="1275"/>
      <c r="H1" s="1275"/>
      <c r="I1" s="1275"/>
      <c r="J1" s="1275"/>
      <c r="K1" s="1275"/>
      <c r="L1" s="1275"/>
      <c r="M1" s="1275"/>
      <c r="N1" s="1275"/>
    </row>
    <row r="2" spans="1:14" s="256" customFormat="1" ht="17.25" customHeight="1">
      <c r="A2" s="1290" t="s">
        <v>700</v>
      </c>
      <c r="B2" s="1288" t="s">
        <v>85</v>
      </c>
      <c r="C2" s="1311"/>
      <c r="D2" s="1311"/>
      <c r="E2" s="1311"/>
      <c r="F2" s="1311"/>
      <c r="G2" s="1311"/>
      <c r="H2" s="1289"/>
      <c r="I2" s="1288" t="s">
        <v>86</v>
      </c>
      <c r="J2" s="1311"/>
      <c r="K2" s="1311"/>
      <c r="L2" s="1311"/>
      <c r="M2" s="1311"/>
      <c r="N2" s="1289"/>
    </row>
    <row r="3" spans="1:14" s="256" customFormat="1" ht="27" customHeight="1">
      <c r="A3" s="1369"/>
      <c r="B3" s="1370" t="s">
        <v>701</v>
      </c>
      <c r="C3" s="1371"/>
      <c r="D3" s="1372"/>
      <c r="E3" s="1370" t="s">
        <v>702</v>
      </c>
      <c r="F3" s="1373"/>
      <c r="G3" s="1276" t="s">
        <v>139</v>
      </c>
      <c r="H3" s="1367" t="s">
        <v>703</v>
      </c>
      <c r="I3" s="1370" t="s">
        <v>701</v>
      </c>
      <c r="J3" s="1373"/>
      <c r="K3" s="1370" t="s">
        <v>702</v>
      </c>
      <c r="L3" s="1373"/>
      <c r="M3" s="1276" t="s">
        <v>139</v>
      </c>
      <c r="N3" s="1367" t="s">
        <v>703</v>
      </c>
    </row>
    <row r="4" spans="1:14" s="256" customFormat="1" ht="40.5" customHeight="1">
      <c r="A4" s="1291"/>
      <c r="B4" s="547" t="s">
        <v>704</v>
      </c>
      <c r="C4" s="547" t="s">
        <v>705</v>
      </c>
      <c r="D4" s="547" t="s">
        <v>706</v>
      </c>
      <c r="E4" s="547" t="s">
        <v>707</v>
      </c>
      <c r="F4" s="547" t="s">
        <v>708</v>
      </c>
      <c r="G4" s="1312"/>
      <c r="H4" s="1368"/>
      <c r="I4" s="547" t="s">
        <v>704</v>
      </c>
      <c r="J4" s="547" t="s">
        <v>705</v>
      </c>
      <c r="K4" s="547" t="s">
        <v>707</v>
      </c>
      <c r="L4" s="547" t="s">
        <v>708</v>
      </c>
      <c r="M4" s="1312"/>
      <c r="N4" s="1368"/>
    </row>
    <row r="5" spans="1:14" s="262" customFormat="1" ht="18" customHeight="1">
      <c r="A5" s="258" t="s">
        <v>78</v>
      </c>
      <c r="B5" s="260">
        <v>62739.59</v>
      </c>
      <c r="C5" s="260">
        <v>977.77</v>
      </c>
      <c r="D5" s="260">
        <v>3803.35</v>
      </c>
      <c r="E5" s="260">
        <v>499043.26</v>
      </c>
      <c r="F5" s="260">
        <v>1674.24</v>
      </c>
      <c r="G5" s="260">
        <v>564434.86</v>
      </c>
      <c r="H5" s="260">
        <v>92.1</v>
      </c>
      <c r="I5" s="276">
        <v>243765.70164159001</v>
      </c>
      <c r="J5" s="260">
        <v>2796.6694715650001</v>
      </c>
      <c r="K5" s="260">
        <v>86678.483347109999</v>
      </c>
      <c r="L5" s="260">
        <v>12912.975330375</v>
      </c>
      <c r="M5" s="276">
        <v>346153.82979063998</v>
      </c>
      <c r="N5" s="260">
        <v>3664.4</v>
      </c>
    </row>
    <row r="6" spans="1:14" s="262" customFormat="1" ht="18" customHeight="1">
      <c r="A6" s="263" t="s">
        <v>79</v>
      </c>
      <c r="B6" s="279">
        <v>14709.579999999998</v>
      </c>
      <c r="C6" s="279">
        <v>293.05</v>
      </c>
      <c r="D6" s="374">
        <v>0</v>
      </c>
      <c r="E6" s="279">
        <v>128608.5</v>
      </c>
      <c r="F6" s="279">
        <v>287.66999999999996</v>
      </c>
      <c r="G6" s="279">
        <v>143898.79999999999</v>
      </c>
      <c r="H6" s="548">
        <v>96.56</v>
      </c>
      <c r="I6" s="279">
        <v>46359.988427554999</v>
      </c>
      <c r="J6" s="279">
        <v>811.36101660999998</v>
      </c>
      <c r="K6" s="279">
        <v>29229.844919654999</v>
      </c>
      <c r="L6" s="279">
        <v>5059.8763240150001</v>
      </c>
      <c r="M6" s="380">
        <v>81461.070687835003</v>
      </c>
      <c r="N6" s="279">
        <v>3931.34</v>
      </c>
    </row>
    <row r="7" spans="1:14" s="256" customFormat="1" ht="18" customHeight="1">
      <c r="A7" s="266" t="s">
        <v>218</v>
      </c>
      <c r="B7" s="268">
        <v>2700.09</v>
      </c>
      <c r="C7" s="268">
        <v>53.23</v>
      </c>
      <c r="D7" s="269">
        <v>0</v>
      </c>
      <c r="E7" s="268">
        <v>30546.190000000002</v>
      </c>
      <c r="F7" s="268">
        <v>68.42</v>
      </c>
      <c r="G7" s="268">
        <v>33367.93</v>
      </c>
      <c r="H7" s="268">
        <v>93.32</v>
      </c>
      <c r="I7" s="268">
        <v>7485.0507238800001</v>
      </c>
      <c r="J7" s="268">
        <v>160.047353875</v>
      </c>
      <c r="K7" s="268">
        <v>5707.4888257849998</v>
      </c>
      <c r="L7" s="268">
        <v>1210.3782586750001</v>
      </c>
      <c r="M7" s="268">
        <v>14562.965162215</v>
      </c>
      <c r="N7" s="268">
        <v>3755.28</v>
      </c>
    </row>
    <row r="8" spans="1:14" s="256" customFormat="1" ht="18" customHeight="1">
      <c r="A8" s="266" t="s">
        <v>219</v>
      </c>
      <c r="B8" s="268">
        <v>3867.16</v>
      </c>
      <c r="C8" s="268">
        <v>62.970000000000006</v>
      </c>
      <c r="D8" s="269">
        <v>0</v>
      </c>
      <c r="E8" s="268">
        <v>21816.76</v>
      </c>
      <c r="F8" s="268">
        <v>13.76</v>
      </c>
      <c r="G8" s="268">
        <v>25760.650000000005</v>
      </c>
      <c r="H8" s="268">
        <v>94.44</v>
      </c>
      <c r="I8" s="268">
        <v>12584.17918745</v>
      </c>
      <c r="J8" s="268">
        <v>103.34326801</v>
      </c>
      <c r="K8" s="268">
        <v>7460.3335906749999</v>
      </c>
      <c r="L8" s="268">
        <v>947.61251551500004</v>
      </c>
      <c r="M8" s="268">
        <v>21095.468561649999</v>
      </c>
      <c r="N8" s="268">
        <v>3864.02</v>
      </c>
    </row>
    <row r="9" spans="1:14" s="256" customFormat="1" ht="18" customHeight="1">
      <c r="A9" s="266" t="s">
        <v>325</v>
      </c>
      <c r="B9" s="268">
        <v>3627.39</v>
      </c>
      <c r="C9" s="268">
        <v>83.29</v>
      </c>
      <c r="D9" s="269">
        <v>0</v>
      </c>
      <c r="E9" s="268">
        <v>33079.279999999999</v>
      </c>
      <c r="F9" s="268">
        <v>117.39</v>
      </c>
      <c r="G9" s="268">
        <v>36907.35</v>
      </c>
      <c r="H9" s="268">
        <v>95.72</v>
      </c>
      <c r="I9" s="268">
        <v>13428.188516225</v>
      </c>
      <c r="J9" s="268">
        <v>340.89039472500002</v>
      </c>
      <c r="K9" s="268">
        <v>7051.212503195</v>
      </c>
      <c r="L9" s="268">
        <v>1162.5555498250001</v>
      </c>
      <c r="M9" s="268">
        <v>21982.846963970002</v>
      </c>
      <c r="N9" s="268">
        <v>3922.04</v>
      </c>
    </row>
    <row r="10" spans="1:14" s="256" customFormat="1" ht="18" customHeight="1">
      <c r="A10" s="266" t="s">
        <v>326</v>
      </c>
      <c r="B10" s="268">
        <v>4514.9399999999996</v>
      </c>
      <c r="C10" s="268">
        <v>93.56</v>
      </c>
      <c r="D10" s="269">
        <v>0</v>
      </c>
      <c r="E10" s="268">
        <v>43166.27</v>
      </c>
      <c r="F10" s="268">
        <v>88.1</v>
      </c>
      <c r="G10" s="268">
        <v>47862.87</v>
      </c>
      <c r="H10" s="268">
        <v>96.56</v>
      </c>
      <c r="I10" s="268">
        <v>12862.57</v>
      </c>
      <c r="J10" s="268">
        <v>207.08</v>
      </c>
      <c r="K10" s="268">
        <v>9010.81</v>
      </c>
      <c r="L10" s="268">
        <v>1739.33</v>
      </c>
      <c r="M10" s="268">
        <v>23819.79</v>
      </c>
      <c r="N10" s="268">
        <v>3931.34</v>
      </c>
    </row>
    <row r="11" spans="1:14" s="256" customFormat="1" ht="18" customHeight="1">
      <c r="A11" s="358"/>
      <c r="B11" s="359"/>
      <c r="C11" s="359"/>
      <c r="D11" s="321"/>
      <c r="E11" s="359"/>
      <c r="F11" s="359"/>
      <c r="G11" s="359"/>
      <c r="H11" s="359"/>
      <c r="I11" s="359"/>
      <c r="J11" s="359"/>
      <c r="K11" s="359"/>
      <c r="L11" s="359"/>
      <c r="M11" s="359"/>
      <c r="N11" s="359"/>
    </row>
    <row r="12" spans="1:14" s="256" customFormat="1" ht="14.25" customHeight="1">
      <c r="A12" s="1268" t="s">
        <v>224</v>
      </c>
      <c r="B12" s="1268"/>
      <c r="C12" s="1268"/>
      <c r="D12" s="1268"/>
      <c r="E12" s="1268"/>
    </row>
    <row r="13" spans="1:14" s="256" customFormat="1" ht="12.75" customHeight="1">
      <c r="A13" s="1268" t="s">
        <v>315</v>
      </c>
      <c r="B13" s="1268"/>
      <c r="C13" s="1268"/>
      <c r="D13" s="1268"/>
      <c r="E13" s="1268"/>
    </row>
    <row r="14" spans="1:14" s="256" customFormat="1" ht="26.1" customHeight="1">
      <c r="B14" s="271"/>
      <c r="C14" s="271"/>
      <c r="D14" s="271"/>
      <c r="E14" s="271"/>
      <c r="F14" s="271"/>
      <c r="G14" s="271"/>
      <c r="H14" s="271"/>
      <c r="I14" s="271"/>
      <c r="J14" s="271"/>
      <c r="K14" s="271"/>
      <c r="L14" s="271"/>
      <c r="M14" s="271"/>
      <c r="N14" s="271"/>
    </row>
    <row r="15" spans="1:14">
      <c r="B15" s="273"/>
      <c r="C15" s="273"/>
      <c r="D15" s="273"/>
      <c r="E15" s="273"/>
      <c r="F15" s="273"/>
      <c r="G15" s="273"/>
      <c r="H15" s="273"/>
      <c r="I15" s="273"/>
      <c r="J15" s="273"/>
      <c r="K15" s="273"/>
      <c r="L15" s="273"/>
      <c r="M15" s="273"/>
    </row>
  </sheetData>
  <mergeCells count="14">
    <mergeCell ref="M3:M4"/>
    <mergeCell ref="N3:N4"/>
    <mergeCell ref="A12:E12"/>
    <mergeCell ref="A13:E13"/>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scale="56"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election sqref="A1:K1"/>
    </sheetView>
  </sheetViews>
  <sheetFormatPr defaultColWidth="9.140625" defaultRowHeight="15"/>
  <cols>
    <col min="1" max="11" width="14.5703125" style="255" bestFit="1" customWidth="1"/>
    <col min="12" max="12" width="4.5703125" style="255" bestFit="1" customWidth="1"/>
    <col min="13" max="16384" width="9.140625" style="255"/>
  </cols>
  <sheetData>
    <row r="1" spans="1:11" ht="17.25" customHeight="1">
      <c r="A1" s="1275" t="s">
        <v>39</v>
      </c>
      <c r="B1" s="1275"/>
      <c r="C1" s="1275"/>
      <c r="D1" s="1275"/>
      <c r="E1" s="1275"/>
      <c r="F1" s="1275"/>
      <c r="G1" s="1275"/>
      <c r="H1" s="1275"/>
      <c r="I1" s="1275"/>
      <c r="J1" s="1275"/>
      <c r="K1" s="1275"/>
    </row>
    <row r="2" spans="1:11" s="256" customFormat="1" ht="12.75" customHeight="1">
      <c r="A2" s="1276" t="s">
        <v>312</v>
      </c>
      <c r="B2" s="1288" t="s">
        <v>457</v>
      </c>
      <c r="C2" s="1311"/>
      <c r="D2" s="1311"/>
      <c r="E2" s="1311"/>
      <c r="F2" s="1289"/>
      <c r="G2" s="1288" t="s">
        <v>709</v>
      </c>
      <c r="H2" s="1311"/>
      <c r="I2" s="1311"/>
      <c r="J2" s="1311"/>
      <c r="K2" s="1289"/>
    </row>
    <row r="3" spans="1:11" s="256" customFormat="1" ht="15" customHeight="1">
      <c r="A3" s="1312"/>
      <c r="B3" s="483" t="s">
        <v>710</v>
      </c>
      <c r="C3" s="483" t="s">
        <v>459</v>
      </c>
      <c r="D3" s="483" t="s">
        <v>113</v>
      </c>
      <c r="E3" s="483" t="s">
        <v>460</v>
      </c>
      <c r="F3" s="483" t="s">
        <v>455</v>
      </c>
      <c r="G3" s="483" t="s">
        <v>710</v>
      </c>
      <c r="H3" s="483" t="s">
        <v>459</v>
      </c>
      <c r="I3" s="483" t="s">
        <v>113</v>
      </c>
      <c r="J3" s="483" t="s">
        <v>460</v>
      </c>
      <c r="K3" s="483" t="s">
        <v>455</v>
      </c>
    </row>
    <row r="4" spans="1:11" s="256" customFormat="1" ht="18" customHeight="1">
      <c r="A4" s="258" t="s">
        <v>78</v>
      </c>
      <c r="B4" s="549">
        <v>75.311056988000004</v>
      </c>
      <c r="C4" s="549">
        <v>2.2323379999999999E-3</v>
      </c>
      <c r="D4" s="549">
        <v>0</v>
      </c>
      <c r="E4" s="549">
        <v>0</v>
      </c>
      <c r="F4" s="549">
        <v>24.686710674</v>
      </c>
      <c r="G4" s="549">
        <v>18.324503932999999</v>
      </c>
      <c r="H4" s="549">
        <v>0</v>
      </c>
      <c r="I4" s="549">
        <v>0</v>
      </c>
      <c r="J4" s="549">
        <v>0</v>
      </c>
      <c r="K4" s="549">
        <v>81.675496066999997</v>
      </c>
    </row>
    <row r="5" spans="1:11" s="256" customFormat="1" ht="18" customHeight="1">
      <c r="A5" s="263" t="s">
        <v>79</v>
      </c>
      <c r="B5" s="550">
        <v>60.934285057702965</v>
      </c>
      <c r="C5" s="550">
        <v>0.39696499140818609</v>
      </c>
      <c r="D5" s="550">
        <v>0</v>
      </c>
      <c r="E5" s="550">
        <v>0</v>
      </c>
      <c r="F5" s="550">
        <v>38.668749950888845</v>
      </c>
      <c r="G5" s="550">
        <v>34.105004519992001</v>
      </c>
      <c r="H5" s="550">
        <v>0</v>
      </c>
      <c r="I5" s="550">
        <v>0</v>
      </c>
      <c r="J5" s="550">
        <v>0</v>
      </c>
      <c r="K5" s="550">
        <v>65.894995480007992</v>
      </c>
    </row>
    <row r="6" spans="1:11" s="256" customFormat="1" ht="18" customHeight="1">
      <c r="A6" s="266" t="s">
        <v>218</v>
      </c>
      <c r="B6" s="551">
        <v>50</v>
      </c>
      <c r="C6" s="551">
        <v>0</v>
      </c>
      <c r="D6" s="551">
        <v>0</v>
      </c>
      <c r="E6" s="551">
        <v>0</v>
      </c>
      <c r="F6" s="551">
        <v>50</v>
      </c>
      <c r="G6" s="551">
        <v>25.324661940891861</v>
      </c>
      <c r="H6" s="551">
        <v>1.6372848297019713E-3</v>
      </c>
      <c r="I6" s="551">
        <v>0</v>
      </c>
      <c r="J6" s="551">
        <v>0</v>
      </c>
      <c r="K6" s="551">
        <v>74.673700774278444</v>
      </c>
    </row>
    <row r="7" spans="1:11" s="256" customFormat="1" ht="18" customHeight="1">
      <c r="A7" s="266" t="s">
        <v>219</v>
      </c>
      <c r="B7" s="551">
        <v>51.469991840239175</v>
      </c>
      <c r="C7" s="551">
        <v>1.690185191858983E-3</v>
      </c>
      <c r="D7" s="551">
        <v>0</v>
      </c>
      <c r="E7" s="551">
        <v>0</v>
      </c>
      <c r="F7" s="551">
        <v>48.528317974568964</v>
      </c>
      <c r="G7" s="551">
        <v>38.460159953378714</v>
      </c>
      <c r="H7" s="551">
        <v>0</v>
      </c>
      <c r="I7" s="551">
        <v>0</v>
      </c>
      <c r="J7" s="551">
        <v>0</v>
      </c>
      <c r="K7" s="551">
        <v>61.539840046621286</v>
      </c>
    </row>
    <row r="8" spans="1:11" s="256" customFormat="1" ht="18" customHeight="1">
      <c r="A8" s="266" t="s">
        <v>325</v>
      </c>
      <c r="B8" s="551">
        <v>50.944837952295842</v>
      </c>
      <c r="C8" s="551">
        <v>1.2174264685136139E-4</v>
      </c>
      <c r="D8" s="551">
        <v>0</v>
      </c>
      <c r="E8" s="551">
        <v>0</v>
      </c>
      <c r="F8" s="551">
        <v>49.055040305057311</v>
      </c>
      <c r="G8" s="551">
        <v>50.365546404215308</v>
      </c>
      <c r="H8" s="551">
        <v>0</v>
      </c>
      <c r="I8" s="551">
        <v>0</v>
      </c>
      <c r="J8" s="551">
        <v>0</v>
      </c>
      <c r="K8" s="551">
        <v>49.634453595784692</v>
      </c>
    </row>
    <row r="9" spans="1:11" s="256" customFormat="1" ht="18" customHeight="1">
      <c r="A9" s="266" t="s">
        <v>326</v>
      </c>
      <c r="B9" s="551">
        <v>63.245518998376696</v>
      </c>
      <c r="C9" s="551">
        <v>0.48882842390032238</v>
      </c>
      <c r="D9" s="551">
        <v>0</v>
      </c>
      <c r="E9" s="551">
        <v>0</v>
      </c>
      <c r="F9" s="551">
        <v>36.265652577722989</v>
      </c>
      <c r="G9" s="551">
        <v>34.105004519992001</v>
      </c>
      <c r="H9" s="551">
        <v>0</v>
      </c>
      <c r="I9" s="551">
        <v>0</v>
      </c>
      <c r="J9" s="551">
        <v>0</v>
      </c>
      <c r="K9" s="551">
        <v>65.894995480007992</v>
      </c>
    </row>
    <row r="10" spans="1:11" s="256" customFormat="1" ht="15" customHeight="1">
      <c r="A10" s="1268" t="s">
        <v>224</v>
      </c>
      <c r="B10" s="1268"/>
      <c r="C10" s="1268"/>
      <c r="D10" s="1268"/>
      <c r="E10" s="1268"/>
      <c r="F10" s="1268"/>
      <c r="G10" s="1268"/>
      <c r="H10" s="1268"/>
      <c r="I10" s="1268"/>
      <c r="J10" s="1268"/>
      <c r="K10" s="1268"/>
    </row>
    <row r="11" spans="1:11" s="256" customFormat="1" ht="13.5" customHeight="1">
      <c r="A11" s="1268" t="s">
        <v>461</v>
      </c>
      <c r="B11" s="1268"/>
      <c r="C11" s="1268"/>
      <c r="D11" s="1268"/>
      <c r="E11" s="1268"/>
      <c r="F11" s="1268"/>
      <c r="G11" s="1268"/>
      <c r="H11" s="1268"/>
      <c r="I11" s="1268"/>
      <c r="J11" s="1268"/>
      <c r="K11" s="1268"/>
    </row>
    <row r="12" spans="1:11" s="256" customFormat="1" ht="27.6" customHeight="1"/>
  </sheetData>
  <mergeCells count="6">
    <mergeCell ref="A11:K11"/>
    <mergeCell ref="A1:K1"/>
    <mergeCell ref="A2:A3"/>
    <mergeCell ref="B2:F2"/>
    <mergeCell ref="G2:K2"/>
    <mergeCell ref="A10:K10"/>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Normal="100" workbookViewId="0">
      <selection sqref="A1:K1"/>
    </sheetView>
  </sheetViews>
  <sheetFormatPr defaultColWidth="9.140625" defaultRowHeight="15"/>
  <cols>
    <col min="1" max="11" width="14.5703125" style="255" bestFit="1" customWidth="1"/>
    <col min="12" max="12" width="5" style="255" bestFit="1" customWidth="1"/>
    <col min="13" max="16384" width="9.140625" style="255"/>
  </cols>
  <sheetData>
    <row r="1" spans="1:11" ht="18" customHeight="1">
      <c r="A1" s="1275" t="s">
        <v>40</v>
      </c>
      <c r="B1" s="1275"/>
      <c r="C1" s="1275"/>
      <c r="D1" s="1275"/>
      <c r="E1" s="1275"/>
      <c r="F1" s="1275"/>
      <c r="G1" s="1275"/>
      <c r="H1" s="1275"/>
      <c r="I1" s="1275"/>
      <c r="J1" s="1275"/>
      <c r="K1" s="1275"/>
    </row>
    <row r="2" spans="1:11" s="256" customFormat="1" ht="18" customHeight="1">
      <c r="A2" s="1276" t="s">
        <v>312</v>
      </c>
      <c r="B2" s="1272" t="s">
        <v>457</v>
      </c>
      <c r="C2" s="1278"/>
      <c r="D2" s="1278"/>
      <c r="E2" s="1278"/>
      <c r="F2" s="1273"/>
      <c r="G2" s="1272" t="s">
        <v>709</v>
      </c>
      <c r="H2" s="1278"/>
      <c r="I2" s="1278"/>
      <c r="J2" s="1278"/>
      <c r="K2" s="1273"/>
    </row>
    <row r="3" spans="1:11" s="256" customFormat="1" ht="15" customHeight="1">
      <c r="A3" s="1312"/>
      <c r="B3" s="364" t="s">
        <v>710</v>
      </c>
      <c r="C3" s="364" t="s">
        <v>459</v>
      </c>
      <c r="D3" s="364" t="s">
        <v>113</v>
      </c>
      <c r="E3" s="364" t="s">
        <v>460</v>
      </c>
      <c r="F3" s="364" t="s">
        <v>455</v>
      </c>
      <c r="G3" s="364" t="s">
        <v>710</v>
      </c>
      <c r="H3" s="364" t="s">
        <v>459</v>
      </c>
      <c r="I3" s="364" t="s">
        <v>113</v>
      </c>
      <c r="J3" s="364" t="s">
        <v>460</v>
      </c>
      <c r="K3" s="364" t="s">
        <v>455</v>
      </c>
    </row>
    <row r="4" spans="1:11" s="256" customFormat="1" ht="18" customHeight="1">
      <c r="A4" s="258" t="s">
        <v>78</v>
      </c>
      <c r="B4" s="399">
        <v>53.23</v>
      </c>
      <c r="C4" s="399">
        <v>7.37</v>
      </c>
      <c r="D4" s="399">
        <v>0.05</v>
      </c>
      <c r="E4" s="399">
        <v>0</v>
      </c>
      <c r="F4" s="399">
        <v>39.35</v>
      </c>
      <c r="G4" s="399">
        <v>19.940000000000001</v>
      </c>
      <c r="H4" s="399">
        <v>17.29</v>
      </c>
      <c r="I4" s="399">
        <v>6.03</v>
      </c>
      <c r="J4" s="399">
        <v>0</v>
      </c>
      <c r="K4" s="399">
        <v>56.74</v>
      </c>
    </row>
    <row r="5" spans="1:11" s="256" customFormat="1" ht="18" customHeight="1">
      <c r="A5" s="263" t="s">
        <v>79</v>
      </c>
      <c r="B5" s="400">
        <v>58.24</v>
      </c>
      <c r="C5" s="400">
        <v>5.95</v>
      </c>
      <c r="D5" s="400">
        <v>0.03</v>
      </c>
      <c r="E5" s="400">
        <v>0</v>
      </c>
      <c r="F5" s="400">
        <v>35.78</v>
      </c>
      <c r="G5" s="400">
        <v>20.98</v>
      </c>
      <c r="H5" s="400">
        <v>16.43</v>
      </c>
      <c r="I5" s="400">
        <v>4.3600000000000003</v>
      </c>
      <c r="J5" s="400">
        <v>0</v>
      </c>
      <c r="K5" s="400">
        <v>58.23</v>
      </c>
    </row>
    <row r="6" spans="1:11" s="256" customFormat="1" ht="18" customHeight="1">
      <c r="A6" s="266" t="s">
        <v>218</v>
      </c>
      <c r="B6" s="403">
        <v>56.17</v>
      </c>
      <c r="C6" s="403">
        <v>6.21</v>
      </c>
      <c r="D6" s="403">
        <v>0.03</v>
      </c>
      <c r="E6" s="403">
        <v>0</v>
      </c>
      <c r="F6" s="403">
        <v>37.590000000000003</v>
      </c>
      <c r="G6" s="403">
        <v>19.260000000000002</v>
      </c>
      <c r="H6" s="403">
        <v>17.87</v>
      </c>
      <c r="I6" s="403">
        <v>5.54</v>
      </c>
      <c r="J6" s="403">
        <v>0</v>
      </c>
      <c r="K6" s="403">
        <v>57.33</v>
      </c>
    </row>
    <row r="7" spans="1:11" s="256" customFormat="1" ht="18" customHeight="1">
      <c r="A7" s="266" t="s">
        <v>219</v>
      </c>
      <c r="B7" s="403">
        <v>57.85</v>
      </c>
      <c r="C7" s="403">
        <v>6.09</v>
      </c>
      <c r="D7" s="403">
        <v>0.03</v>
      </c>
      <c r="E7" s="403">
        <v>0</v>
      </c>
      <c r="F7" s="403">
        <v>36.04</v>
      </c>
      <c r="G7" s="403">
        <v>20.260000000000002</v>
      </c>
      <c r="H7" s="403">
        <v>16.350000000000001</v>
      </c>
      <c r="I7" s="403">
        <v>4.8</v>
      </c>
      <c r="J7" s="403">
        <v>0</v>
      </c>
      <c r="K7" s="403">
        <v>58.59</v>
      </c>
    </row>
    <row r="8" spans="1:11" s="256" customFormat="1" ht="18" customHeight="1">
      <c r="A8" s="266" t="s">
        <v>325</v>
      </c>
      <c r="B8" s="403">
        <v>58.78</v>
      </c>
      <c r="C8" s="403">
        <v>5.85</v>
      </c>
      <c r="D8" s="403">
        <v>0.03</v>
      </c>
      <c r="E8" s="403">
        <v>0</v>
      </c>
      <c r="F8" s="403">
        <v>35.340000000000003</v>
      </c>
      <c r="G8" s="403">
        <v>20.34</v>
      </c>
      <c r="H8" s="403">
        <v>17.149999999999999</v>
      </c>
      <c r="I8" s="403">
        <v>5.04</v>
      </c>
      <c r="J8" s="403">
        <v>0</v>
      </c>
      <c r="K8" s="403">
        <v>57.47</v>
      </c>
    </row>
    <row r="9" spans="1:11" s="256" customFormat="1" ht="18" customHeight="1">
      <c r="A9" s="266" t="s">
        <v>326</v>
      </c>
      <c r="B9" s="403">
        <v>59.48</v>
      </c>
      <c r="C9" s="403">
        <v>5.75</v>
      </c>
      <c r="D9" s="403">
        <v>0.03</v>
      </c>
      <c r="E9" s="403">
        <v>0</v>
      </c>
      <c r="F9" s="403">
        <v>34.75</v>
      </c>
      <c r="G9" s="403">
        <v>20.98</v>
      </c>
      <c r="H9" s="403">
        <v>16.43</v>
      </c>
      <c r="I9" s="403">
        <v>4.3600000000000003</v>
      </c>
      <c r="J9" s="403">
        <v>0</v>
      </c>
      <c r="K9" s="403">
        <v>58.23</v>
      </c>
    </row>
    <row r="10" spans="1:11" s="256" customFormat="1" ht="14.25" customHeight="1">
      <c r="A10" s="1299" t="s">
        <v>224</v>
      </c>
      <c r="B10" s="1299"/>
      <c r="C10" s="1299"/>
      <c r="D10" s="1299"/>
      <c r="E10" s="1299"/>
      <c r="F10" s="1299"/>
      <c r="G10" s="1299"/>
      <c r="H10" s="1299"/>
      <c r="I10" s="1299"/>
      <c r="J10" s="1299"/>
      <c r="K10" s="1299"/>
    </row>
    <row r="11" spans="1:11" s="256" customFormat="1" ht="13.5" customHeight="1">
      <c r="A11" s="1299" t="s">
        <v>463</v>
      </c>
      <c r="B11" s="1299"/>
      <c r="C11" s="1299"/>
      <c r="D11" s="1299"/>
      <c r="E11" s="1299"/>
      <c r="F11" s="1299"/>
      <c r="G11" s="1299"/>
      <c r="H11" s="1299"/>
      <c r="I11" s="1299"/>
      <c r="J11" s="1299"/>
      <c r="K11" s="1299"/>
    </row>
    <row r="12" spans="1:11" s="256" customFormat="1" ht="26.85" customHeight="1"/>
  </sheetData>
  <mergeCells count="6">
    <mergeCell ref="A11:K11"/>
    <mergeCell ref="A1:K1"/>
    <mergeCell ref="A2:A3"/>
    <mergeCell ref="B2:F2"/>
    <mergeCell ref="G2:K2"/>
    <mergeCell ref="A10:K10"/>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workbookViewId="0">
      <selection sqref="A1:J10"/>
    </sheetView>
  </sheetViews>
  <sheetFormatPr defaultRowHeight="15"/>
  <cols>
    <col min="1" max="1" width="6.42578125" bestFit="1" customWidth="1"/>
    <col min="2" max="2" width="33.140625" customWidth="1"/>
    <col min="3" max="3" width="30.42578125" customWidth="1"/>
    <col min="4" max="4" width="11.28515625" style="82" bestFit="1" customWidth="1"/>
    <col min="5" max="6" width="11.28515625" style="83" bestFit="1" customWidth="1"/>
    <col min="7" max="7" width="12.42578125" bestFit="1" customWidth="1"/>
    <col min="8" max="8" width="9.42578125" bestFit="1" customWidth="1"/>
    <col min="9" max="9" width="12.7109375" customWidth="1"/>
    <col min="10" max="10" width="10.140625" customWidth="1"/>
  </cols>
  <sheetData>
    <row r="1" spans="1:12">
      <c r="A1" s="1173" t="s">
        <v>184</v>
      </c>
      <c r="B1" s="1173"/>
      <c r="C1" s="1173"/>
      <c r="D1" s="1173"/>
      <c r="E1" s="1173"/>
      <c r="F1" s="1173"/>
      <c r="G1" s="1173"/>
      <c r="H1" s="1173"/>
      <c r="I1" s="1173"/>
      <c r="J1" s="1173"/>
      <c r="K1" s="64"/>
    </row>
    <row r="2" spans="1:12">
      <c r="A2" s="1174" t="s">
        <v>185</v>
      </c>
      <c r="B2" s="1174" t="s">
        <v>186</v>
      </c>
      <c r="C2" s="1176" t="s">
        <v>187</v>
      </c>
      <c r="D2" s="1178" t="s">
        <v>188</v>
      </c>
      <c r="E2" s="1180" t="s">
        <v>189</v>
      </c>
      <c r="F2" s="1182" t="s">
        <v>190</v>
      </c>
      <c r="G2" s="1184" t="s">
        <v>191</v>
      </c>
      <c r="H2" s="1185"/>
      <c r="I2" s="1186" t="s">
        <v>192</v>
      </c>
      <c r="J2" s="1174" t="s">
        <v>193</v>
      </c>
      <c r="K2" s="65"/>
    </row>
    <row r="3" spans="1:12" ht="60">
      <c r="A3" s="1175"/>
      <c r="B3" s="1175"/>
      <c r="C3" s="1177"/>
      <c r="D3" s="1179"/>
      <c r="E3" s="1181"/>
      <c r="F3" s="1183"/>
      <c r="G3" s="66" t="s">
        <v>194</v>
      </c>
      <c r="H3" s="66" t="s">
        <v>195</v>
      </c>
      <c r="I3" s="1187"/>
      <c r="J3" s="1175"/>
      <c r="K3" s="65"/>
    </row>
    <row r="4" spans="1:12" ht="30">
      <c r="A4" s="67">
        <v>1</v>
      </c>
      <c r="B4" s="67" t="s">
        <v>196</v>
      </c>
      <c r="C4" s="67" t="s">
        <v>197</v>
      </c>
      <c r="D4" s="68">
        <v>45034</v>
      </c>
      <c r="E4" s="68">
        <v>45104</v>
      </c>
      <c r="F4" s="68">
        <v>45118</v>
      </c>
      <c r="G4" s="10">
        <v>573976</v>
      </c>
      <c r="H4" s="67">
        <v>26</v>
      </c>
      <c r="I4" s="67">
        <v>17</v>
      </c>
      <c r="J4" s="67">
        <v>0.97</v>
      </c>
      <c r="K4" s="69"/>
    </row>
    <row r="5" spans="1:12" ht="30">
      <c r="A5" s="67">
        <v>2</v>
      </c>
      <c r="B5" s="67" t="s">
        <v>198</v>
      </c>
      <c r="C5" s="67" t="s">
        <v>199</v>
      </c>
      <c r="D5" s="68">
        <v>44992</v>
      </c>
      <c r="E5" s="68">
        <v>45104</v>
      </c>
      <c r="F5" s="68">
        <v>45118</v>
      </c>
      <c r="G5" s="10">
        <v>3039868</v>
      </c>
      <c r="H5" s="67">
        <v>26</v>
      </c>
      <c r="I5" s="67">
        <v>12.19</v>
      </c>
      <c r="J5" s="67">
        <v>3.7</v>
      </c>
      <c r="K5" s="69"/>
    </row>
    <row r="6" spans="1:12" ht="30">
      <c r="A6" s="67">
        <v>3</v>
      </c>
      <c r="B6" s="67" t="s">
        <v>200</v>
      </c>
      <c r="C6" s="67" t="s">
        <v>201</v>
      </c>
      <c r="D6" s="68">
        <v>45009</v>
      </c>
      <c r="E6" s="68">
        <v>45107</v>
      </c>
      <c r="F6" s="68">
        <v>45120</v>
      </c>
      <c r="G6" s="10">
        <v>2520000</v>
      </c>
      <c r="H6" s="67">
        <v>26.04</v>
      </c>
      <c r="I6" s="67">
        <v>19</v>
      </c>
      <c r="J6" s="67">
        <v>4.78</v>
      </c>
      <c r="K6" s="69"/>
    </row>
    <row r="7" spans="1:12" ht="30">
      <c r="A7" s="67">
        <v>4</v>
      </c>
      <c r="B7" s="67" t="s">
        <v>202</v>
      </c>
      <c r="C7" s="67" t="s">
        <v>203</v>
      </c>
      <c r="D7" s="68">
        <v>44984</v>
      </c>
      <c r="E7" s="68">
        <v>45110</v>
      </c>
      <c r="F7" s="68">
        <v>45121</v>
      </c>
      <c r="G7" s="10">
        <v>1680458</v>
      </c>
      <c r="H7" s="67">
        <v>26</v>
      </c>
      <c r="I7" s="67">
        <v>16</v>
      </c>
      <c r="J7" s="67">
        <v>2.69</v>
      </c>
      <c r="K7" s="69"/>
    </row>
    <row r="8" spans="1:12" ht="22.5" customHeight="1">
      <c r="A8" s="67">
        <v>5</v>
      </c>
      <c r="B8" s="67" t="s">
        <v>204</v>
      </c>
      <c r="C8" s="67" t="s">
        <v>205</v>
      </c>
      <c r="D8" s="68">
        <v>45028</v>
      </c>
      <c r="E8" s="68">
        <v>45119</v>
      </c>
      <c r="F8" s="68">
        <v>45132</v>
      </c>
      <c r="G8" s="10">
        <v>1095458</v>
      </c>
      <c r="H8" s="67">
        <v>26</v>
      </c>
      <c r="I8" s="67">
        <v>11.4</v>
      </c>
      <c r="J8" s="67">
        <v>1.24</v>
      </c>
      <c r="K8" s="69"/>
    </row>
    <row r="9" spans="1:12" ht="33.75" customHeight="1">
      <c r="A9" s="67">
        <v>6</v>
      </c>
      <c r="B9" s="36" t="s">
        <v>206</v>
      </c>
      <c r="C9" s="36" t="s">
        <v>1147</v>
      </c>
      <c r="D9" s="68">
        <v>45022</v>
      </c>
      <c r="E9" s="68">
        <v>45124</v>
      </c>
      <c r="F9" s="68">
        <v>45135</v>
      </c>
      <c r="G9" s="10">
        <v>1118000</v>
      </c>
      <c r="H9" s="67">
        <v>26</v>
      </c>
      <c r="I9" s="67">
        <v>9</v>
      </c>
      <c r="J9" s="67">
        <v>1.01</v>
      </c>
      <c r="K9" s="69"/>
    </row>
    <row r="10" spans="1:12" ht="30">
      <c r="A10" s="67">
        <v>7</v>
      </c>
      <c r="B10" s="36" t="s">
        <v>1146</v>
      </c>
      <c r="C10" s="67" t="s">
        <v>207</v>
      </c>
      <c r="D10" s="68">
        <v>45016</v>
      </c>
      <c r="E10" s="68">
        <v>45124</v>
      </c>
      <c r="F10" s="68">
        <v>45135</v>
      </c>
      <c r="G10" s="10">
        <v>913185</v>
      </c>
      <c r="H10" s="67">
        <v>26</v>
      </c>
      <c r="I10" s="67">
        <v>8.5</v>
      </c>
      <c r="J10" s="67">
        <v>0.77</v>
      </c>
      <c r="K10" s="69"/>
    </row>
    <row r="11" spans="1:12" ht="39.75" customHeight="1">
      <c r="A11" s="70"/>
      <c r="B11" s="70"/>
      <c r="C11" s="71"/>
      <c r="D11" s="72"/>
      <c r="E11" s="73"/>
      <c r="F11" s="73"/>
      <c r="G11" s="74"/>
      <c r="H11" s="70"/>
      <c r="I11" s="75"/>
      <c r="J11" s="75"/>
      <c r="K11" s="76"/>
      <c r="L11" s="77"/>
    </row>
    <row r="12" spans="1:12">
      <c r="A12" s="70"/>
      <c r="B12" s="70"/>
      <c r="C12" s="71"/>
      <c r="D12" s="72"/>
      <c r="E12" s="78"/>
      <c r="F12" s="78"/>
      <c r="G12" s="74"/>
      <c r="H12" s="70"/>
      <c r="I12" s="79"/>
      <c r="J12" s="79"/>
      <c r="K12" s="76"/>
      <c r="L12" s="77"/>
    </row>
    <row r="13" spans="1:12">
      <c r="A13" s="11"/>
      <c r="B13" s="11"/>
      <c r="C13" s="11"/>
      <c r="D13" s="80"/>
      <c r="E13" s="81"/>
      <c r="F13" s="81"/>
      <c r="G13" s="11"/>
      <c r="H13" s="11"/>
      <c r="I13" s="11"/>
      <c r="J13" s="11"/>
      <c r="K13" s="76"/>
      <c r="L13" s="77"/>
    </row>
    <row r="14" spans="1:12">
      <c r="K14" s="84"/>
      <c r="L14" s="77"/>
    </row>
    <row r="15" spans="1:12">
      <c r="A15" s="76"/>
      <c r="B15" s="76"/>
      <c r="C15" s="76"/>
      <c r="D15" s="80"/>
      <c r="E15" s="80"/>
      <c r="F15" s="80"/>
      <c r="G15" s="76"/>
      <c r="H15" s="76"/>
      <c r="I15" s="76"/>
      <c r="J15" s="76"/>
      <c r="K15" s="84"/>
      <c r="L15" s="77"/>
    </row>
    <row r="16" spans="1:12">
      <c r="A16" s="85"/>
      <c r="B16" s="86"/>
      <c r="C16" s="86"/>
      <c r="D16" s="87"/>
      <c r="E16" s="88"/>
      <c r="F16" s="88"/>
      <c r="G16" s="89"/>
      <c r="H16" s="89"/>
      <c r="I16" s="89"/>
      <c r="J16" s="89"/>
      <c r="L16" s="77"/>
    </row>
    <row r="17" spans="1:13">
      <c r="A17" s="85"/>
      <c r="B17" s="86"/>
      <c r="C17" s="86"/>
      <c r="D17" s="90"/>
      <c r="E17" s="88"/>
      <c r="F17" s="88"/>
      <c r="G17" s="89"/>
      <c r="H17" s="89"/>
      <c r="I17" s="89"/>
      <c r="J17" s="89"/>
    </row>
    <row r="18" spans="1:13">
      <c r="A18" s="85"/>
      <c r="B18" s="86"/>
      <c r="C18" s="86"/>
      <c r="D18" s="87"/>
      <c r="E18" s="88"/>
      <c r="F18" s="88"/>
      <c r="G18" s="89"/>
      <c r="H18" s="89"/>
      <c r="I18" s="89"/>
      <c r="J18" s="89"/>
    </row>
    <row r="19" spans="1:13">
      <c r="A19" s="85"/>
      <c r="B19" s="86"/>
      <c r="C19" s="86"/>
      <c r="D19" s="90"/>
      <c r="E19" s="88"/>
      <c r="F19" s="88"/>
      <c r="G19" s="89"/>
      <c r="H19" s="89"/>
      <c r="I19" s="89"/>
      <c r="J19" s="89"/>
    </row>
    <row r="20" spans="1:13">
      <c r="A20" s="76"/>
      <c r="B20" s="76"/>
      <c r="C20" s="76"/>
      <c r="D20" s="80"/>
      <c r="E20" s="80"/>
      <c r="F20" s="80"/>
      <c r="G20" s="76"/>
      <c r="H20" s="76"/>
      <c r="I20" s="76"/>
      <c r="J20" s="76"/>
    </row>
    <row r="21" spans="1:13">
      <c r="A21" s="76"/>
      <c r="B21" s="76"/>
      <c r="C21" s="76"/>
      <c r="D21" s="80"/>
      <c r="E21" s="80"/>
      <c r="F21" s="80"/>
      <c r="G21" s="76"/>
      <c r="H21" s="76"/>
      <c r="I21" s="76"/>
      <c r="J21" s="76"/>
    </row>
    <row r="22" spans="1:13">
      <c r="K22" s="76"/>
      <c r="L22" s="76"/>
      <c r="M22" s="76"/>
    </row>
    <row r="23" spans="1:13">
      <c r="K23" s="76"/>
      <c r="L23" s="76"/>
      <c r="M23" s="76"/>
    </row>
    <row r="24" spans="1:13">
      <c r="K24" s="76"/>
      <c r="L24" s="76"/>
      <c r="M24" s="76"/>
    </row>
    <row r="25" spans="1:13">
      <c r="K25" s="76"/>
      <c r="L25" s="76"/>
      <c r="M25" s="76"/>
    </row>
    <row r="26" spans="1:13">
      <c r="K26" s="76"/>
      <c r="L26" s="76"/>
      <c r="M26" s="76"/>
    </row>
    <row r="27" spans="1:13">
      <c r="K27" s="76"/>
      <c r="L27" s="76"/>
      <c r="M27" s="76"/>
    </row>
    <row r="28" spans="1:13">
      <c r="K28" s="76"/>
      <c r="L28" s="76"/>
      <c r="M28" s="76"/>
    </row>
  </sheetData>
  <mergeCells count="10">
    <mergeCell ref="A1:J1"/>
    <mergeCell ref="A2:A3"/>
    <mergeCell ref="B2:B3"/>
    <mergeCell ref="C2:C3"/>
    <mergeCell ref="D2:D3"/>
    <mergeCell ref="E2:E3"/>
    <mergeCell ref="F2:F3"/>
    <mergeCell ref="G2:H2"/>
    <mergeCell ref="I2:I3"/>
    <mergeCell ref="J2:J3"/>
  </mergeCells>
  <printOptions horizontalCentered="1"/>
  <pageMargins left="0.70866141732283472" right="0.70866141732283472" top="0.74803149606299213" bottom="0.74803149606299213" header="0.31496062992125984" footer="0.31496062992125984"/>
  <pageSetup paperSize="9" scale="88" fitToHeight="0" orientation="landscape" r:id="rId1"/>
  <headerFoot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sqref="A1:K1"/>
    </sheetView>
  </sheetViews>
  <sheetFormatPr defaultColWidth="9.140625" defaultRowHeight="15"/>
  <cols>
    <col min="1" max="7" width="14.5703125" style="255" bestFit="1" customWidth="1"/>
    <col min="8" max="8" width="15" style="255" bestFit="1" customWidth="1"/>
    <col min="9" max="9" width="14.42578125" style="255" bestFit="1" customWidth="1"/>
    <col min="10" max="11" width="14.5703125" style="255" bestFit="1" customWidth="1"/>
    <col min="12" max="12" width="4.5703125" style="255" bestFit="1" customWidth="1"/>
    <col min="13" max="16384" width="9.140625" style="255"/>
  </cols>
  <sheetData>
    <row r="1" spans="1:11" ht="15" customHeight="1">
      <c r="A1" s="1275" t="s">
        <v>41</v>
      </c>
      <c r="B1" s="1275"/>
      <c r="C1" s="1275"/>
      <c r="D1" s="1275"/>
      <c r="E1" s="1275"/>
      <c r="F1" s="1275"/>
      <c r="G1" s="1275"/>
      <c r="H1" s="1275"/>
    </row>
    <row r="2" spans="1:11" s="256" customFormat="1" ht="18" customHeight="1">
      <c r="A2" s="1272" t="s">
        <v>711</v>
      </c>
      <c r="B2" s="1278"/>
      <c r="C2" s="1278"/>
      <c r="D2" s="1278"/>
      <c r="E2" s="1278"/>
      <c r="F2" s="1278"/>
      <c r="G2" s="1278"/>
      <c r="H2" s="1278"/>
      <c r="I2" s="1278"/>
      <c r="J2" s="1278"/>
      <c r="K2" s="1273"/>
    </row>
    <row r="3" spans="1:11" s="256" customFormat="1" ht="27.75" customHeight="1">
      <c r="A3" s="552" t="s">
        <v>312</v>
      </c>
      <c r="B3" s="373" t="s">
        <v>712</v>
      </c>
      <c r="C3" s="373" t="s">
        <v>713</v>
      </c>
      <c r="D3" s="373" t="s">
        <v>714</v>
      </c>
      <c r="E3" s="373" t="s">
        <v>715</v>
      </c>
      <c r="F3" s="373" t="s">
        <v>716</v>
      </c>
      <c r="G3" s="373" t="s">
        <v>631</v>
      </c>
      <c r="H3" s="373" t="s">
        <v>717</v>
      </c>
      <c r="I3" s="373" t="s">
        <v>718</v>
      </c>
      <c r="J3" s="373" t="s">
        <v>719</v>
      </c>
      <c r="K3" s="373" t="s">
        <v>720</v>
      </c>
    </row>
    <row r="4" spans="1:11" s="262" customFormat="1" ht="18" customHeight="1">
      <c r="A4" s="258" t="s">
        <v>78</v>
      </c>
      <c r="B4" s="495">
        <v>0</v>
      </c>
      <c r="C4" s="495">
        <v>100</v>
      </c>
      <c r="D4" s="399">
        <v>0</v>
      </c>
      <c r="E4" s="399">
        <v>0</v>
      </c>
      <c r="F4" s="399">
        <v>0</v>
      </c>
      <c r="G4" s="399">
        <v>0</v>
      </c>
      <c r="H4" s="399">
        <v>0</v>
      </c>
      <c r="I4" s="399">
        <v>0</v>
      </c>
      <c r="J4" s="399">
        <v>0</v>
      </c>
      <c r="K4" s="399">
        <v>0</v>
      </c>
    </row>
    <row r="5" spans="1:11" s="262" customFormat="1" ht="18" customHeight="1">
      <c r="A5" s="263" t="s">
        <v>79</v>
      </c>
      <c r="B5" s="401">
        <v>100</v>
      </c>
      <c r="C5" s="401">
        <v>1.2745228704333337E-4</v>
      </c>
      <c r="D5" s="400">
        <v>6.3109314694256465E-3</v>
      </c>
      <c r="E5" s="400">
        <v>0</v>
      </c>
      <c r="F5" s="400">
        <v>0</v>
      </c>
      <c r="G5" s="400">
        <v>0</v>
      </c>
      <c r="H5" s="400">
        <v>0</v>
      </c>
      <c r="I5" s="400">
        <v>0</v>
      </c>
      <c r="J5" s="400">
        <v>0</v>
      </c>
      <c r="K5" s="400">
        <v>0</v>
      </c>
    </row>
    <row r="6" spans="1:11" s="256" customFormat="1" ht="18" customHeight="1">
      <c r="A6" s="266" t="s">
        <v>218</v>
      </c>
      <c r="B6" s="492">
        <v>0</v>
      </c>
      <c r="C6" s="492">
        <v>100</v>
      </c>
      <c r="D6" s="403">
        <v>0</v>
      </c>
      <c r="E6" s="403">
        <v>0</v>
      </c>
      <c r="F6" s="403">
        <v>0</v>
      </c>
      <c r="G6" s="403">
        <v>0</v>
      </c>
      <c r="H6" s="403">
        <v>0</v>
      </c>
      <c r="I6" s="403">
        <v>0</v>
      </c>
      <c r="J6" s="403">
        <v>0</v>
      </c>
      <c r="K6" s="403">
        <v>0</v>
      </c>
    </row>
    <row r="7" spans="1:11" s="256" customFormat="1" ht="18" customHeight="1">
      <c r="A7" s="266" t="s">
        <v>219</v>
      </c>
      <c r="B7" s="403">
        <v>99.826816377591669</v>
      </c>
      <c r="C7" s="403">
        <v>7.0751570955263372E-3</v>
      </c>
      <c r="D7" s="403">
        <v>0.16610846531280304</v>
      </c>
      <c r="E7" s="403">
        <v>0</v>
      </c>
      <c r="F7" s="403">
        <v>0</v>
      </c>
      <c r="G7" s="403">
        <v>0</v>
      </c>
      <c r="H7" s="403">
        <v>0</v>
      </c>
      <c r="I7" s="403">
        <v>0</v>
      </c>
      <c r="J7" s="403">
        <v>0</v>
      </c>
      <c r="K7" s="403">
        <v>0</v>
      </c>
    </row>
    <row r="8" spans="1:11" s="256" customFormat="1" ht="18" customHeight="1">
      <c r="A8" s="266" t="s">
        <v>325</v>
      </c>
      <c r="B8" s="403">
        <v>99.993561616243539</v>
      </c>
      <c r="C8" s="403">
        <v>1.2745228704333337E-4</v>
      </c>
      <c r="D8" s="403">
        <v>6.3109314694256465E-3</v>
      </c>
      <c r="E8" s="403">
        <v>0</v>
      </c>
      <c r="F8" s="403">
        <v>0</v>
      </c>
      <c r="G8" s="403">
        <v>0</v>
      </c>
      <c r="H8" s="403">
        <v>0</v>
      </c>
      <c r="I8" s="403">
        <v>0</v>
      </c>
      <c r="J8" s="403">
        <v>0</v>
      </c>
      <c r="K8" s="403">
        <v>0</v>
      </c>
    </row>
    <row r="9" spans="1:11" s="256" customFormat="1" ht="18" customHeight="1">
      <c r="A9" s="266" t="s">
        <v>326</v>
      </c>
      <c r="B9" s="403">
        <v>100</v>
      </c>
      <c r="C9" s="403">
        <v>1.2745228704333337E-4</v>
      </c>
      <c r="D9" s="403">
        <v>1.2745228704333337E-4</v>
      </c>
      <c r="E9" s="403">
        <v>0</v>
      </c>
      <c r="F9" s="403">
        <v>0</v>
      </c>
      <c r="G9" s="403">
        <v>0</v>
      </c>
      <c r="H9" s="403">
        <v>0</v>
      </c>
      <c r="I9" s="403">
        <v>0</v>
      </c>
      <c r="J9" s="403">
        <v>0</v>
      </c>
      <c r="K9" s="403">
        <v>0</v>
      </c>
    </row>
    <row r="10" spans="1:11" s="256" customFormat="1" ht="18" customHeight="1">
      <c r="A10" s="358"/>
      <c r="B10" s="404"/>
      <c r="C10" s="404"/>
      <c r="D10" s="404"/>
      <c r="E10" s="404"/>
      <c r="F10" s="404"/>
      <c r="G10" s="404"/>
      <c r="H10" s="404"/>
      <c r="I10" s="404"/>
      <c r="J10" s="404"/>
      <c r="K10" s="404"/>
    </row>
    <row r="11" spans="1:11" s="256" customFormat="1" ht="14.25" customHeight="1">
      <c r="A11" s="1268" t="s">
        <v>224</v>
      </c>
      <c r="B11" s="1268"/>
      <c r="C11" s="1268"/>
      <c r="D11" s="1268"/>
      <c r="E11" s="1268"/>
      <c r="F11" s="1268"/>
    </row>
    <row r="12" spans="1:11" s="256" customFormat="1" ht="13.5" customHeight="1">
      <c r="A12" s="1268" t="s">
        <v>461</v>
      </c>
      <c r="B12" s="1268"/>
      <c r="C12" s="1268"/>
      <c r="D12" s="1268"/>
      <c r="E12" s="1268"/>
      <c r="F12" s="1268"/>
    </row>
    <row r="13" spans="1:11" s="256" customFormat="1" ht="27.6" customHeight="1"/>
  </sheetData>
  <mergeCells count="4">
    <mergeCell ref="A1:H1"/>
    <mergeCell ref="A2:K2"/>
    <mergeCell ref="A11:F11"/>
    <mergeCell ref="A12:F1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zoomScaleNormal="100" workbookViewId="0">
      <selection sqref="A1:K1"/>
    </sheetView>
  </sheetViews>
  <sheetFormatPr defaultColWidth="9.140625" defaultRowHeight="15"/>
  <cols>
    <col min="1" max="5" width="14.5703125" style="255" bestFit="1" customWidth="1"/>
    <col min="6" max="6" width="4.5703125" style="255" bestFit="1" customWidth="1"/>
    <col min="7" max="16384" width="9.140625" style="255"/>
  </cols>
  <sheetData>
    <row r="1" spans="1:5" ht="19.5" customHeight="1">
      <c r="A1" s="1275" t="s">
        <v>42</v>
      </c>
      <c r="B1" s="1275"/>
      <c r="C1" s="1275"/>
      <c r="D1" s="1275"/>
      <c r="E1" s="1275"/>
    </row>
    <row r="2" spans="1:5" s="256" customFormat="1" ht="18" customHeight="1">
      <c r="A2" s="1374" t="s">
        <v>312</v>
      </c>
      <c r="B2" s="1375" t="s">
        <v>711</v>
      </c>
      <c r="C2" s="1375"/>
      <c r="D2" s="1375"/>
      <c r="E2" s="1376"/>
    </row>
    <row r="3" spans="1:5" s="256" customFormat="1" ht="18.75" customHeight="1">
      <c r="A3" s="1374"/>
      <c r="B3" s="553" t="s">
        <v>721</v>
      </c>
      <c r="C3" s="406" t="s">
        <v>722</v>
      </c>
      <c r="D3" s="406" t="s">
        <v>723</v>
      </c>
      <c r="E3" s="554" t="s">
        <v>724</v>
      </c>
    </row>
    <row r="4" spans="1:5" s="262" customFormat="1" ht="18" customHeight="1">
      <c r="A4" s="555" t="s">
        <v>78</v>
      </c>
      <c r="B4" s="399">
        <v>36.549999999999997</v>
      </c>
      <c r="C4" s="399">
        <v>56.35</v>
      </c>
      <c r="D4" s="399">
        <v>7.1</v>
      </c>
      <c r="E4" s="399">
        <v>0</v>
      </c>
    </row>
    <row r="5" spans="1:5" s="262" customFormat="1" ht="18" customHeight="1">
      <c r="A5" s="263" t="s">
        <v>79</v>
      </c>
      <c r="B5" s="400">
        <v>29.76</v>
      </c>
      <c r="C5" s="400">
        <v>51.18</v>
      </c>
      <c r="D5" s="400">
        <v>18.71</v>
      </c>
      <c r="E5" s="400">
        <v>0.35</v>
      </c>
    </row>
    <row r="6" spans="1:5" s="256" customFormat="1" ht="18" customHeight="1">
      <c r="A6" s="266" t="s">
        <v>218</v>
      </c>
      <c r="B6" s="403">
        <v>29.5</v>
      </c>
      <c r="C6" s="403">
        <v>53.71</v>
      </c>
      <c r="D6" s="403">
        <v>16.79</v>
      </c>
      <c r="E6" s="403">
        <v>0</v>
      </c>
    </row>
    <row r="7" spans="1:5" s="256" customFormat="1" ht="18" customHeight="1">
      <c r="A7" s="266" t="s">
        <v>219</v>
      </c>
      <c r="B7" s="403">
        <v>29.45</v>
      </c>
      <c r="C7" s="403">
        <v>52.94</v>
      </c>
      <c r="D7" s="403">
        <v>17.59</v>
      </c>
      <c r="E7" s="403">
        <v>0.01</v>
      </c>
    </row>
    <row r="8" spans="1:5" s="256" customFormat="1" ht="18" customHeight="1">
      <c r="A8" s="266" t="s">
        <v>325</v>
      </c>
      <c r="B8" s="403">
        <v>30.3</v>
      </c>
      <c r="C8" s="403">
        <v>52.41</v>
      </c>
      <c r="D8" s="403">
        <v>17.02</v>
      </c>
      <c r="E8" s="403">
        <v>0.27</v>
      </c>
    </row>
    <row r="9" spans="1:5" s="256" customFormat="1" ht="18" customHeight="1">
      <c r="A9" s="266" t="s">
        <v>326</v>
      </c>
      <c r="B9" s="403">
        <v>29.73</v>
      </c>
      <c r="C9" s="403">
        <v>46.93</v>
      </c>
      <c r="D9" s="403">
        <v>22.38</v>
      </c>
      <c r="E9" s="403">
        <v>0.96</v>
      </c>
    </row>
    <row r="10" spans="1:5" s="256" customFormat="1" ht="18" customHeight="1">
      <c r="A10" s="358"/>
      <c r="B10" s="404"/>
      <c r="C10" s="404"/>
      <c r="D10" s="404"/>
      <c r="E10" s="404"/>
    </row>
    <row r="11" spans="1:5" s="256" customFormat="1" ht="14.25" customHeight="1">
      <c r="A11" s="1299" t="s">
        <v>224</v>
      </c>
      <c r="B11" s="1299"/>
      <c r="C11" s="1299"/>
      <c r="D11" s="1299"/>
    </row>
    <row r="12" spans="1:5" s="256" customFormat="1" ht="13.5" customHeight="1">
      <c r="A12" s="1299" t="s">
        <v>463</v>
      </c>
      <c r="B12" s="1299"/>
      <c r="C12" s="1299"/>
      <c r="D12" s="1299"/>
    </row>
    <row r="13" spans="1:5" s="256" customFormat="1" ht="28.35" customHeight="1"/>
  </sheetData>
  <mergeCells count="5">
    <mergeCell ref="A1:E1"/>
    <mergeCell ref="A2:A3"/>
    <mergeCell ref="B2:E2"/>
    <mergeCell ref="A11:D11"/>
    <mergeCell ref="A12:D1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sqref="A1:L1"/>
    </sheetView>
  </sheetViews>
  <sheetFormatPr defaultColWidth="9.140625" defaultRowHeight="15"/>
  <cols>
    <col min="1" max="11" width="14.5703125" style="411" bestFit="1" customWidth="1"/>
    <col min="12" max="12" width="15" style="411" bestFit="1" customWidth="1"/>
    <col min="13" max="13" width="4.5703125" style="411" bestFit="1" customWidth="1"/>
    <col min="14" max="16384" width="9.140625" style="411"/>
  </cols>
  <sheetData>
    <row r="1" spans="1:12" ht="20.25" customHeight="1">
      <c r="A1" s="1275" t="s">
        <v>43</v>
      </c>
      <c r="B1" s="1275"/>
      <c r="C1" s="1275"/>
      <c r="D1" s="1275"/>
      <c r="E1" s="1275"/>
      <c r="F1" s="1275"/>
      <c r="G1" s="1275"/>
      <c r="H1" s="1275"/>
      <c r="I1" s="1275"/>
      <c r="J1" s="1275"/>
      <c r="K1" s="1275"/>
      <c r="L1" s="1275"/>
    </row>
    <row r="2" spans="1:12" s="416" customFormat="1" ht="15" customHeight="1">
      <c r="A2" s="1318" t="s">
        <v>257</v>
      </c>
      <c r="B2" s="1378" t="s">
        <v>395</v>
      </c>
      <c r="C2" s="1381" t="s">
        <v>725</v>
      </c>
      <c r="D2" s="1382"/>
      <c r="E2" s="1385" t="s">
        <v>726</v>
      </c>
      <c r="F2" s="1386"/>
      <c r="G2" s="1386"/>
      <c r="H2" s="1387"/>
      <c r="I2" s="1381" t="s">
        <v>139</v>
      </c>
      <c r="J2" s="1382"/>
      <c r="K2" s="1388" t="s">
        <v>727</v>
      </c>
      <c r="L2" s="1389"/>
    </row>
    <row r="3" spans="1:12" s="416" customFormat="1" ht="15" customHeight="1">
      <c r="A3" s="1377"/>
      <c r="B3" s="1379"/>
      <c r="C3" s="1383"/>
      <c r="D3" s="1384"/>
      <c r="E3" s="1385" t="s">
        <v>728</v>
      </c>
      <c r="F3" s="1387"/>
      <c r="G3" s="1385" t="s">
        <v>729</v>
      </c>
      <c r="H3" s="1387"/>
      <c r="I3" s="1383"/>
      <c r="J3" s="1384"/>
      <c r="K3" s="1390"/>
      <c r="L3" s="1391"/>
    </row>
    <row r="4" spans="1:12" s="416" customFormat="1" ht="35.25" customHeight="1">
      <c r="A4" s="1319"/>
      <c r="B4" s="1380"/>
      <c r="C4" s="412" t="s">
        <v>690</v>
      </c>
      <c r="D4" s="412" t="s">
        <v>421</v>
      </c>
      <c r="E4" s="412" t="s">
        <v>690</v>
      </c>
      <c r="F4" s="412" t="s">
        <v>421</v>
      </c>
      <c r="G4" s="412" t="s">
        <v>690</v>
      </c>
      <c r="H4" s="412" t="s">
        <v>421</v>
      </c>
      <c r="I4" s="412" t="s">
        <v>690</v>
      </c>
      <c r="J4" s="412" t="s">
        <v>421</v>
      </c>
      <c r="K4" s="412" t="s">
        <v>688</v>
      </c>
      <c r="L4" s="556" t="s">
        <v>730</v>
      </c>
    </row>
    <row r="5" spans="1:12" s="562" customFormat="1" ht="18" customHeight="1">
      <c r="A5" s="557" t="s">
        <v>78</v>
      </c>
      <c r="B5" s="558">
        <v>245</v>
      </c>
      <c r="C5" s="559">
        <v>564697241</v>
      </c>
      <c r="D5" s="560">
        <v>4549466.5071999999</v>
      </c>
      <c r="E5" s="559">
        <v>107274549</v>
      </c>
      <c r="F5" s="560">
        <v>870678.22279999999</v>
      </c>
      <c r="G5" s="559">
        <v>108415768</v>
      </c>
      <c r="H5" s="560">
        <v>851718.85459999996</v>
      </c>
      <c r="I5" s="559">
        <v>780387558</v>
      </c>
      <c r="J5" s="560">
        <v>6271863.5845999997</v>
      </c>
      <c r="K5" s="560">
        <v>3324801</v>
      </c>
      <c r="L5" s="561">
        <v>27362.294551430001</v>
      </c>
    </row>
    <row r="6" spans="1:12" s="562" customFormat="1" ht="18" customHeight="1">
      <c r="A6" s="563" t="s">
        <v>79</v>
      </c>
      <c r="B6" s="564">
        <v>80</v>
      </c>
      <c r="C6" s="565">
        <v>129545855</v>
      </c>
      <c r="D6" s="566">
        <v>1068083.2465000001</v>
      </c>
      <c r="E6" s="567">
        <v>6605346</v>
      </c>
      <c r="F6" s="568">
        <v>54596.67</v>
      </c>
      <c r="G6" s="567">
        <v>5496179</v>
      </c>
      <c r="H6" s="568">
        <v>45177.624100000001</v>
      </c>
      <c r="I6" s="565">
        <v>141647380</v>
      </c>
      <c r="J6" s="566">
        <v>1167857.5405999999</v>
      </c>
      <c r="K6" s="566">
        <v>993226</v>
      </c>
      <c r="L6" s="568">
        <v>8287.9314356399991</v>
      </c>
    </row>
    <row r="7" spans="1:12" s="416" customFormat="1" ht="18" customHeight="1">
      <c r="A7" s="569" t="s">
        <v>218</v>
      </c>
      <c r="B7" s="570">
        <v>17</v>
      </c>
      <c r="C7" s="571">
        <v>27767366</v>
      </c>
      <c r="D7" s="572">
        <v>228370.49559999999</v>
      </c>
      <c r="E7" s="572">
        <v>2131002</v>
      </c>
      <c r="F7" s="573">
        <v>17623.6636</v>
      </c>
      <c r="G7" s="572">
        <v>1405485</v>
      </c>
      <c r="H7" s="573">
        <v>11527.830899999999</v>
      </c>
      <c r="I7" s="571">
        <v>31303853</v>
      </c>
      <c r="J7" s="572">
        <v>257521.99010000002</v>
      </c>
      <c r="K7" s="572">
        <v>2764482</v>
      </c>
      <c r="L7" s="573">
        <v>22681.694088870001</v>
      </c>
    </row>
    <row r="8" spans="1:12" s="416" customFormat="1" ht="18" customHeight="1">
      <c r="A8" s="569" t="s">
        <v>219</v>
      </c>
      <c r="B8" s="570">
        <v>21</v>
      </c>
      <c r="C8" s="571">
        <v>38058987</v>
      </c>
      <c r="D8" s="572">
        <v>314258.81420000002</v>
      </c>
      <c r="E8" s="572">
        <v>1721860</v>
      </c>
      <c r="F8" s="573">
        <v>14261.113799999999</v>
      </c>
      <c r="G8" s="572">
        <v>1279453</v>
      </c>
      <c r="H8" s="573">
        <v>10531.552799999998</v>
      </c>
      <c r="I8" s="571">
        <v>41060300</v>
      </c>
      <c r="J8" s="572">
        <v>339051.48080000002</v>
      </c>
      <c r="K8" s="572">
        <v>2150050</v>
      </c>
      <c r="L8" s="573">
        <v>17770.578386109999</v>
      </c>
    </row>
    <row r="9" spans="1:12" s="416" customFormat="1" ht="18" customHeight="1">
      <c r="A9" s="569" t="s">
        <v>325</v>
      </c>
      <c r="B9" s="570">
        <v>21</v>
      </c>
      <c r="C9" s="571">
        <v>32890498</v>
      </c>
      <c r="D9" s="572">
        <v>271575.42469999997</v>
      </c>
      <c r="E9" s="572">
        <v>1288956</v>
      </c>
      <c r="F9" s="573">
        <v>10640.230299999997</v>
      </c>
      <c r="G9" s="572">
        <v>1398507</v>
      </c>
      <c r="H9" s="573">
        <v>11511.205899999999</v>
      </c>
      <c r="I9" s="571">
        <v>35577961</v>
      </c>
      <c r="J9" s="572">
        <v>293726.86089999997</v>
      </c>
      <c r="K9" s="572">
        <v>1300337</v>
      </c>
      <c r="L9" s="573">
        <v>10703.342417439999</v>
      </c>
    </row>
    <row r="10" spans="1:12" s="416" customFormat="1" ht="18" customHeight="1">
      <c r="A10" s="569" t="s">
        <v>326</v>
      </c>
      <c r="B10" s="570">
        <v>21</v>
      </c>
      <c r="C10" s="571">
        <v>30829004</v>
      </c>
      <c r="D10" s="572">
        <v>253878.51200000005</v>
      </c>
      <c r="E10" s="572">
        <v>1463528</v>
      </c>
      <c r="F10" s="573">
        <v>12071.662300000002</v>
      </c>
      <c r="G10" s="572">
        <v>1412734</v>
      </c>
      <c r="H10" s="573">
        <v>11607.0345</v>
      </c>
      <c r="I10" s="571">
        <v>33705266</v>
      </c>
      <c r="J10" s="572">
        <v>277557.20880000002</v>
      </c>
      <c r="K10" s="572">
        <v>993226</v>
      </c>
      <c r="L10" s="573">
        <v>8287.9314356399991</v>
      </c>
    </row>
    <row r="11" spans="1:12" s="416" customFormat="1" ht="18" customHeight="1">
      <c r="A11" s="574"/>
      <c r="B11" s="575"/>
      <c r="C11" s="576"/>
      <c r="D11" s="577"/>
      <c r="E11" s="577"/>
      <c r="F11" s="578"/>
      <c r="G11" s="577"/>
      <c r="H11" s="578"/>
      <c r="I11" s="576"/>
      <c r="J11" s="577"/>
      <c r="K11" s="577"/>
      <c r="L11" s="578"/>
    </row>
    <row r="12" spans="1:12" s="416" customFormat="1" ht="15" customHeight="1">
      <c r="A12" s="1281" t="s">
        <v>224</v>
      </c>
      <c r="B12" s="1281"/>
      <c r="C12" s="1281"/>
      <c r="D12" s="1281"/>
      <c r="E12" s="1281"/>
      <c r="F12" s="1281"/>
      <c r="G12" s="1281"/>
      <c r="H12" s="1281"/>
      <c r="I12" s="1281"/>
      <c r="J12" s="1281"/>
      <c r="K12" s="1281"/>
      <c r="L12" s="1281"/>
    </row>
    <row r="13" spans="1:12" s="416" customFormat="1" ht="13.5" customHeight="1">
      <c r="A13" s="1281" t="s">
        <v>410</v>
      </c>
      <c r="B13" s="1281"/>
      <c r="C13" s="1281"/>
      <c r="D13" s="1281"/>
      <c r="E13" s="1281"/>
      <c r="F13" s="1281"/>
      <c r="G13" s="1281"/>
      <c r="H13" s="1281"/>
      <c r="I13" s="1281"/>
      <c r="J13" s="1281"/>
      <c r="K13" s="1281"/>
      <c r="L13" s="1281"/>
    </row>
    <row r="14" spans="1:12" s="416" customFormat="1" ht="26.85" customHeight="1"/>
    <row r="15" spans="1:12">
      <c r="E15" s="579"/>
      <c r="F15" s="579"/>
      <c r="G15" s="579"/>
      <c r="H15" s="579"/>
      <c r="I15" s="579"/>
      <c r="J15" s="579"/>
    </row>
    <row r="16" spans="1:12">
      <c r="E16" s="579"/>
      <c r="F16" s="579"/>
      <c r="G16" s="579"/>
      <c r="H16" s="579"/>
      <c r="I16" s="579"/>
      <c r="J16" s="579"/>
    </row>
    <row r="17" spans="5:10">
      <c r="E17" s="579"/>
      <c r="F17" s="579"/>
      <c r="G17" s="579"/>
      <c r="H17" s="579"/>
      <c r="I17" s="579"/>
      <c r="J17" s="579"/>
    </row>
    <row r="18" spans="5:10">
      <c r="E18" s="579"/>
      <c r="F18" s="579"/>
      <c r="G18" s="579"/>
      <c r="H18" s="579"/>
      <c r="I18" s="579"/>
      <c r="J18" s="579"/>
    </row>
    <row r="19" spans="5:10">
      <c r="E19" s="579"/>
      <c r="F19" s="579"/>
      <c r="G19" s="579"/>
      <c r="H19" s="579"/>
      <c r="I19" s="579"/>
      <c r="J19" s="579"/>
    </row>
    <row r="20" spans="5:10">
      <c r="I20" s="580"/>
      <c r="J20" s="580"/>
    </row>
    <row r="21" spans="5:10">
      <c r="I21" s="580"/>
      <c r="J21" s="580"/>
    </row>
  </sheetData>
  <mergeCells count="11">
    <mergeCell ref="A12:L12"/>
    <mergeCell ref="A13:L13"/>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sqref="A1:L1"/>
    </sheetView>
  </sheetViews>
  <sheetFormatPr defaultColWidth="9.140625" defaultRowHeight="15"/>
  <cols>
    <col min="1" max="1" width="9.42578125" style="255" bestFit="1" customWidth="1"/>
    <col min="2" max="2" width="11.140625" style="255" customWidth="1"/>
    <col min="3" max="4" width="12.42578125" style="255" bestFit="1" customWidth="1"/>
    <col min="5" max="5" width="14.7109375" style="255" customWidth="1"/>
    <col min="6" max="8" width="12.42578125" style="255" bestFit="1" customWidth="1"/>
    <col min="9" max="9" width="14.5703125" style="255" customWidth="1"/>
    <col min="10" max="10" width="13.42578125" style="255" bestFit="1" customWidth="1"/>
    <col min="11" max="11" width="12.42578125" style="255" customWidth="1"/>
    <col min="12" max="12" width="10.85546875" style="255" bestFit="1" customWidth="1"/>
    <col min="13" max="13" width="9.85546875" style="255" customWidth="1"/>
    <col min="14" max="16384" width="9.140625" style="255"/>
  </cols>
  <sheetData>
    <row r="1" spans="1:12" ht="18.75" customHeight="1">
      <c r="A1" s="1275" t="s">
        <v>44</v>
      </c>
      <c r="B1" s="1275"/>
      <c r="C1" s="1275"/>
      <c r="D1" s="1275"/>
      <c r="E1" s="1275"/>
      <c r="F1" s="1275"/>
      <c r="G1" s="1275"/>
      <c r="H1" s="1275"/>
      <c r="I1" s="1275"/>
      <c r="J1" s="1275"/>
      <c r="K1" s="1275"/>
      <c r="L1" s="1275"/>
    </row>
    <row r="2" spans="1:12" s="256" customFormat="1" ht="25.5" customHeight="1">
      <c r="A2" s="1290" t="s">
        <v>700</v>
      </c>
      <c r="B2" s="1290" t="s">
        <v>731</v>
      </c>
      <c r="C2" s="1288" t="s">
        <v>725</v>
      </c>
      <c r="D2" s="1289"/>
      <c r="E2" s="1288" t="s">
        <v>732</v>
      </c>
      <c r="F2" s="1311"/>
      <c r="G2" s="1311"/>
      <c r="H2" s="1289"/>
      <c r="I2" s="1288" t="s">
        <v>139</v>
      </c>
      <c r="J2" s="1289"/>
      <c r="K2" s="1370" t="s">
        <v>733</v>
      </c>
      <c r="L2" s="1373"/>
    </row>
    <row r="3" spans="1:12" s="256" customFormat="1" ht="18" customHeight="1">
      <c r="A3" s="1369"/>
      <c r="B3" s="1369"/>
      <c r="C3" s="1367" t="s">
        <v>734</v>
      </c>
      <c r="D3" s="1367" t="s">
        <v>735</v>
      </c>
      <c r="E3" s="1288" t="s">
        <v>728</v>
      </c>
      <c r="F3" s="1289"/>
      <c r="G3" s="1288" t="s">
        <v>729</v>
      </c>
      <c r="H3" s="1289"/>
      <c r="I3" s="1392" t="s">
        <v>690</v>
      </c>
      <c r="J3" s="1392" t="s">
        <v>421</v>
      </c>
      <c r="K3" s="1367" t="s">
        <v>734</v>
      </c>
      <c r="L3" s="1367" t="s">
        <v>736</v>
      </c>
    </row>
    <row r="4" spans="1:12" s="256" customFormat="1" ht="36.75" customHeight="1">
      <c r="A4" s="1291"/>
      <c r="B4" s="1291"/>
      <c r="C4" s="1368"/>
      <c r="D4" s="1368"/>
      <c r="E4" s="581" t="s">
        <v>690</v>
      </c>
      <c r="F4" s="581" t="s">
        <v>421</v>
      </c>
      <c r="G4" s="581" t="s">
        <v>690</v>
      </c>
      <c r="H4" s="581" t="s">
        <v>421</v>
      </c>
      <c r="I4" s="1393"/>
      <c r="J4" s="1393"/>
      <c r="K4" s="1368"/>
      <c r="L4" s="1368"/>
    </row>
    <row r="5" spans="1:12" s="262" customFormat="1" ht="18" customHeight="1">
      <c r="A5" s="258" t="s">
        <v>78</v>
      </c>
      <c r="B5" s="285">
        <v>245</v>
      </c>
      <c r="C5" s="286">
        <v>1241422291</v>
      </c>
      <c r="D5" s="276">
        <v>10115725.42</v>
      </c>
      <c r="E5" s="582">
        <v>1787181305</v>
      </c>
      <c r="F5" s="276">
        <v>14501756.24</v>
      </c>
      <c r="G5" s="286">
        <v>1668944283</v>
      </c>
      <c r="H5" s="276">
        <v>13469391.060000001</v>
      </c>
      <c r="I5" s="582">
        <v>4697547879</v>
      </c>
      <c r="J5" s="286">
        <v>38086872.729999997</v>
      </c>
      <c r="K5" s="286">
        <v>15339430</v>
      </c>
      <c r="L5" s="260">
        <v>148599.38510000001</v>
      </c>
    </row>
    <row r="6" spans="1:12" s="262" customFormat="1" ht="18" customHeight="1">
      <c r="A6" s="263" t="s">
        <v>79</v>
      </c>
      <c r="B6" s="480">
        <v>80</v>
      </c>
      <c r="C6" s="387">
        <v>291103631</v>
      </c>
      <c r="D6" s="583">
        <v>2449877.29</v>
      </c>
      <c r="E6" s="387">
        <v>648129377</v>
      </c>
      <c r="F6" s="583">
        <v>5347112.6100000003</v>
      </c>
      <c r="G6" s="387">
        <v>601765776</v>
      </c>
      <c r="H6" s="381">
        <v>4946520.38</v>
      </c>
      <c r="I6" s="387">
        <v>1540998784</v>
      </c>
      <c r="J6" s="381">
        <v>12743510.279999999</v>
      </c>
      <c r="K6" s="387">
        <v>11244536</v>
      </c>
      <c r="L6" s="279">
        <v>93312.374899999995</v>
      </c>
    </row>
    <row r="7" spans="1:12" s="256" customFormat="1" ht="18" customHeight="1">
      <c r="A7" s="266" t="s">
        <v>218</v>
      </c>
      <c r="B7" s="376">
        <v>17</v>
      </c>
      <c r="C7" s="377">
        <v>65763304</v>
      </c>
      <c r="D7" s="382">
        <v>549463.18999999994</v>
      </c>
      <c r="E7" s="377">
        <v>140004696</v>
      </c>
      <c r="F7" s="382">
        <v>1152368.8700000001</v>
      </c>
      <c r="G7" s="377">
        <v>126077027</v>
      </c>
      <c r="H7" s="382">
        <v>1033610.27</v>
      </c>
      <c r="I7" s="377">
        <v>331845027</v>
      </c>
      <c r="J7" s="382">
        <v>2735442.33</v>
      </c>
      <c r="K7" s="377">
        <v>13672607</v>
      </c>
      <c r="L7" s="268">
        <v>129531.209</v>
      </c>
    </row>
    <row r="8" spans="1:12" s="256" customFormat="1" ht="18" customHeight="1">
      <c r="A8" s="266" t="s">
        <v>219</v>
      </c>
      <c r="B8" s="376">
        <v>21</v>
      </c>
      <c r="C8" s="377">
        <v>72823303</v>
      </c>
      <c r="D8" s="382">
        <v>612472.43999999994</v>
      </c>
      <c r="E8" s="377">
        <v>160674928</v>
      </c>
      <c r="F8" s="382">
        <v>1327684.3500000001</v>
      </c>
      <c r="G8" s="377">
        <v>151069726</v>
      </c>
      <c r="H8" s="382">
        <v>1243923.7</v>
      </c>
      <c r="I8" s="377">
        <v>384567957</v>
      </c>
      <c r="J8" s="382">
        <v>3184080.48</v>
      </c>
      <c r="K8" s="377">
        <v>11841797</v>
      </c>
      <c r="L8" s="268">
        <v>97029.2745</v>
      </c>
    </row>
    <row r="9" spans="1:12" s="256" customFormat="1" ht="18" customHeight="1">
      <c r="A9" s="266" t="s">
        <v>325</v>
      </c>
      <c r="B9" s="376">
        <v>21</v>
      </c>
      <c r="C9" s="377">
        <v>74284936</v>
      </c>
      <c r="D9" s="382">
        <v>627298.36</v>
      </c>
      <c r="E9" s="377">
        <v>163179420</v>
      </c>
      <c r="F9" s="382">
        <v>1346681.69</v>
      </c>
      <c r="G9" s="377">
        <v>156978196</v>
      </c>
      <c r="H9" s="382">
        <v>1291595.24</v>
      </c>
      <c r="I9" s="377">
        <v>394442552</v>
      </c>
      <c r="J9" s="382">
        <v>3265575.29</v>
      </c>
      <c r="K9" s="377">
        <v>12891896</v>
      </c>
      <c r="L9" s="268">
        <v>121684.70359999999</v>
      </c>
    </row>
    <row r="10" spans="1:12" s="256" customFormat="1" ht="18" customHeight="1">
      <c r="A10" s="266" t="s">
        <v>326</v>
      </c>
      <c r="B10" s="376">
        <v>21</v>
      </c>
      <c r="C10" s="377">
        <v>78232088</v>
      </c>
      <c r="D10" s="382">
        <v>660643.30000000005</v>
      </c>
      <c r="E10" s="377">
        <v>184270333</v>
      </c>
      <c r="F10" s="382">
        <v>1520377.7</v>
      </c>
      <c r="G10" s="377">
        <v>167640827</v>
      </c>
      <c r="H10" s="382">
        <v>1377391.17</v>
      </c>
      <c r="I10" s="377">
        <v>430143248</v>
      </c>
      <c r="J10" s="382">
        <v>3558412.17</v>
      </c>
      <c r="K10" s="377">
        <v>11244536</v>
      </c>
      <c r="L10" s="268">
        <v>93312.374899999995</v>
      </c>
    </row>
    <row r="11" spans="1:12" s="256" customFormat="1" ht="18" customHeight="1">
      <c r="A11" s="358"/>
      <c r="B11" s="378"/>
      <c r="C11" s="370"/>
      <c r="D11" s="361"/>
      <c r="E11" s="370"/>
      <c r="F11" s="361"/>
      <c r="G11" s="370"/>
      <c r="H11" s="361"/>
      <c r="I11" s="370"/>
      <c r="J11" s="361"/>
      <c r="K11" s="370"/>
      <c r="L11" s="359"/>
    </row>
    <row r="12" spans="1:12" s="256" customFormat="1" ht="30" customHeight="1">
      <c r="A12" s="1299" t="s">
        <v>737</v>
      </c>
      <c r="B12" s="1299"/>
      <c r="C12" s="1299"/>
      <c r="D12" s="1299"/>
      <c r="E12" s="1299"/>
      <c r="F12" s="1299"/>
      <c r="G12" s="1299"/>
      <c r="H12" s="1299"/>
      <c r="I12" s="1299"/>
      <c r="J12" s="1299"/>
      <c r="K12" s="1299"/>
      <c r="L12" s="1299"/>
    </row>
    <row r="13" spans="1:12" s="256" customFormat="1" ht="13.5" customHeight="1">
      <c r="A13" s="1299" t="s">
        <v>224</v>
      </c>
      <c r="B13" s="1299"/>
      <c r="C13" s="1299"/>
      <c r="D13" s="1299"/>
      <c r="E13" s="1299"/>
      <c r="F13" s="1299"/>
      <c r="G13" s="1299"/>
      <c r="H13" s="1299"/>
      <c r="I13" s="1299"/>
      <c r="J13" s="1299"/>
      <c r="K13" s="1299"/>
      <c r="L13" s="1299"/>
    </row>
    <row r="14" spans="1:12" s="256" customFormat="1" ht="13.5" customHeight="1">
      <c r="A14" s="1299" t="s">
        <v>463</v>
      </c>
      <c r="B14" s="1299"/>
      <c r="C14" s="1299"/>
      <c r="D14" s="1299"/>
      <c r="E14" s="1299"/>
      <c r="F14" s="1299"/>
      <c r="G14" s="1299"/>
      <c r="H14" s="1299"/>
      <c r="I14" s="1299"/>
      <c r="J14" s="1299"/>
      <c r="K14" s="1299"/>
      <c r="L14" s="1299"/>
    </row>
    <row r="15" spans="1:12" s="256" customFormat="1" ht="28.35" customHeight="1"/>
    <row r="16" spans="1:12">
      <c r="E16" s="546"/>
      <c r="F16" s="546"/>
      <c r="G16" s="546"/>
      <c r="H16" s="546"/>
      <c r="I16" s="546"/>
      <c r="J16" s="546"/>
    </row>
    <row r="17" spans="5:10">
      <c r="E17" s="546"/>
      <c r="F17" s="546"/>
      <c r="G17" s="546"/>
      <c r="H17" s="546"/>
      <c r="I17" s="546"/>
      <c r="J17" s="546"/>
    </row>
    <row r="18" spans="5:10">
      <c r="E18" s="546"/>
      <c r="F18" s="546"/>
      <c r="G18" s="546"/>
      <c r="H18" s="546"/>
      <c r="I18" s="546"/>
      <c r="J18" s="546"/>
    </row>
    <row r="19" spans="5:10">
      <c r="E19" s="546"/>
      <c r="F19" s="546"/>
      <c r="G19" s="546"/>
      <c r="H19" s="546"/>
      <c r="I19" s="546"/>
      <c r="J19" s="546"/>
    </row>
    <row r="20" spans="5:10">
      <c r="E20" s="546"/>
      <c r="F20" s="546"/>
      <c r="G20" s="546"/>
      <c r="H20" s="546"/>
      <c r="I20" s="546"/>
      <c r="J20" s="546"/>
    </row>
    <row r="21" spans="5:10">
      <c r="J21" s="385"/>
    </row>
  </sheetData>
  <mergeCells count="18">
    <mergeCell ref="A1:L1"/>
    <mergeCell ref="A2:A4"/>
    <mergeCell ref="B2:B4"/>
    <mergeCell ref="C2:D2"/>
    <mergeCell ref="E2:H2"/>
    <mergeCell ref="I2:J2"/>
    <mergeCell ref="K2:L2"/>
    <mergeCell ref="C3:C4"/>
    <mergeCell ref="D3:D4"/>
    <mergeCell ref="E3:F3"/>
    <mergeCell ref="A13:L13"/>
    <mergeCell ref="A14:L14"/>
    <mergeCell ref="G3:H3"/>
    <mergeCell ref="I3:I4"/>
    <mergeCell ref="J3:J4"/>
    <mergeCell ref="K3:K4"/>
    <mergeCell ref="L3:L4"/>
    <mergeCell ref="A12:L12"/>
  </mergeCells>
  <printOptions horizontalCentered="1"/>
  <pageMargins left="0.78431372549019618" right="0.78431372549019618" top="0.98039215686274517" bottom="0.98039215686274517" header="0.50980392156862753" footer="0.50980392156862753"/>
  <pageSetup paperSize="9" scale="86"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Normal="100" workbookViewId="0">
      <selection sqref="A1:L1"/>
    </sheetView>
  </sheetViews>
  <sheetFormatPr defaultColWidth="9.140625" defaultRowHeight="15"/>
  <cols>
    <col min="1" max="1" width="9.42578125" style="255" bestFit="1" customWidth="1"/>
    <col min="2" max="2" width="7.5703125" style="255" bestFit="1" customWidth="1"/>
    <col min="3" max="9" width="12.140625" style="255" bestFit="1" customWidth="1"/>
    <col min="10" max="10" width="10" style="255" bestFit="1" customWidth="1"/>
    <col min="11" max="11" width="14.140625" style="255" bestFit="1" customWidth="1"/>
    <col min="12" max="12" width="9.140625" style="255" bestFit="1" customWidth="1"/>
    <col min="13" max="13" width="7.5703125" style="255" bestFit="1" customWidth="1"/>
    <col min="14" max="16384" width="9.140625" style="255"/>
  </cols>
  <sheetData>
    <row r="1" spans="1:12" ht="15.75" customHeight="1">
      <c r="A1" s="1275" t="s">
        <v>45</v>
      </c>
      <c r="B1" s="1275"/>
      <c r="C1" s="1275"/>
      <c r="D1" s="1275"/>
      <c r="E1" s="1275"/>
      <c r="F1" s="1275"/>
      <c r="G1" s="1275"/>
      <c r="H1" s="1275"/>
      <c r="I1" s="1275"/>
      <c r="J1" s="1275"/>
      <c r="K1" s="1275"/>
      <c r="L1" s="1275"/>
    </row>
    <row r="2" spans="1:12" s="256" customFormat="1" ht="41.25" customHeight="1">
      <c r="A2" s="1290" t="s">
        <v>700</v>
      </c>
      <c r="B2" s="1290" t="s">
        <v>731</v>
      </c>
      <c r="C2" s="1288" t="s">
        <v>725</v>
      </c>
      <c r="D2" s="1289"/>
      <c r="E2" s="1395" t="s">
        <v>732</v>
      </c>
      <c r="F2" s="1395"/>
      <c r="G2" s="1395"/>
      <c r="H2" s="1395"/>
      <c r="I2" s="1288" t="s">
        <v>139</v>
      </c>
      <c r="J2" s="1289"/>
      <c r="K2" s="1396" t="s">
        <v>733</v>
      </c>
      <c r="L2" s="1397"/>
    </row>
    <row r="3" spans="1:12" s="256" customFormat="1" ht="18" customHeight="1">
      <c r="A3" s="1369"/>
      <c r="B3" s="1369"/>
      <c r="C3" s="1367" t="s">
        <v>734</v>
      </c>
      <c r="D3" s="1367" t="s">
        <v>735</v>
      </c>
      <c r="E3" s="1288" t="s">
        <v>728</v>
      </c>
      <c r="F3" s="1289"/>
      <c r="G3" s="1288" t="s">
        <v>729</v>
      </c>
      <c r="H3" s="1289"/>
      <c r="I3" s="1290" t="s">
        <v>688</v>
      </c>
      <c r="J3" s="1394" t="s">
        <v>738</v>
      </c>
      <c r="K3" s="1367" t="s">
        <v>734</v>
      </c>
      <c r="L3" s="1367" t="s">
        <v>736</v>
      </c>
    </row>
    <row r="4" spans="1:12" s="256" customFormat="1" ht="39" customHeight="1">
      <c r="A4" s="1291"/>
      <c r="B4" s="1291"/>
      <c r="C4" s="1368"/>
      <c r="D4" s="1368"/>
      <c r="E4" s="547" t="s">
        <v>734</v>
      </c>
      <c r="F4" s="547" t="s">
        <v>739</v>
      </c>
      <c r="G4" s="547" t="s">
        <v>734</v>
      </c>
      <c r="H4" s="547" t="s">
        <v>735</v>
      </c>
      <c r="I4" s="1291"/>
      <c r="J4" s="1394"/>
      <c r="K4" s="1368"/>
      <c r="L4" s="1368"/>
    </row>
    <row r="5" spans="1:12" s="262" customFormat="1" ht="18" customHeight="1">
      <c r="A5" s="258" t="s">
        <v>78</v>
      </c>
      <c r="B5" s="285">
        <v>245</v>
      </c>
      <c r="C5" s="286">
        <v>28420818</v>
      </c>
      <c r="D5" s="260">
        <v>231434.63269999999</v>
      </c>
      <c r="E5" s="260">
        <v>0</v>
      </c>
      <c r="F5" s="260">
        <v>0</v>
      </c>
      <c r="G5" s="260">
        <v>0</v>
      </c>
      <c r="H5" s="260">
        <v>0</v>
      </c>
      <c r="I5" s="286">
        <v>28420818</v>
      </c>
      <c r="J5" s="260">
        <v>231434.63269999999</v>
      </c>
      <c r="K5" s="260">
        <v>241799</v>
      </c>
      <c r="L5" s="260">
        <v>1990.4942840000001</v>
      </c>
    </row>
    <row r="6" spans="1:12" s="262" customFormat="1" ht="18" customHeight="1">
      <c r="A6" s="263" t="s">
        <v>79</v>
      </c>
      <c r="B6" s="480">
        <v>80</v>
      </c>
      <c r="C6" s="583">
        <v>7654043</v>
      </c>
      <c r="D6" s="279">
        <v>62919.391883249991</v>
      </c>
      <c r="E6" s="480">
        <v>0</v>
      </c>
      <c r="F6" s="279">
        <v>0</v>
      </c>
      <c r="G6" s="480">
        <v>0</v>
      </c>
      <c r="H6" s="466">
        <v>0</v>
      </c>
      <c r="I6" s="583">
        <v>7654043</v>
      </c>
      <c r="J6" s="279">
        <v>62919.391883249991</v>
      </c>
      <c r="K6" s="279">
        <v>136621</v>
      </c>
      <c r="L6" s="279">
        <v>1124.12786575</v>
      </c>
    </row>
    <row r="7" spans="1:12" s="256" customFormat="1" ht="18" customHeight="1">
      <c r="A7" s="266" t="s">
        <v>218</v>
      </c>
      <c r="B7" s="376">
        <v>17</v>
      </c>
      <c r="C7" s="382">
        <v>2678243</v>
      </c>
      <c r="D7" s="268">
        <v>21984.156556249996</v>
      </c>
      <c r="E7" s="268">
        <v>0</v>
      </c>
      <c r="F7" s="268">
        <v>0</v>
      </c>
      <c r="G7" s="268">
        <v>0</v>
      </c>
      <c r="H7" s="584">
        <v>0</v>
      </c>
      <c r="I7" s="382">
        <v>2678243</v>
      </c>
      <c r="J7" s="268">
        <v>21984.156556249996</v>
      </c>
      <c r="K7" s="268">
        <v>188574</v>
      </c>
      <c r="L7" s="268">
        <v>1544.6524017499996</v>
      </c>
    </row>
    <row r="8" spans="1:12" s="256" customFormat="1" ht="18" customHeight="1">
      <c r="A8" s="266" t="s">
        <v>219</v>
      </c>
      <c r="B8" s="376">
        <v>21</v>
      </c>
      <c r="C8" s="382">
        <v>1749832</v>
      </c>
      <c r="D8" s="268">
        <v>14399.699836</v>
      </c>
      <c r="E8" s="268">
        <v>0</v>
      </c>
      <c r="F8" s="268">
        <v>0</v>
      </c>
      <c r="G8" s="268">
        <v>0</v>
      </c>
      <c r="H8" s="584">
        <v>0</v>
      </c>
      <c r="I8" s="382">
        <v>1749832</v>
      </c>
      <c r="J8" s="268">
        <v>14399.699836</v>
      </c>
      <c r="K8" s="268">
        <v>116507</v>
      </c>
      <c r="L8" s="268">
        <v>964.96198049999987</v>
      </c>
    </row>
    <row r="9" spans="1:12" s="256" customFormat="1" ht="18" customHeight="1">
      <c r="A9" s="266" t="s">
        <v>325</v>
      </c>
      <c r="B9" s="376">
        <v>21</v>
      </c>
      <c r="C9" s="382">
        <v>1676343</v>
      </c>
      <c r="D9" s="268">
        <v>13795.537208749993</v>
      </c>
      <c r="E9" s="268">
        <v>0</v>
      </c>
      <c r="F9" s="268">
        <v>0</v>
      </c>
      <c r="G9" s="268">
        <v>0</v>
      </c>
      <c r="H9" s="584">
        <v>0</v>
      </c>
      <c r="I9" s="382">
        <v>1676343</v>
      </c>
      <c r="J9" s="268">
        <v>13795.537208749993</v>
      </c>
      <c r="K9" s="268">
        <v>43692</v>
      </c>
      <c r="L9" s="268">
        <v>358.98358049999985</v>
      </c>
    </row>
    <row r="10" spans="1:12" s="256" customFormat="1" ht="18" customHeight="1">
      <c r="A10" s="266" t="s">
        <v>326</v>
      </c>
      <c r="B10" s="376">
        <v>21</v>
      </c>
      <c r="C10" s="382">
        <v>1549625</v>
      </c>
      <c r="D10" s="268">
        <v>12739.998282250006</v>
      </c>
      <c r="E10" s="268">
        <v>0</v>
      </c>
      <c r="F10" s="268">
        <v>0</v>
      </c>
      <c r="G10" s="268">
        <v>0</v>
      </c>
      <c r="H10" s="584">
        <v>0</v>
      </c>
      <c r="I10" s="382">
        <v>1549625</v>
      </c>
      <c r="J10" s="268">
        <v>12739.998282250006</v>
      </c>
      <c r="K10" s="268">
        <v>136621</v>
      </c>
      <c r="L10" s="268">
        <v>1124.12786575</v>
      </c>
    </row>
    <row r="11" spans="1:12" s="256" customFormat="1" ht="18" customHeight="1">
      <c r="A11" s="358"/>
      <c r="B11" s="378"/>
      <c r="C11" s="361"/>
      <c r="D11" s="359"/>
      <c r="E11" s="359"/>
      <c r="F11" s="359"/>
      <c r="G11" s="359"/>
      <c r="H11" s="585"/>
      <c r="I11" s="361"/>
      <c r="J11" s="359"/>
      <c r="K11" s="359"/>
      <c r="L11" s="359"/>
    </row>
    <row r="12" spans="1:12" s="256" customFormat="1" ht="14.25" customHeight="1">
      <c r="A12" s="1299" t="s">
        <v>224</v>
      </c>
      <c r="B12" s="1299"/>
      <c r="C12" s="1299"/>
      <c r="D12" s="1299"/>
      <c r="E12" s="1299"/>
      <c r="F12" s="1299"/>
      <c r="G12" s="1299"/>
      <c r="H12" s="1299"/>
      <c r="I12" s="1299"/>
      <c r="J12" s="1299"/>
    </row>
    <row r="13" spans="1:12" s="256" customFormat="1" ht="13.5" customHeight="1">
      <c r="A13" s="1299" t="s">
        <v>429</v>
      </c>
      <c r="B13" s="1299"/>
      <c r="C13" s="1299"/>
      <c r="D13" s="1299"/>
      <c r="E13" s="1299"/>
      <c r="F13" s="1299"/>
      <c r="G13" s="1299"/>
      <c r="H13" s="1299"/>
      <c r="I13" s="1299"/>
      <c r="J13" s="1299"/>
    </row>
    <row r="14" spans="1:12" s="256" customFormat="1" ht="27.6" customHeight="1"/>
  </sheetData>
  <mergeCells count="17">
    <mergeCell ref="L3:L4"/>
    <mergeCell ref="A12:J12"/>
    <mergeCell ref="A1:L1"/>
    <mergeCell ref="A2:A4"/>
    <mergeCell ref="B2:B4"/>
    <mergeCell ref="C2:D2"/>
    <mergeCell ref="E2:H2"/>
    <mergeCell ref="I2:J2"/>
    <mergeCell ref="K2:L2"/>
    <mergeCell ref="C3:C4"/>
    <mergeCell ref="D3:D4"/>
    <mergeCell ref="E3:F3"/>
    <mergeCell ref="A13:J13"/>
    <mergeCell ref="G3:H3"/>
    <mergeCell ref="I3:I4"/>
    <mergeCell ref="J3:J4"/>
    <mergeCell ref="K3:K4"/>
  </mergeCells>
  <printOptions horizontalCentered="1"/>
  <pageMargins left="0.78431372549019618" right="0.78431372549019618" top="0.98039215686274517" bottom="0.98039215686274517" header="0.50980392156862753" footer="0.50980392156862753"/>
  <pageSetup paperSize="9" scale="95"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zoomScaleNormal="100" workbookViewId="0">
      <selection sqref="A1:O1"/>
    </sheetView>
  </sheetViews>
  <sheetFormatPr defaultColWidth="9.140625" defaultRowHeight="15"/>
  <cols>
    <col min="1" max="1" width="13.5703125" style="255" bestFit="1" customWidth="1"/>
    <col min="2" max="5" width="12.140625" style="255" bestFit="1" customWidth="1"/>
    <col min="6" max="6" width="9.42578125" style="255" bestFit="1" customWidth="1"/>
    <col min="7" max="10" width="12.140625" style="255" bestFit="1" customWidth="1"/>
    <col min="11" max="11" width="14.5703125" style="255" bestFit="1" customWidth="1"/>
    <col min="12" max="15" width="12.140625" style="255" bestFit="1" customWidth="1"/>
    <col min="16" max="16" width="9.42578125" style="255" bestFit="1" customWidth="1"/>
    <col min="17" max="17" width="4.5703125" style="255" bestFit="1" customWidth="1"/>
    <col min="18" max="16384" width="9.140625" style="255"/>
  </cols>
  <sheetData>
    <row r="1" spans="1:16" ht="18" customHeight="1">
      <c r="A1" s="1275" t="s">
        <v>740</v>
      </c>
      <c r="B1" s="1275"/>
      <c r="C1" s="1275"/>
      <c r="D1" s="1275"/>
      <c r="E1" s="1275"/>
      <c r="F1" s="1275"/>
      <c r="G1" s="1275"/>
      <c r="H1" s="1275"/>
      <c r="I1" s="1275"/>
      <c r="J1" s="1275"/>
      <c r="K1" s="1275"/>
      <c r="L1" s="1275"/>
      <c r="M1" s="1275"/>
      <c r="N1" s="1275"/>
      <c r="O1" s="1275"/>
    </row>
    <row r="2" spans="1:16" s="256" customFormat="1" ht="18" customHeight="1">
      <c r="A2" s="1290" t="s">
        <v>700</v>
      </c>
      <c r="B2" s="1288" t="s">
        <v>85</v>
      </c>
      <c r="C2" s="1311"/>
      <c r="D2" s="1311"/>
      <c r="E2" s="1289"/>
      <c r="F2" s="1276" t="s">
        <v>139</v>
      </c>
      <c r="G2" s="1288" t="s">
        <v>86</v>
      </c>
      <c r="H2" s="1311"/>
      <c r="I2" s="1311"/>
      <c r="J2" s="1289"/>
      <c r="K2" s="1290" t="s">
        <v>139</v>
      </c>
      <c r="L2" s="1288" t="s">
        <v>87</v>
      </c>
      <c r="M2" s="1311"/>
      <c r="N2" s="1311"/>
      <c r="O2" s="1289"/>
      <c r="P2" s="1276" t="s">
        <v>139</v>
      </c>
    </row>
    <row r="3" spans="1:16" s="256" customFormat="1" ht="27" customHeight="1">
      <c r="A3" s="1369"/>
      <c r="B3" s="1370" t="s">
        <v>741</v>
      </c>
      <c r="C3" s="1373"/>
      <c r="D3" s="1288" t="s">
        <v>732</v>
      </c>
      <c r="E3" s="1289"/>
      <c r="F3" s="1277"/>
      <c r="G3" s="1370" t="s">
        <v>741</v>
      </c>
      <c r="H3" s="1373"/>
      <c r="I3" s="1288" t="s">
        <v>732</v>
      </c>
      <c r="J3" s="1289"/>
      <c r="K3" s="1369"/>
      <c r="L3" s="1370" t="s">
        <v>741</v>
      </c>
      <c r="M3" s="1373"/>
      <c r="N3" s="1288" t="s">
        <v>732</v>
      </c>
      <c r="O3" s="1289"/>
      <c r="P3" s="1277"/>
    </row>
    <row r="4" spans="1:16" s="256" customFormat="1" ht="27" customHeight="1">
      <c r="A4" s="1291"/>
      <c r="B4" s="547" t="s">
        <v>704</v>
      </c>
      <c r="C4" s="547" t="s">
        <v>705</v>
      </c>
      <c r="D4" s="547" t="s">
        <v>707</v>
      </c>
      <c r="E4" s="547" t="s">
        <v>708</v>
      </c>
      <c r="F4" s="1312"/>
      <c r="G4" s="547" t="s">
        <v>704</v>
      </c>
      <c r="H4" s="547" t="s">
        <v>705</v>
      </c>
      <c r="I4" s="547" t="s">
        <v>707</v>
      </c>
      <c r="J4" s="547" t="s">
        <v>708</v>
      </c>
      <c r="K4" s="1291"/>
      <c r="L4" s="547" t="s">
        <v>704</v>
      </c>
      <c r="M4" s="547" t="s">
        <v>705</v>
      </c>
      <c r="N4" s="547" t="s">
        <v>707</v>
      </c>
      <c r="O4" s="547" t="s">
        <v>708</v>
      </c>
      <c r="P4" s="1312"/>
    </row>
    <row r="5" spans="1:16" s="262" customFormat="1" ht="18" customHeight="1">
      <c r="A5" s="258" t="s">
        <v>78</v>
      </c>
      <c r="B5" s="260">
        <v>15023.91</v>
      </c>
      <c r="C5" s="586">
        <v>566.71</v>
      </c>
      <c r="D5" s="260">
        <v>14969.8</v>
      </c>
      <c r="E5" s="586">
        <v>796.94</v>
      </c>
      <c r="F5" s="260">
        <v>31357.360000000001</v>
      </c>
      <c r="G5" s="260">
        <v>13538.745852259</v>
      </c>
      <c r="H5" s="586">
        <v>490.33822721000001</v>
      </c>
      <c r="I5" s="260">
        <v>2831.1194105</v>
      </c>
      <c r="J5" s="586">
        <v>1375.7876821299999</v>
      </c>
      <c r="K5" s="260">
        <v>18235.991172098999</v>
      </c>
      <c r="L5" s="586" t="s">
        <v>371</v>
      </c>
      <c r="M5" s="586" t="s">
        <v>371</v>
      </c>
      <c r="N5" s="586" t="s">
        <v>371</v>
      </c>
      <c r="O5" s="586" t="s">
        <v>371</v>
      </c>
      <c r="P5" s="260" t="s">
        <v>371</v>
      </c>
    </row>
    <row r="6" spans="1:16" s="262" customFormat="1" ht="18" customHeight="1">
      <c r="A6" s="263" t="s">
        <v>79</v>
      </c>
      <c r="B6" s="279">
        <v>2239.7000000000003</v>
      </c>
      <c r="C6" s="279">
        <v>60.34</v>
      </c>
      <c r="D6" s="279">
        <v>3974.6099999999997</v>
      </c>
      <c r="E6" s="279">
        <v>146.54000000000002</v>
      </c>
      <c r="F6" s="279">
        <v>6421.19</v>
      </c>
      <c r="G6" s="279">
        <v>2523.9235398000001</v>
      </c>
      <c r="H6" s="587">
        <v>61.441021409999998</v>
      </c>
      <c r="I6" s="279">
        <v>750.61940824999999</v>
      </c>
      <c r="J6" s="587">
        <v>294.31333885999999</v>
      </c>
      <c r="K6" s="279">
        <v>3630.29730832</v>
      </c>
      <c r="L6" s="587" t="s">
        <v>371</v>
      </c>
      <c r="M6" s="587" t="s">
        <v>371</v>
      </c>
      <c r="N6" s="587" t="s">
        <v>371</v>
      </c>
      <c r="O6" s="587" t="s">
        <v>371</v>
      </c>
      <c r="P6" s="588" t="s">
        <v>371</v>
      </c>
    </row>
    <row r="7" spans="1:16" s="256" customFormat="1" ht="18" customHeight="1">
      <c r="A7" s="266" t="s">
        <v>218</v>
      </c>
      <c r="B7" s="589">
        <v>471.01999999999992</v>
      </c>
      <c r="C7" s="589">
        <v>12.44</v>
      </c>
      <c r="D7" s="589">
        <v>813.79</v>
      </c>
      <c r="E7" s="589">
        <v>28.82</v>
      </c>
      <c r="F7" s="268">
        <v>1326.07</v>
      </c>
      <c r="G7" s="589">
        <v>426.95092147999998</v>
      </c>
      <c r="H7" s="589">
        <v>10.8466232</v>
      </c>
      <c r="I7" s="589">
        <v>177.21949549999999</v>
      </c>
      <c r="J7" s="589">
        <v>61.61820814</v>
      </c>
      <c r="K7" s="268">
        <v>676.63524831999996</v>
      </c>
      <c r="L7" s="589" t="s">
        <v>371</v>
      </c>
      <c r="M7" s="589" t="s">
        <v>371</v>
      </c>
      <c r="N7" s="589" t="s">
        <v>371</v>
      </c>
      <c r="O7" s="589" t="s">
        <v>371</v>
      </c>
      <c r="P7" s="589" t="s">
        <v>371</v>
      </c>
    </row>
    <row r="8" spans="1:16" s="256" customFormat="1" ht="18" customHeight="1">
      <c r="A8" s="266" t="s">
        <v>219</v>
      </c>
      <c r="B8" s="589">
        <v>446.85000000000008</v>
      </c>
      <c r="C8" s="589">
        <v>14.19</v>
      </c>
      <c r="D8" s="589">
        <v>1088.07</v>
      </c>
      <c r="E8" s="589">
        <v>35.299999999999997</v>
      </c>
      <c r="F8" s="268">
        <v>1584.41</v>
      </c>
      <c r="G8" s="589">
        <v>493.00316979000002</v>
      </c>
      <c r="H8" s="589">
        <v>12.37561045</v>
      </c>
      <c r="I8" s="589">
        <v>185.15689975000001</v>
      </c>
      <c r="J8" s="589">
        <v>72.957787589999995</v>
      </c>
      <c r="K8" s="268">
        <v>763.49346758000002</v>
      </c>
      <c r="L8" s="589" t="s">
        <v>371</v>
      </c>
      <c r="M8" s="589" t="s">
        <v>371</v>
      </c>
      <c r="N8" s="589" t="s">
        <v>371</v>
      </c>
      <c r="O8" s="589" t="s">
        <v>371</v>
      </c>
      <c r="P8" s="589" t="s">
        <v>371</v>
      </c>
    </row>
    <row r="9" spans="1:16" s="256" customFormat="1" ht="18" customHeight="1">
      <c r="A9" s="266" t="s">
        <v>325</v>
      </c>
      <c r="B9" s="589">
        <v>594.45000000000005</v>
      </c>
      <c r="C9" s="589">
        <v>18.440000000000001</v>
      </c>
      <c r="D9" s="589">
        <v>971.18000000000006</v>
      </c>
      <c r="E9" s="589">
        <v>41.7</v>
      </c>
      <c r="F9" s="268">
        <v>1625.77</v>
      </c>
      <c r="G9" s="589">
        <v>696.12897502999999</v>
      </c>
      <c r="H9" s="589">
        <v>21.285362639999999</v>
      </c>
      <c r="I9" s="589">
        <v>185.79113225</v>
      </c>
      <c r="J9" s="589">
        <v>83.064890460000001</v>
      </c>
      <c r="K9" s="268">
        <v>986.27036038000006</v>
      </c>
      <c r="L9" s="589" t="s">
        <v>371</v>
      </c>
      <c r="M9" s="589" t="s">
        <v>371</v>
      </c>
      <c r="N9" s="589" t="s">
        <v>371</v>
      </c>
      <c r="O9" s="589" t="s">
        <v>371</v>
      </c>
      <c r="P9" s="589" t="s">
        <v>371</v>
      </c>
    </row>
    <row r="10" spans="1:16" s="256" customFormat="1" ht="18" customHeight="1">
      <c r="A10" s="266" t="s">
        <v>326</v>
      </c>
      <c r="B10" s="589">
        <v>727.38</v>
      </c>
      <c r="C10" s="589">
        <v>15.27</v>
      </c>
      <c r="D10" s="589">
        <v>1101.57</v>
      </c>
      <c r="E10" s="589">
        <v>40.72</v>
      </c>
      <c r="F10" s="268">
        <v>1884.9399999999998</v>
      </c>
      <c r="G10" s="589">
        <v>907.84047350000003</v>
      </c>
      <c r="H10" s="589">
        <v>16.933425119999999</v>
      </c>
      <c r="I10" s="589">
        <v>202.45188074999999</v>
      </c>
      <c r="J10" s="589">
        <v>76.672452669999998</v>
      </c>
      <c r="K10" s="268">
        <v>1203.89823204</v>
      </c>
      <c r="L10" s="589" t="s">
        <v>371</v>
      </c>
      <c r="M10" s="589" t="s">
        <v>371</v>
      </c>
      <c r="N10" s="589" t="s">
        <v>371</v>
      </c>
      <c r="O10" s="589" t="s">
        <v>371</v>
      </c>
      <c r="P10" s="589" t="s">
        <v>371</v>
      </c>
    </row>
    <row r="11" spans="1:16" s="256" customFormat="1" ht="18" customHeight="1">
      <c r="A11" s="358"/>
      <c r="B11" s="397"/>
      <c r="C11" s="397"/>
      <c r="D11" s="397"/>
      <c r="E11" s="397"/>
      <c r="F11" s="359"/>
      <c r="G11" s="397"/>
      <c r="H11" s="397"/>
      <c r="I11" s="397"/>
      <c r="J11" s="397"/>
      <c r="K11" s="359"/>
      <c r="L11" s="397"/>
      <c r="M11" s="397"/>
      <c r="N11" s="397"/>
      <c r="O11" s="397"/>
      <c r="P11" s="397"/>
    </row>
    <row r="12" spans="1:16" s="256" customFormat="1" ht="15" customHeight="1">
      <c r="A12" s="1299" t="s">
        <v>224</v>
      </c>
      <c r="B12" s="1299"/>
      <c r="C12" s="1299"/>
      <c r="D12" s="1299"/>
      <c r="E12" s="1299"/>
      <c r="F12" s="1299"/>
      <c r="G12" s="1299"/>
      <c r="H12" s="1299"/>
      <c r="I12" s="1299"/>
      <c r="J12" s="1299"/>
      <c r="K12" s="1299"/>
      <c r="L12" s="1299"/>
      <c r="M12" s="1299"/>
      <c r="N12" s="1299"/>
      <c r="O12" s="1299"/>
    </row>
    <row r="13" spans="1:16" s="256" customFormat="1" ht="13.5" customHeight="1">
      <c r="A13" s="1299" t="s">
        <v>311</v>
      </c>
      <c r="B13" s="1299"/>
      <c r="C13" s="1299"/>
      <c r="D13" s="1299"/>
      <c r="E13" s="1299"/>
      <c r="F13" s="1299"/>
      <c r="G13" s="1299"/>
      <c r="H13" s="1299"/>
      <c r="I13" s="1299"/>
      <c r="J13" s="1299"/>
      <c r="K13" s="1299"/>
      <c r="L13" s="1299"/>
      <c r="M13" s="1299"/>
      <c r="N13" s="1299"/>
      <c r="O13" s="1299"/>
    </row>
    <row r="14" spans="1:16" s="256" customFormat="1" ht="27.6" customHeight="1">
      <c r="B14" s="590"/>
      <c r="C14" s="590"/>
      <c r="D14" s="590"/>
      <c r="E14" s="590"/>
      <c r="F14" s="590"/>
      <c r="G14" s="590"/>
      <c r="H14" s="590"/>
      <c r="I14" s="590"/>
      <c r="J14" s="590"/>
      <c r="K14" s="590"/>
    </row>
    <row r="15" spans="1:16">
      <c r="B15" s="591"/>
      <c r="C15" s="591"/>
      <c r="D15" s="591"/>
      <c r="E15" s="591"/>
      <c r="F15" s="591"/>
      <c r="G15" s="591"/>
      <c r="H15" s="591"/>
      <c r="I15" s="591"/>
      <c r="J15" s="591"/>
      <c r="K15" s="591"/>
      <c r="L15" s="591"/>
      <c r="M15" s="591"/>
      <c r="N15" s="591"/>
      <c r="O15" s="591"/>
      <c r="P15" s="591"/>
    </row>
    <row r="17" spans="2:17">
      <c r="B17" s="591"/>
      <c r="C17" s="591"/>
      <c r="D17" s="591"/>
      <c r="E17" s="591"/>
      <c r="F17" s="591"/>
      <c r="G17" s="591"/>
      <c r="H17" s="591"/>
      <c r="I17" s="591"/>
      <c r="J17" s="591"/>
      <c r="K17" s="591"/>
      <c r="L17" s="591"/>
      <c r="M17" s="591"/>
      <c r="N17" s="591"/>
      <c r="O17" s="591"/>
      <c r="P17" s="591"/>
      <c r="Q17" s="591"/>
    </row>
  </sheetData>
  <mergeCells count="16">
    <mergeCell ref="A1:O1"/>
    <mergeCell ref="A2:A4"/>
    <mergeCell ref="B2:E2"/>
    <mergeCell ref="F2:F4"/>
    <mergeCell ref="G2:J2"/>
    <mergeCell ref="K2:K4"/>
    <mergeCell ref="L2:O2"/>
    <mergeCell ref="A12:O12"/>
    <mergeCell ref="A13:O13"/>
    <mergeCell ref="P2:P4"/>
    <mergeCell ref="B3:C3"/>
    <mergeCell ref="D3:E3"/>
    <mergeCell ref="G3:H3"/>
    <mergeCell ref="I3:J3"/>
    <mergeCell ref="L3:M3"/>
    <mergeCell ref="N3:O3"/>
  </mergeCells>
  <printOptions horizontalCentered="1"/>
  <pageMargins left="0.78431372549019618" right="0.78431372549019618" top="0.98039215686274517" bottom="0.98039215686274517" header="0.50980392156862753" footer="0.50980392156862753"/>
  <pageSetup paperSize="9" scale="66"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sqref="A1:K1"/>
    </sheetView>
  </sheetViews>
  <sheetFormatPr defaultColWidth="9.140625" defaultRowHeight="15"/>
  <cols>
    <col min="1" max="9" width="12.140625" style="255" customWidth="1"/>
    <col min="10" max="15" width="12.140625" style="255" bestFit="1" customWidth="1"/>
    <col min="16" max="16" width="4.5703125" style="255" bestFit="1" customWidth="1"/>
    <col min="17" max="16384" width="9.140625" style="255"/>
  </cols>
  <sheetData>
    <row r="1" spans="1:15" ht="15" customHeight="1">
      <c r="A1" s="1275" t="s">
        <v>742</v>
      </c>
      <c r="B1" s="1275"/>
      <c r="C1" s="1275"/>
      <c r="D1" s="1275"/>
      <c r="E1" s="1275"/>
      <c r="F1" s="1275"/>
      <c r="G1" s="1275"/>
      <c r="H1" s="1275"/>
      <c r="I1" s="1275"/>
    </row>
    <row r="2" spans="1:15" s="256" customFormat="1" ht="18" customHeight="1">
      <c r="A2" s="1276" t="s">
        <v>312</v>
      </c>
      <c r="B2" s="1272" t="s">
        <v>738</v>
      </c>
      <c r="C2" s="1278"/>
      <c r="D2" s="1278"/>
      <c r="E2" s="1278"/>
      <c r="F2" s="1278"/>
      <c r="G2" s="1278"/>
      <c r="H2" s="1273"/>
      <c r="I2" s="1272" t="s">
        <v>743</v>
      </c>
      <c r="J2" s="1278"/>
      <c r="K2" s="1278"/>
      <c r="L2" s="1278"/>
      <c r="M2" s="1278"/>
      <c r="N2" s="1278"/>
      <c r="O2" s="1273"/>
    </row>
    <row r="3" spans="1:15" s="256" customFormat="1" ht="18" customHeight="1">
      <c r="A3" s="1312"/>
      <c r="B3" s="364" t="s">
        <v>744</v>
      </c>
      <c r="C3" s="364" t="s">
        <v>745</v>
      </c>
      <c r="D3" s="364" t="s">
        <v>746</v>
      </c>
      <c r="E3" s="364" t="s">
        <v>747</v>
      </c>
      <c r="F3" s="364" t="s">
        <v>748</v>
      </c>
      <c r="G3" s="364" t="s">
        <v>749</v>
      </c>
      <c r="H3" s="364" t="s">
        <v>750</v>
      </c>
      <c r="I3" s="364" t="s">
        <v>744</v>
      </c>
      <c r="J3" s="364" t="s">
        <v>745</v>
      </c>
      <c r="K3" s="364" t="s">
        <v>746</v>
      </c>
      <c r="L3" s="364" t="s">
        <v>747</v>
      </c>
      <c r="M3" s="364" t="s">
        <v>748</v>
      </c>
      <c r="N3" s="364" t="s">
        <v>749</v>
      </c>
      <c r="O3" s="364" t="s">
        <v>750</v>
      </c>
    </row>
    <row r="4" spans="1:15" s="262" customFormat="1" ht="18" customHeight="1">
      <c r="A4" s="258" t="s">
        <v>78</v>
      </c>
      <c r="B4" s="276">
        <v>6232275.2999999998</v>
      </c>
      <c r="C4" s="260">
        <v>12125.91</v>
      </c>
      <c r="D4" s="260">
        <v>20441.580000000002</v>
      </c>
      <c r="E4" s="260">
        <v>7020.73</v>
      </c>
      <c r="F4" s="260">
        <v>0</v>
      </c>
      <c r="G4" s="260">
        <v>0.02</v>
      </c>
      <c r="H4" s="260">
        <v>0.02</v>
      </c>
      <c r="I4" s="276">
        <v>3261659</v>
      </c>
      <c r="J4" s="260">
        <v>19377</v>
      </c>
      <c r="K4" s="260">
        <v>25415</v>
      </c>
      <c r="L4" s="260">
        <v>18350</v>
      </c>
      <c r="M4" s="285">
        <v>0</v>
      </c>
      <c r="N4" s="285">
        <v>0</v>
      </c>
      <c r="O4" s="285">
        <v>0</v>
      </c>
    </row>
    <row r="5" spans="1:15" s="262" customFormat="1" ht="18" customHeight="1">
      <c r="A5" s="263" t="s">
        <v>79</v>
      </c>
      <c r="B5" s="583">
        <v>1135015.9551317499</v>
      </c>
      <c r="C5" s="380">
        <v>9619.993049499999</v>
      </c>
      <c r="D5" s="380">
        <v>17747.085626249998</v>
      </c>
      <c r="E5" s="380">
        <v>5474.5018897499995</v>
      </c>
      <c r="F5" s="583">
        <v>0</v>
      </c>
      <c r="G5" s="583">
        <v>0</v>
      </c>
      <c r="H5" s="583">
        <v>0</v>
      </c>
      <c r="I5" s="592">
        <v>884536</v>
      </c>
      <c r="J5" s="548">
        <v>34024</v>
      </c>
      <c r="K5" s="548">
        <v>56828</v>
      </c>
      <c r="L5" s="548">
        <v>17838</v>
      </c>
      <c r="M5" s="593">
        <v>0</v>
      </c>
      <c r="N5" s="593">
        <v>0</v>
      </c>
      <c r="O5" s="593">
        <v>0</v>
      </c>
    </row>
    <row r="6" spans="1:15" s="256" customFormat="1" ht="18" customHeight="1">
      <c r="A6" s="266" t="s">
        <v>218</v>
      </c>
      <c r="B6" s="382">
        <v>249622.32</v>
      </c>
      <c r="C6" s="268">
        <v>3276.31</v>
      </c>
      <c r="D6" s="268">
        <v>3255.11</v>
      </c>
      <c r="E6" s="268">
        <v>1368.25</v>
      </c>
      <c r="F6" s="268">
        <v>0</v>
      </c>
      <c r="G6" s="268">
        <v>0</v>
      </c>
      <c r="H6" s="268">
        <v>0</v>
      </c>
      <c r="I6" s="382">
        <v>2619519</v>
      </c>
      <c r="J6" s="268">
        <v>66254</v>
      </c>
      <c r="K6" s="268">
        <v>44773</v>
      </c>
      <c r="L6" s="268">
        <v>33936</v>
      </c>
      <c r="M6" s="376">
        <v>0</v>
      </c>
      <c r="N6" s="376">
        <v>0</v>
      </c>
      <c r="O6" s="376">
        <v>0</v>
      </c>
    </row>
    <row r="7" spans="1:15" s="256" customFormat="1" ht="18" customHeight="1">
      <c r="A7" s="266" t="s">
        <v>219</v>
      </c>
      <c r="B7" s="382">
        <v>330599.12</v>
      </c>
      <c r="C7" s="268">
        <v>2625.05</v>
      </c>
      <c r="D7" s="268">
        <v>4235.05</v>
      </c>
      <c r="E7" s="268">
        <v>1592.26</v>
      </c>
      <c r="F7" s="268">
        <v>0</v>
      </c>
      <c r="G7" s="268">
        <v>0</v>
      </c>
      <c r="H7" s="268">
        <v>0</v>
      </c>
      <c r="I7" s="382">
        <v>2061695</v>
      </c>
      <c r="J7" s="268">
        <v>17626</v>
      </c>
      <c r="K7" s="268">
        <v>34792</v>
      </c>
      <c r="L7" s="268">
        <v>35937</v>
      </c>
      <c r="M7" s="376">
        <v>0</v>
      </c>
      <c r="N7" s="376">
        <v>0</v>
      </c>
      <c r="O7" s="376">
        <v>0</v>
      </c>
    </row>
    <row r="8" spans="1:15" s="256" customFormat="1" ht="18.75" customHeight="1">
      <c r="A8" s="266" t="s">
        <v>325</v>
      </c>
      <c r="B8" s="382">
        <v>283410.69425674999</v>
      </c>
      <c r="C8" s="268">
        <v>2664.8301839999999</v>
      </c>
      <c r="D8" s="268">
        <v>6345.5140382500003</v>
      </c>
      <c r="E8" s="268">
        <v>1305.82138375</v>
      </c>
      <c r="F8" s="382">
        <v>0</v>
      </c>
      <c r="G8" s="382">
        <v>0</v>
      </c>
      <c r="H8" s="382">
        <v>0</v>
      </c>
      <c r="I8" s="382">
        <v>1208578</v>
      </c>
      <c r="J8" s="594">
        <v>18487</v>
      </c>
      <c r="K8" s="594">
        <v>44311</v>
      </c>
      <c r="L8" s="594">
        <v>28961</v>
      </c>
      <c r="M8" s="595">
        <v>0</v>
      </c>
      <c r="N8" s="595">
        <v>0</v>
      </c>
      <c r="O8" s="595">
        <v>0</v>
      </c>
    </row>
    <row r="9" spans="1:15" s="256" customFormat="1" ht="18.75" customHeight="1">
      <c r="A9" s="266" t="s">
        <v>326</v>
      </c>
      <c r="B9" s="382">
        <v>271383.81720975001</v>
      </c>
      <c r="C9" s="268">
        <v>1053.8093985</v>
      </c>
      <c r="D9" s="268">
        <v>3911.4086459999999</v>
      </c>
      <c r="E9" s="268">
        <v>1208.17301</v>
      </c>
      <c r="F9" s="382">
        <v>0</v>
      </c>
      <c r="G9" s="382">
        <v>0</v>
      </c>
      <c r="H9" s="382">
        <v>0</v>
      </c>
      <c r="I9" s="382">
        <v>884536</v>
      </c>
      <c r="J9" s="594">
        <v>34024</v>
      </c>
      <c r="K9" s="594">
        <v>56828</v>
      </c>
      <c r="L9" s="594">
        <v>17838</v>
      </c>
      <c r="M9" s="595">
        <v>0</v>
      </c>
      <c r="N9" s="595">
        <v>0</v>
      </c>
      <c r="O9" s="595">
        <v>0</v>
      </c>
    </row>
    <row r="10" spans="1:15" s="256" customFormat="1" ht="13.5" customHeight="1">
      <c r="A10" s="384"/>
      <c r="B10" s="384"/>
      <c r="C10" s="384"/>
      <c r="D10" s="384"/>
      <c r="E10" s="384"/>
      <c r="F10" s="384"/>
      <c r="G10" s="384"/>
      <c r="H10" s="384"/>
      <c r="I10" s="384"/>
    </row>
    <row r="11" spans="1:15" s="256" customFormat="1" ht="13.5" customHeight="1">
      <c r="A11" s="1299" t="s">
        <v>224</v>
      </c>
      <c r="B11" s="1299"/>
      <c r="C11" s="1299"/>
      <c r="D11" s="1299"/>
      <c r="E11" s="1299"/>
      <c r="F11" s="1299"/>
      <c r="G11" s="1299"/>
      <c r="H11" s="1299"/>
      <c r="I11" s="1299"/>
    </row>
    <row r="12" spans="1:15" s="256" customFormat="1" ht="13.5" customHeight="1">
      <c r="A12" s="1299" t="s">
        <v>410</v>
      </c>
      <c r="B12" s="1299"/>
      <c r="C12" s="1299"/>
      <c r="D12" s="1299"/>
      <c r="E12" s="1299"/>
      <c r="F12" s="1299"/>
      <c r="G12" s="1299"/>
      <c r="H12" s="1299"/>
      <c r="I12" s="1299"/>
    </row>
    <row r="13" spans="1:15" s="256" customFormat="1">
      <c r="B13" s="367"/>
      <c r="C13" s="367"/>
      <c r="D13" s="367"/>
      <c r="E13" s="367"/>
      <c r="F13" s="367"/>
      <c r="G13" s="367"/>
      <c r="H13" s="367"/>
      <c r="I13" s="367"/>
      <c r="J13" s="367"/>
      <c r="K13" s="367"/>
      <c r="L13" s="367"/>
      <c r="M13" s="367"/>
      <c r="N13" s="367"/>
      <c r="O13" s="367"/>
    </row>
    <row r="14" spans="1:15">
      <c r="B14" s="385"/>
      <c r="C14" s="385"/>
      <c r="D14" s="385"/>
      <c r="F14" s="385"/>
      <c r="G14" s="385"/>
      <c r="H14" s="385"/>
      <c r="I14" s="385"/>
      <c r="J14" s="385"/>
      <c r="K14" s="385"/>
      <c r="L14" s="385"/>
      <c r="M14" s="385"/>
      <c r="N14" s="385"/>
      <c r="O14" s="385"/>
    </row>
    <row r="15" spans="1:15">
      <c r="B15" s="385"/>
      <c r="C15" s="385"/>
      <c r="D15" s="385"/>
      <c r="E15" s="385"/>
      <c r="F15" s="385"/>
      <c r="G15" s="385"/>
    </row>
    <row r="16" spans="1:15">
      <c r="G16" s="385"/>
    </row>
  </sheetData>
  <mergeCells count="6">
    <mergeCell ref="A12:I12"/>
    <mergeCell ref="A1:I1"/>
    <mergeCell ref="A2:A3"/>
    <mergeCell ref="B2:H2"/>
    <mergeCell ref="I2:O2"/>
    <mergeCell ref="A11:I11"/>
  </mergeCells>
  <printOptions horizontalCentered="1"/>
  <pageMargins left="0.78431372549019618" right="0.78431372549019618" top="0.98039215686274517" bottom="0.98039215686274517" header="0.50980392156862753" footer="0.50980392156862753"/>
  <pageSetup paperSize="9" scale="46"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Normal="100" workbookViewId="0">
      <selection sqref="A1:K1"/>
    </sheetView>
  </sheetViews>
  <sheetFormatPr defaultColWidth="9.140625" defaultRowHeight="15"/>
  <cols>
    <col min="1" max="15" width="14.5703125" style="255" bestFit="1" customWidth="1"/>
    <col min="16" max="16" width="4.5703125" style="255" bestFit="1" customWidth="1"/>
    <col min="17" max="16384" width="9.140625" style="255"/>
  </cols>
  <sheetData>
    <row r="1" spans="1:15" ht="18.75" customHeight="1">
      <c r="A1" s="1275" t="s">
        <v>751</v>
      </c>
      <c r="B1" s="1275"/>
      <c r="C1" s="1275"/>
      <c r="D1" s="1275"/>
      <c r="E1" s="1275"/>
      <c r="F1" s="1275"/>
      <c r="G1" s="1275"/>
    </row>
    <row r="2" spans="1:15" s="256" customFormat="1" ht="18" customHeight="1">
      <c r="A2" s="1276" t="s">
        <v>312</v>
      </c>
      <c r="B2" s="1272" t="s">
        <v>752</v>
      </c>
      <c r="C2" s="1278"/>
      <c r="D2" s="1278"/>
      <c r="E2" s="1278"/>
      <c r="F2" s="1278"/>
      <c r="G2" s="1278"/>
      <c r="H2" s="1273"/>
      <c r="I2" s="1272" t="s">
        <v>753</v>
      </c>
      <c r="J2" s="1278"/>
      <c r="K2" s="1278"/>
      <c r="L2" s="1278"/>
      <c r="M2" s="1278"/>
      <c r="N2" s="1278"/>
      <c r="O2" s="1273"/>
    </row>
    <row r="3" spans="1:15" s="256" customFormat="1" ht="18" customHeight="1">
      <c r="A3" s="1312"/>
      <c r="B3" s="364" t="s">
        <v>744</v>
      </c>
      <c r="C3" s="364" t="s">
        <v>745</v>
      </c>
      <c r="D3" s="364" t="s">
        <v>746</v>
      </c>
      <c r="E3" s="364" t="s">
        <v>747</v>
      </c>
      <c r="F3" s="364" t="s">
        <v>748</v>
      </c>
      <c r="G3" s="364" t="s">
        <v>749</v>
      </c>
      <c r="H3" s="364" t="s">
        <v>750</v>
      </c>
      <c r="I3" s="364" t="s">
        <v>744</v>
      </c>
      <c r="J3" s="364" t="s">
        <v>745</v>
      </c>
      <c r="K3" s="364" t="s">
        <v>746</v>
      </c>
      <c r="L3" s="364" t="s">
        <v>747</v>
      </c>
      <c r="M3" s="364" t="s">
        <v>748</v>
      </c>
      <c r="N3" s="364" t="s">
        <v>749</v>
      </c>
      <c r="O3" s="364" t="s">
        <v>750</v>
      </c>
    </row>
    <row r="4" spans="1:15" s="262" customFormat="1" ht="18" customHeight="1">
      <c r="A4" s="258" t="s">
        <v>78</v>
      </c>
      <c r="B4" s="286">
        <v>36472558.539999999</v>
      </c>
      <c r="C4" s="276">
        <v>590765.29</v>
      </c>
      <c r="D4" s="276">
        <v>847830.14</v>
      </c>
      <c r="E4" s="276">
        <v>161602.06</v>
      </c>
      <c r="F4" s="260">
        <v>4417.16</v>
      </c>
      <c r="G4" s="260">
        <v>6955.24</v>
      </c>
      <c r="H4" s="260">
        <v>2744.29</v>
      </c>
      <c r="I4" s="286">
        <v>14680983</v>
      </c>
      <c r="J4" s="276">
        <v>266268</v>
      </c>
      <c r="K4" s="276">
        <v>307101</v>
      </c>
      <c r="L4" s="260">
        <v>52237</v>
      </c>
      <c r="M4" s="260">
        <v>24455</v>
      </c>
      <c r="N4" s="260">
        <v>6927</v>
      </c>
      <c r="O4" s="260">
        <v>1459</v>
      </c>
    </row>
    <row r="5" spans="1:15" s="262" customFormat="1" ht="18" customHeight="1">
      <c r="A5" s="263" t="s">
        <v>79</v>
      </c>
      <c r="B5" s="381">
        <f>SUM(B6:B9)</f>
        <v>12229199.859999999</v>
      </c>
      <c r="C5" s="381">
        <f t="shared" ref="C5:H5" si="0">SUM(C6:C9)</f>
        <v>165773.82</v>
      </c>
      <c r="D5" s="381">
        <f t="shared" si="0"/>
        <v>297501.48000000004</v>
      </c>
      <c r="E5" s="380">
        <f t="shared" si="0"/>
        <v>48142.53</v>
      </c>
      <c r="F5" s="380">
        <f t="shared" si="0"/>
        <v>1330.4</v>
      </c>
      <c r="G5" s="380">
        <f t="shared" si="0"/>
        <v>1225.56</v>
      </c>
      <c r="H5" s="380">
        <f t="shared" si="0"/>
        <v>336.64</v>
      </c>
      <c r="I5" s="387">
        <v>10436273</v>
      </c>
      <c r="J5" s="583">
        <v>240483</v>
      </c>
      <c r="K5" s="583">
        <v>463809</v>
      </c>
      <c r="L5" s="276">
        <v>101379</v>
      </c>
      <c r="M5" s="279">
        <v>1736</v>
      </c>
      <c r="N5" s="279">
        <v>347</v>
      </c>
      <c r="O5" s="279">
        <v>509</v>
      </c>
    </row>
    <row r="6" spans="1:15" s="256" customFormat="1" ht="18" customHeight="1">
      <c r="A6" s="266" t="s">
        <v>218</v>
      </c>
      <c r="B6" s="382">
        <v>2636256.0099999998</v>
      </c>
      <c r="C6" s="268">
        <v>38547.19</v>
      </c>
      <c r="D6" s="268">
        <v>49791.12</v>
      </c>
      <c r="E6" s="268">
        <v>10538.44</v>
      </c>
      <c r="F6" s="268">
        <v>140.94</v>
      </c>
      <c r="G6" s="268">
        <v>127.16</v>
      </c>
      <c r="H6" s="268">
        <v>41.47</v>
      </c>
      <c r="I6" s="377">
        <v>12994120</v>
      </c>
      <c r="J6" s="382">
        <v>288058</v>
      </c>
      <c r="K6" s="382">
        <v>248226</v>
      </c>
      <c r="L6" s="505">
        <v>105397</v>
      </c>
      <c r="M6" s="268">
        <v>26409</v>
      </c>
      <c r="N6" s="268">
        <v>10177</v>
      </c>
      <c r="O6" s="268">
        <v>220</v>
      </c>
    </row>
    <row r="7" spans="1:15" s="256" customFormat="1" ht="18" customHeight="1">
      <c r="A7" s="266" t="s">
        <v>219</v>
      </c>
      <c r="B7" s="382">
        <v>3066905.84</v>
      </c>
      <c r="C7" s="268">
        <v>37601.769999999997</v>
      </c>
      <c r="D7" s="268">
        <v>67250.27</v>
      </c>
      <c r="E7" s="268">
        <v>11370.24</v>
      </c>
      <c r="F7" s="268">
        <v>407.66</v>
      </c>
      <c r="G7" s="268">
        <v>500.39</v>
      </c>
      <c r="H7" s="268">
        <v>44.33</v>
      </c>
      <c r="I7" s="377">
        <v>11858056</v>
      </c>
      <c r="J7" s="382">
        <v>171310</v>
      </c>
      <c r="K7" s="382">
        <v>237537</v>
      </c>
      <c r="L7" s="505">
        <v>125437</v>
      </c>
      <c r="M7" s="268">
        <v>6344</v>
      </c>
      <c r="N7" s="268">
        <v>1087</v>
      </c>
      <c r="O7" s="268">
        <v>2135</v>
      </c>
    </row>
    <row r="8" spans="1:15" s="256" customFormat="1" ht="18" customHeight="1">
      <c r="A8" s="596" t="s">
        <v>325</v>
      </c>
      <c r="B8" s="597">
        <v>3124642.74</v>
      </c>
      <c r="C8" s="598">
        <v>41643.69</v>
      </c>
      <c r="D8" s="598">
        <v>87327.08</v>
      </c>
      <c r="E8" s="598">
        <v>10839.42</v>
      </c>
      <c r="F8" s="598">
        <v>481.32</v>
      </c>
      <c r="G8" s="598">
        <v>478.64</v>
      </c>
      <c r="H8" s="598">
        <v>162.41</v>
      </c>
      <c r="I8" s="599">
        <v>12101511</v>
      </c>
      <c r="J8" s="597">
        <v>200285</v>
      </c>
      <c r="K8" s="597">
        <v>434449</v>
      </c>
      <c r="L8" s="600">
        <v>151419</v>
      </c>
      <c r="M8" s="601">
        <v>1212</v>
      </c>
      <c r="N8" s="601">
        <v>2160</v>
      </c>
      <c r="O8" s="601">
        <v>860</v>
      </c>
    </row>
    <row r="9" spans="1:15" s="256" customFormat="1" ht="18" customHeight="1">
      <c r="A9" s="266" t="s">
        <v>326</v>
      </c>
      <c r="B9" s="382">
        <v>3401395.27</v>
      </c>
      <c r="C9" s="268">
        <v>47981.17</v>
      </c>
      <c r="D9" s="268">
        <v>93133.01</v>
      </c>
      <c r="E9" s="268">
        <v>15394.43</v>
      </c>
      <c r="F9" s="268">
        <v>300.48</v>
      </c>
      <c r="G9" s="268">
        <v>119.37</v>
      </c>
      <c r="H9" s="268">
        <v>88.43</v>
      </c>
      <c r="I9" s="377">
        <v>10436273</v>
      </c>
      <c r="J9" s="382">
        <v>240483</v>
      </c>
      <c r="K9" s="382">
        <v>463809</v>
      </c>
      <c r="L9" s="382">
        <v>101379</v>
      </c>
      <c r="M9" s="268">
        <v>1736</v>
      </c>
      <c r="N9" s="268">
        <v>347</v>
      </c>
      <c r="O9" s="268">
        <v>509</v>
      </c>
    </row>
    <row r="10" spans="1:15" s="256" customFormat="1" ht="13.5" customHeight="1">
      <c r="A10" s="282"/>
      <c r="B10" s="282"/>
      <c r="C10" s="282"/>
      <c r="D10" s="282"/>
      <c r="E10" s="282"/>
      <c r="F10" s="282"/>
      <c r="G10" s="282"/>
      <c r="H10" s="282"/>
      <c r="I10" s="282"/>
    </row>
    <row r="11" spans="1:15" s="256" customFormat="1" ht="13.5" customHeight="1">
      <c r="A11" s="1268" t="s">
        <v>224</v>
      </c>
      <c r="B11" s="1268"/>
      <c r="C11" s="1268"/>
      <c r="D11" s="1268"/>
      <c r="E11" s="1268"/>
      <c r="F11" s="1268"/>
      <c r="G11" s="1268"/>
      <c r="H11" s="1268"/>
      <c r="I11" s="1268"/>
    </row>
    <row r="12" spans="1:15" s="256" customFormat="1" ht="13.5" customHeight="1">
      <c r="A12" s="1268" t="s">
        <v>463</v>
      </c>
      <c r="B12" s="1268"/>
      <c r="C12" s="1268"/>
      <c r="D12" s="1268"/>
      <c r="E12" s="1268"/>
      <c r="F12" s="1268"/>
      <c r="G12" s="1268"/>
      <c r="H12" s="1268"/>
      <c r="I12" s="1268"/>
    </row>
    <row r="13" spans="1:15" s="256" customFormat="1">
      <c r="B13" s="367"/>
      <c r="C13" s="367"/>
      <c r="D13" s="367"/>
      <c r="E13" s="367"/>
      <c r="F13" s="367"/>
      <c r="G13" s="367"/>
      <c r="H13" s="367"/>
      <c r="I13" s="367"/>
      <c r="J13" s="367"/>
      <c r="K13" s="367"/>
      <c r="L13" s="367"/>
      <c r="M13" s="367"/>
    </row>
    <row r="14" spans="1:15">
      <c r="B14" s="385"/>
      <c r="C14" s="385"/>
      <c r="D14" s="385"/>
      <c r="E14" s="385"/>
      <c r="F14" s="385"/>
      <c r="G14" s="385"/>
      <c r="H14" s="385"/>
    </row>
    <row r="19" spans="4:4">
      <c r="D19" s="602"/>
    </row>
  </sheetData>
  <mergeCells count="6">
    <mergeCell ref="A12:I12"/>
    <mergeCell ref="A1:G1"/>
    <mergeCell ref="A2:A3"/>
    <mergeCell ref="B2:H2"/>
    <mergeCell ref="I2:O2"/>
    <mergeCell ref="A11:I11"/>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sqref="A1:K1"/>
    </sheetView>
  </sheetViews>
  <sheetFormatPr defaultColWidth="9.140625" defaultRowHeight="15"/>
  <cols>
    <col min="1" max="9" width="14.5703125" style="255" bestFit="1" customWidth="1"/>
    <col min="10" max="16384" width="9.140625" style="255"/>
  </cols>
  <sheetData>
    <row r="1" spans="1:9" ht="18.75" customHeight="1">
      <c r="A1" s="1275" t="s">
        <v>754</v>
      </c>
      <c r="B1" s="1275"/>
      <c r="C1" s="1275"/>
      <c r="D1" s="1275"/>
      <c r="E1" s="1275"/>
      <c r="F1" s="1275"/>
      <c r="G1" s="1275"/>
    </row>
    <row r="2" spans="1:9" s="256" customFormat="1" ht="27" customHeight="1">
      <c r="A2" s="1276" t="s">
        <v>312</v>
      </c>
      <c r="B2" s="1272" t="s">
        <v>421</v>
      </c>
      <c r="C2" s="1278"/>
      <c r="D2" s="1278"/>
      <c r="E2" s="1273"/>
      <c r="F2" s="1398" t="s">
        <v>755</v>
      </c>
      <c r="G2" s="1399"/>
      <c r="H2" s="1399"/>
      <c r="I2" s="1400"/>
    </row>
    <row r="3" spans="1:9" s="256" customFormat="1" ht="18" customHeight="1">
      <c r="A3" s="1312"/>
      <c r="B3" s="364" t="s">
        <v>744</v>
      </c>
      <c r="C3" s="364" t="s">
        <v>745</v>
      </c>
      <c r="D3" s="364" t="s">
        <v>746</v>
      </c>
      <c r="E3" s="364" t="s">
        <v>747</v>
      </c>
      <c r="F3" s="364" t="s">
        <v>744</v>
      </c>
      <c r="G3" s="364" t="s">
        <v>745</v>
      </c>
      <c r="H3" s="364" t="s">
        <v>746</v>
      </c>
      <c r="I3" s="364" t="s">
        <v>747</v>
      </c>
    </row>
    <row r="4" spans="1:9" s="262" customFormat="1" ht="18" customHeight="1">
      <c r="A4" s="258" t="s">
        <v>78</v>
      </c>
      <c r="B4" s="260">
        <v>230028.48790000001</v>
      </c>
      <c r="C4" s="260">
        <v>169.586207</v>
      </c>
      <c r="D4" s="260">
        <v>875.97637599999996</v>
      </c>
      <c r="E4" s="260">
        <v>360.58217000000002</v>
      </c>
      <c r="F4" s="260">
        <v>241781</v>
      </c>
      <c r="G4" s="260">
        <v>3</v>
      </c>
      <c r="H4" s="260">
        <v>5</v>
      </c>
      <c r="I4" s="260">
        <v>10</v>
      </c>
    </row>
    <row r="5" spans="1:9" s="262" customFormat="1" ht="18" customHeight="1">
      <c r="A5" s="263" t="s">
        <v>79</v>
      </c>
      <c r="B5" s="279">
        <v>62771.772111750004</v>
      </c>
      <c r="C5" s="279">
        <v>18.965910750000003</v>
      </c>
      <c r="D5" s="279">
        <v>99.95376899999998</v>
      </c>
      <c r="E5" s="279">
        <v>28.700091749999999</v>
      </c>
      <c r="F5" s="279">
        <v>136356</v>
      </c>
      <c r="G5" s="279">
        <v>4</v>
      </c>
      <c r="H5" s="279">
        <v>19</v>
      </c>
      <c r="I5" s="279">
        <v>242</v>
      </c>
    </row>
    <row r="6" spans="1:9" s="256" customFormat="1" ht="18" customHeight="1">
      <c r="A6" s="266" t="s">
        <v>218</v>
      </c>
      <c r="B6" s="268">
        <v>21969.64460800001</v>
      </c>
      <c r="C6" s="268">
        <v>1.835628</v>
      </c>
      <c r="D6" s="268">
        <v>9.8662022500000006</v>
      </c>
      <c r="E6" s="268">
        <v>2.8101180000000001</v>
      </c>
      <c r="F6" s="268">
        <v>188513</v>
      </c>
      <c r="G6" s="268">
        <v>11</v>
      </c>
      <c r="H6" s="268">
        <v>43</v>
      </c>
      <c r="I6" s="268">
        <v>7</v>
      </c>
    </row>
    <row r="7" spans="1:9" s="256" customFormat="1" ht="18" customHeight="1">
      <c r="A7" s="266" t="s">
        <v>219</v>
      </c>
      <c r="B7" s="268">
        <v>14364.557005499999</v>
      </c>
      <c r="C7" s="268">
        <v>8.8481802500000004</v>
      </c>
      <c r="D7" s="268">
        <v>16.285767499999999</v>
      </c>
      <c r="E7" s="268">
        <v>10.00888275</v>
      </c>
      <c r="F7" s="268">
        <v>116143</v>
      </c>
      <c r="G7" s="268">
        <v>90</v>
      </c>
      <c r="H7" s="268">
        <v>95</v>
      </c>
      <c r="I7" s="268">
        <v>179</v>
      </c>
    </row>
    <row r="8" spans="1:9" s="256" customFormat="1" ht="18" customHeight="1">
      <c r="A8" s="266" t="s">
        <v>325</v>
      </c>
      <c r="B8" s="268">
        <v>13724.498603999993</v>
      </c>
      <c r="C8" s="268">
        <v>7.108121500000002</v>
      </c>
      <c r="D8" s="268">
        <v>59.181715249999982</v>
      </c>
      <c r="E8" s="268">
        <v>4.7487680000000001</v>
      </c>
      <c r="F8" s="268">
        <v>43337</v>
      </c>
      <c r="G8" s="268">
        <v>63</v>
      </c>
      <c r="H8" s="268">
        <v>176</v>
      </c>
      <c r="I8" s="268">
        <v>116</v>
      </c>
    </row>
    <row r="9" spans="1:9" s="256" customFormat="1" ht="18" customHeight="1">
      <c r="A9" s="266" t="s">
        <v>326</v>
      </c>
      <c r="B9" s="268">
        <v>12713.071894250006</v>
      </c>
      <c r="C9" s="268">
        <v>1.1739809999999999</v>
      </c>
      <c r="D9" s="268">
        <v>14.620084</v>
      </c>
      <c r="E9" s="268">
        <v>11.132323</v>
      </c>
      <c r="F9" s="268">
        <v>136356</v>
      </c>
      <c r="G9" s="268">
        <v>4</v>
      </c>
      <c r="H9" s="268">
        <v>19</v>
      </c>
      <c r="I9" s="268">
        <v>242</v>
      </c>
    </row>
    <row r="10" spans="1:9" s="256" customFormat="1" ht="15" customHeight="1">
      <c r="A10" s="1268"/>
      <c r="B10" s="1268"/>
      <c r="C10" s="1268"/>
      <c r="D10" s="1268"/>
      <c r="E10" s="1268"/>
      <c r="F10" s="1268"/>
      <c r="G10" s="1268"/>
      <c r="H10" s="1268"/>
      <c r="I10" s="1268"/>
    </row>
    <row r="11" spans="1:9" s="256" customFormat="1" ht="15" customHeight="1">
      <c r="A11" s="1268" t="s">
        <v>224</v>
      </c>
      <c r="B11" s="1268"/>
      <c r="C11" s="1268"/>
      <c r="D11" s="1268"/>
      <c r="E11" s="1268"/>
      <c r="F11" s="1268"/>
      <c r="G11" s="1268"/>
      <c r="H11" s="1268"/>
      <c r="I11" s="1268"/>
    </row>
    <row r="12" spans="1:9" s="256" customFormat="1" ht="15" customHeight="1">
      <c r="A12" s="1268" t="s">
        <v>429</v>
      </c>
      <c r="B12" s="1268"/>
      <c r="C12" s="1268"/>
      <c r="D12" s="1268"/>
      <c r="E12" s="1268"/>
      <c r="F12" s="1268"/>
      <c r="G12" s="1268"/>
      <c r="H12" s="1268"/>
      <c r="I12" s="1268"/>
    </row>
    <row r="13" spans="1:9" s="256" customFormat="1" ht="24.6" customHeight="1">
      <c r="B13" s="271"/>
      <c r="C13" s="271"/>
      <c r="D13" s="271"/>
      <c r="E13" s="271"/>
      <c r="F13" s="271"/>
      <c r="G13" s="271"/>
      <c r="H13" s="271"/>
      <c r="I13" s="271"/>
    </row>
    <row r="14" spans="1:9">
      <c r="B14" s="273"/>
      <c r="C14" s="273"/>
      <c r="D14" s="273"/>
      <c r="E14" s="273"/>
    </row>
    <row r="15" spans="1:9">
      <c r="B15" s="273"/>
      <c r="C15" s="273"/>
      <c r="D15" s="273"/>
      <c r="E15" s="273"/>
    </row>
  </sheetData>
  <mergeCells count="7">
    <mergeCell ref="A12:I12"/>
    <mergeCell ref="A1:G1"/>
    <mergeCell ref="A2:A3"/>
    <mergeCell ref="B2:E2"/>
    <mergeCell ref="F2:I2"/>
    <mergeCell ref="A10:I10"/>
    <mergeCell ref="A11:I11"/>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sqref="A1:L1"/>
    </sheetView>
  </sheetViews>
  <sheetFormatPr defaultColWidth="9.140625" defaultRowHeight="15"/>
  <cols>
    <col min="1" max="1" width="12.140625" style="255" bestFit="1" customWidth="1"/>
    <col min="2" max="2" width="12.140625" style="255" customWidth="1"/>
    <col min="3" max="6" width="12.140625" style="255" bestFit="1" customWidth="1"/>
    <col min="7" max="7" width="12.140625" style="255" customWidth="1"/>
    <col min="8" max="11" width="12.140625" style="255" bestFit="1" customWidth="1"/>
    <col min="12" max="12" width="22.42578125" style="255" bestFit="1" customWidth="1"/>
    <col min="13" max="13" width="4.5703125" style="255" bestFit="1" customWidth="1"/>
    <col min="14" max="16384" width="9.140625" style="255"/>
  </cols>
  <sheetData>
    <row r="1" spans="1:12" ht="15.75" customHeight="1">
      <c r="A1" s="1275" t="s">
        <v>756</v>
      </c>
      <c r="B1" s="1275"/>
      <c r="C1" s="1275"/>
      <c r="D1" s="1275"/>
      <c r="E1" s="1275"/>
      <c r="F1" s="1275"/>
      <c r="G1" s="1275"/>
      <c r="H1" s="1275"/>
      <c r="I1" s="1275"/>
      <c r="J1" s="1275"/>
      <c r="K1" s="1275"/>
      <c r="L1" s="1275"/>
    </row>
    <row r="2" spans="1:12" s="256" customFormat="1" ht="19.5" customHeight="1">
      <c r="A2" s="1276" t="s">
        <v>312</v>
      </c>
      <c r="B2" s="1401" t="s">
        <v>725</v>
      </c>
      <c r="C2" s="1402"/>
      <c r="D2" s="1402"/>
      <c r="E2" s="1402"/>
      <c r="F2" s="1403"/>
      <c r="G2" s="1272" t="s">
        <v>732</v>
      </c>
      <c r="H2" s="1315"/>
      <c r="I2" s="1315"/>
      <c r="J2" s="1315"/>
      <c r="K2" s="1316"/>
    </row>
    <row r="3" spans="1:12" s="256" customFormat="1" ht="15" customHeight="1">
      <c r="A3" s="1286"/>
      <c r="B3" s="603" t="s">
        <v>757</v>
      </c>
      <c r="C3" s="604" t="s">
        <v>758</v>
      </c>
      <c r="D3" s="364" t="s">
        <v>759</v>
      </c>
      <c r="E3" s="364" t="s">
        <v>760</v>
      </c>
      <c r="F3" s="364" t="s">
        <v>761</v>
      </c>
      <c r="G3" s="364" t="s">
        <v>757</v>
      </c>
      <c r="H3" s="364" t="s">
        <v>758</v>
      </c>
      <c r="I3" s="364" t="s">
        <v>759</v>
      </c>
      <c r="J3" s="364" t="s">
        <v>760</v>
      </c>
      <c r="K3" s="364" t="s">
        <v>761</v>
      </c>
    </row>
    <row r="4" spans="1:12" s="262" customFormat="1" ht="17.25" customHeight="1">
      <c r="A4" s="258" t="s">
        <v>78</v>
      </c>
      <c r="B4" s="605">
        <v>679702.78518325009</v>
      </c>
      <c r="C4" s="276">
        <v>3241394.2589719994</v>
      </c>
      <c r="D4" s="276">
        <v>562299.21925899992</v>
      </c>
      <c r="E4" s="260">
        <v>28892.170144250002</v>
      </c>
      <c r="F4" s="260">
        <v>37178.053472500003</v>
      </c>
      <c r="G4" s="260">
        <v>821493.41502900003</v>
      </c>
      <c r="H4" s="276">
        <v>783162.7403549999</v>
      </c>
      <c r="I4" s="276">
        <v>117738.88983799999</v>
      </c>
      <c r="J4" s="260">
        <v>1.9646000000000001</v>
      </c>
      <c r="K4" s="260">
        <v>0</v>
      </c>
    </row>
    <row r="5" spans="1:12" s="262" customFormat="1" ht="17.25" customHeight="1">
      <c r="A5" s="263" t="s">
        <v>79</v>
      </c>
      <c r="B5" s="548">
        <v>146125.5575</v>
      </c>
      <c r="C5" s="279">
        <v>758153.4058999999</v>
      </c>
      <c r="D5" s="279">
        <v>156783.94409999999</v>
      </c>
      <c r="E5" s="279">
        <v>3986.9369000000002</v>
      </c>
      <c r="F5" s="279">
        <v>3033.4021000000016</v>
      </c>
      <c r="G5" s="548">
        <v>57050.881099999999</v>
      </c>
      <c r="H5" s="279">
        <v>28184.125600000007</v>
      </c>
      <c r="I5" s="279">
        <v>13229.782999999999</v>
      </c>
      <c r="J5" s="279">
        <v>1309.5044000000003</v>
      </c>
      <c r="K5" s="279">
        <v>0</v>
      </c>
      <c r="L5" s="256"/>
    </row>
    <row r="6" spans="1:12" s="256" customFormat="1" ht="17.25" customHeight="1">
      <c r="A6" s="266" t="s">
        <v>218</v>
      </c>
      <c r="B6" s="268">
        <v>35873.337100000012</v>
      </c>
      <c r="C6" s="382">
        <v>154739.47810000004</v>
      </c>
      <c r="D6" s="268">
        <v>33879.225700000003</v>
      </c>
      <c r="E6" s="268">
        <v>1184.4167000000002</v>
      </c>
      <c r="F6" s="268">
        <v>2694.0380000000018</v>
      </c>
      <c r="G6" s="268">
        <v>16179.583800000004</v>
      </c>
      <c r="H6" s="268">
        <v>6406.7427000000052</v>
      </c>
      <c r="I6" s="268">
        <v>5770.5740000000005</v>
      </c>
      <c r="J6" s="268">
        <v>794.59400000000005</v>
      </c>
      <c r="K6" s="268">
        <v>0</v>
      </c>
    </row>
    <row r="7" spans="1:12" s="256" customFormat="1" ht="17.25" customHeight="1">
      <c r="A7" s="266" t="s">
        <v>219</v>
      </c>
      <c r="B7" s="268">
        <v>37645.243500000011</v>
      </c>
      <c r="C7" s="382">
        <v>223208.77329999997</v>
      </c>
      <c r="D7" s="268">
        <v>51145.403199999993</v>
      </c>
      <c r="E7" s="268">
        <v>1955.9472999999998</v>
      </c>
      <c r="F7" s="268">
        <v>303.44689999999997</v>
      </c>
      <c r="G7" s="268">
        <v>14073.904799999995</v>
      </c>
      <c r="H7" s="268">
        <v>5910.5481999999993</v>
      </c>
      <c r="I7" s="268">
        <v>4310.4818999999989</v>
      </c>
      <c r="J7" s="268">
        <v>497.73169999999999</v>
      </c>
      <c r="K7" s="268">
        <v>0</v>
      </c>
    </row>
    <row r="8" spans="1:12" s="256" customFormat="1" ht="17.25" customHeight="1">
      <c r="A8" s="266" t="s">
        <v>325</v>
      </c>
      <c r="B8" s="268">
        <v>38753.709999999992</v>
      </c>
      <c r="C8" s="382">
        <v>195173.24880000003</v>
      </c>
      <c r="D8" s="268">
        <v>37105.655299999999</v>
      </c>
      <c r="E8" s="268">
        <v>521.97559999999999</v>
      </c>
      <c r="F8" s="268">
        <v>20.835000000000001</v>
      </c>
      <c r="G8" s="268">
        <v>13735.469000000005</v>
      </c>
      <c r="H8" s="268">
        <v>6199.0437000000011</v>
      </c>
      <c r="I8" s="268">
        <v>2201.2227000000003</v>
      </c>
      <c r="J8" s="268">
        <v>15.700799999999999</v>
      </c>
      <c r="K8" s="268">
        <v>0</v>
      </c>
    </row>
    <row r="9" spans="1:12" s="256" customFormat="1" ht="17.25" customHeight="1">
      <c r="A9" s="266" t="s">
        <v>326</v>
      </c>
      <c r="B9" s="268">
        <v>33853.266899999988</v>
      </c>
      <c r="C9" s="382">
        <v>185031.90569999992</v>
      </c>
      <c r="D9" s="268">
        <v>34653.659899999999</v>
      </c>
      <c r="E9" s="268">
        <v>324.59730000000002</v>
      </c>
      <c r="F9" s="268">
        <v>15.0822</v>
      </c>
      <c r="G9" s="268">
        <v>13061.923499999997</v>
      </c>
      <c r="H9" s="268">
        <v>9667.7910000000011</v>
      </c>
      <c r="I9" s="268">
        <v>947.50439999999992</v>
      </c>
      <c r="J9" s="268">
        <v>1.4779</v>
      </c>
      <c r="K9" s="268">
        <v>0</v>
      </c>
    </row>
    <row r="10" spans="1:12" s="256" customFormat="1" ht="17.25" customHeight="1">
      <c r="A10" s="358"/>
      <c r="B10" s="359"/>
      <c r="C10" s="361"/>
      <c r="D10" s="359"/>
      <c r="E10" s="359"/>
      <c r="F10" s="359"/>
      <c r="G10" s="359"/>
      <c r="H10" s="359"/>
      <c r="I10" s="359"/>
      <c r="J10" s="359"/>
      <c r="K10" s="359"/>
    </row>
    <row r="11" spans="1:12" s="256" customFormat="1" ht="13.5" customHeight="1">
      <c r="A11" s="1404" t="s">
        <v>224</v>
      </c>
      <c r="B11" s="1404"/>
      <c r="C11" s="1404"/>
      <c r="D11" s="1404"/>
      <c r="E11" s="1404"/>
      <c r="F11" s="1404"/>
      <c r="G11" s="1404"/>
      <c r="H11" s="1404"/>
      <c r="I11" s="1404"/>
      <c r="J11" s="1404"/>
      <c r="K11" s="1404"/>
    </row>
    <row r="12" spans="1:12" s="256" customFormat="1">
      <c r="A12" s="1299" t="s">
        <v>410</v>
      </c>
      <c r="B12" s="1299"/>
      <c r="C12" s="1299"/>
      <c r="D12" s="1299"/>
      <c r="E12" s="1299"/>
      <c r="F12" s="1299"/>
      <c r="G12" s="1299"/>
      <c r="H12" s="1299"/>
      <c r="I12" s="1299"/>
      <c r="J12" s="1299"/>
      <c r="K12" s="1299"/>
    </row>
    <row r="13" spans="1:12">
      <c r="A13" s="256"/>
      <c r="B13" s="271"/>
      <c r="C13" s="271"/>
      <c r="D13" s="271"/>
      <c r="E13" s="271"/>
      <c r="F13" s="271"/>
      <c r="G13" s="271"/>
      <c r="H13" s="271"/>
      <c r="I13" s="271"/>
      <c r="J13" s="271"/>
      <c r="K13" s="271"/>
    </row>
    <row r="14" spans="1:12">
      <c r="B14" s="273"/>
      <c r="C14" s="273"/>
      <c r="D14" s="273"/>
      <c r="E14" s="273"/>
      <c r="F14" s="273"/>
      <c r="G14" s="273"/>
      <c r="H14" s="273"/>
      <c r="I14" s="273"/>
      <c r="J14" s="273"/>
      <c r="K14" s="273"/>
    </row>
    <row r="15" spans="1:12">
      <c r="B15" s="606"/>
      <c r="C15" s="606"/>
      <c r="F15" s="273"/>
      <c r="K15" s="273"/>
    </row>
    <row r="16" spans="1:12">
      <c r="B16" s="606"/>
      <c r="C16" s="606"/>
      <c r="F16" s="273"/>
      <c r="K16" s="273"/>
    </row>
    <row r="17" spans="2:11">
      <c r="B17" s="606"/>
      <c r="C17" s="606"/>
      <c r="F17" s="273"/>
      <c r="K17" s="273"/>
    </row>
    <row r="18" spans="2:11">
      <c r="B18" s="283"/>
      <c r="C18" s="283"/>
      <c r="F18" s="273"/>
      <c r="K18" s="273"/>
    </row>
    <row r="19" spans="2:11">
      <c r="F19" s="273"/>
      <c r="K19" s="273"/>
    </row>
    <row r="20" spans="2:11">
      <c r="F20" s="273"/>
    </row>
  </sheetData>
  <mergeCells count="6">
    <mergeCell ref="A12:K12"/>
    <mergeCell ref="A1:L1"/>
    <mergeCell ref="A2:A3"/>
    <mergeCell ref="B2:F2"/>
    <mergeCell ref="G2:K2"/>
    <mergeCell ref="A11:K11"/>
  </mergeCells>
  <printOptions horizontalCentered="1"/>
  <pageMargins left="0.78431372549019618" right="0.78431372549019618" top="0.98039215686274517" bottom="0.98039215686274517" header="0.50980392156862753" footer="0.50980392156862753"/>
  <pageSetup paperSize="9" scale="5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sqref="A1:I1"/>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190" t="s">
        <v>208</v>
      </c>
      <c r="B1" s="1190"/>
      <c r="C1" s="1190"/>
      <c r="D1" s="1190"/>
      <c r="E1" s="1190"/>
      <c r="F1" s="1190"/>
      <c r="G1" s="1190"/>
      <c r="H1" s="1190"/>
      <c r="I1" s="1190"/>
      <c r="J1" s="91"/>
      <c r="K1" s="91"/>
      <c r="L1" s="91"/>
    </row>
    <row r="2" spans="1:14">
      <c r="A2" s="1191" t="s">
        <v>209</v>
      </c>
      <c r="B2" s="1194" t="s">
        <v>210</v>
      </c>
      <c r="C2" s="1195"/>
      <c r="D2" s="1195"/>
      <c r="E2" s="1195"/>
      <c r="F2" s="1195"/>
      <c r="G2" s="1195"/>
      <c r="H2" s="1195"/>
      <c r="I2" s="1196"/>
    </row>
    <row r="3" spans="1:14">
      <c r="A3" s="1192"/>
      <c r="B3" s="1194" t="s">
        <v>211</v>
      </c>
      <c r="C3" s="1195"/>
      <c r="D3" s="1195"/>
      <c r="E3" s="1195"/>
      <c r="F3" s="1195"/>
      <c r="G3" s="1196"/>
      <c r="H3" s="1197" t="s">
        <v>139</v>
      </c>
      <c r="I3" s="1198"/>
    </row>
    <row r="4" spans="1:14" ht="30" customHeight="1">
      <c r="A4" s="1192"/>
      <c r="B4" s="1199" t="s">
        <v>212</v>
      </c>
      <c r="C4" s="1200"/>
      <c r="D4" s="1199" t="s">
        <v>213</v>
      </c>
      <c r="E4" s="1200"/>
      <c r="F4" s="1199" t="s">
        <v>214</v>
      </c>
      <c r="G4" s="1200"/>
      <c r="H4" s="1201" t="s">
        <v>215</v>
      </c>
      <c r="I4" s="1201" t="s">
        <v>216</v>
      </c>
    </row>
    <row r="5" spans="1:14" ht="30">
      <c r="A5" s="1193"/>
      <c r="B5" s="92" t="s">
        <v>215</v>
      </c>
      <c r="C5" s="92" t="s">
        <v>216</v>
      </c>
      <c r="D5" s="92" t="s">
        <v>215</v>
      </c>
      <c r="E5" s="92" t="s">
        <v>216</v>
      </c>
      <c r="F5" s="92" t="s">
        <v>215</v>
      </c>
      <c r="G5" s="92" t="s">
        <v>217</v>
      </c>
      <c r="H5" s="1202"/>
      <c r="I5" s="1202"/>
    </row>
    <row r="6" spans="1:14">
      <c r="A6" s="93" t="s">
        <v>78</v>
      </c>
      <c r="B6" s="94">
        <v>80</v>
      </c>
      <c r="C6" s="95">
        <v>35508</v>
      </c>
      <c r="D6" s="94">
        <v>5</v>
      </c>
      <c r="E6" s="95">
        <v>1870</v>
      </c>
      <c r="F6" s="94">
        <v>1</v>
      </c>
      <c r="G6" s="94">
        <v>6</v>
      </c>
      <c r="H6" s="94">
        <v>86</v>
      </c>
      <c r="I6" s="95">
        <v>37384</v>
      </c>
      <c r="K6" s="96"/>
      <c r="L6" s="96"/>
      <c r="M6" s="97"/>
      <c r="N6" s="97"/>
    </row>
    <row r="7" spans="1:14">
      <c r="A7" s="98" t="s">
        <v>79</v>
      </c>
      <c r="B7" s="99">
        <f>SUM(B8:B11)</f>
        <v>1</v>
      </c>
      <c r="C7" s="99">
        <f t="shared" ref="C7:I7" si="0">SUM(C8:C11)</f>
        <v>4.3600000000000003</v>
      </c>
      <c r="D7" s="99">
        <f t="shared" si="0"/>
        <v>1</v>
      </c>
      <c r="E7" s="99">
        <f t="shared" si="0"/>
        <v>3.27</v>
      </c>
      <c r="F7" s="99">
        <f t="shared" si="0"/>
        <v>27</v>
      </c>
      <c r="G7" s="99">
        <f t="shared" si="0"/>
        <v>1672.9200000000003</v>
      </c>
      <c r="H7" s="99">
        <f t="shared" si="0"/>
        <v>29</v>
      </c>
      <c r="I7" s="99">
        <f t="shared" si="0"/>
        <v>1680.5500000000002</v>
      </c>
      <c r="K7" s="96"/>
      <c r="L7" s="96"/>
      <c r="M7" s="97"/>
      <c r="N7" s="97"/>
    </row>
    <row r="8" spans="1:14">
      <c r="A8" s="100" t="s">
        <v>218</v>
      </c>
      <c r="B8" s="101">
        <v>1</v>
      </c>
      <c r="C8" s="102">
        <v>4.3600000000000003</v>
      </c>
      <c r="D8" s="101">
        <v>0</v>
      </c>
      <c r="E8" s="102">
        <v>0</v>
      </c>
      <c r="F8" s="101">
        <v>4</v>
      </c>
      <c r="G8" s="102">
        <v>7.65</v>
      </c>
      <c r="H8" s="101">
        <v>5</v>
      </c>
      <c r="I8" s="103">
        <v>12.01</v>
      </c>
      <c r="K8" s="96"/>
      <c r="L8" s="96"/>
      <c r="M8" s="97"/>
      <c r="N8" s="97"/>
    </row>
    <row r="9" spans="1:14">
      <c r="A9" s="100" t="s">
        <v>219</v>
      </c>
      <c r="B9" s="104">
        <v>0</v>
      </c>
      <c r="C9" s="105">
        <v>0</v>
      </c>
      <c r="D9" s="104">
        <v>1</v>
      </c>
      <c r="E9" s="105">
        <v>3.27</v>
      </c>
      <c r="F9" s="104">
        <v>8</v>
      </c>
      <c r="G9" s="105">
        <v>1598.22</v>
      </c>
      <c r="H9" s="104">
        <v>9</v>
      </c>
      <c r="I9" s="106">
        <v>1601.49</v>
      </c>
      <c r="K9" s="96"/>
      <c r="L9" s="96"/>
      <c r="M9" s="97"/>
      <c r="N9" s="97"/>
    </row>
    <row r="10" spans="1:14">
      <c r="A10" s="100" t="s">
        <v>325</v>
      </c>
      <c r="B10" s="104">
        <v>0</v>
      </c>
      <c r="C10" s="105">
        <v>0</v>
      </c>
      <c r="D10" s="104">
        <v>0</v>
      </c>
      <c r="E10" s="105">
        <v>0</v>
      </c>
      <c r="F10" s="104">
        <v>8</v>
      </c>
      <c r="G10" s="105">
        <v>51.89</v>
      </c>
      <c r="H10" s="104">
        <v>8</v>
      </c>
      <c r="I10" s="106">
        <v>51.89</v>
      </c>
      <c r="K10" s="96"/>
      <c r="L10" s="96"/>
      <c r="M10" s="97"/>
      <c r="N10" s="97"/>
    </row>
    <row r="11" spans="1:14">
      <c r="A11" s="100" t="s">
        <v>326</v>
      </c>
      <c r="B11" s="104">
        <v>0</v>
      </c>
      <c r="C11" s="105">
        <v>0</v>
      </c>
      <c r="D11" s="104">
        <v>0</v>
      </c>
      <c r="E11" s="105">
        <v>0</v>
      </c>
      <c r="F11" s="104">
        <v>7</v>
      </c>
      <c r="G11" s="105">
        <v>15.16</v>
      </c>
      <c r="H11" s="104">
        <v>7</v>
      </c>
      <c r="I11" s="106">
        <v>15.16</v>
      </c>
      <c r="K11" s="96"/>
      <c r="L11" s="96"/>
      <c r="M11" s="97"/>
      <c r="N11" s="97"/>
    </row>
    <row r="12" spans="1:14">
      <c r="A12" s="1188" t="s">
        <v>222</v>
      </c>
      <c r="B12" s="1188"/>
      <c r="C12" s="1188"/>
      <c r="D12" s="1188"/>
      <c r="E12" s="1188"/>
      <c r="F12" s="1188"/>
      <c r="G12" s="1188"/>
      <c r="H12" s="107"/>
      <c r="I12" s="108"/>
      <c r="K12" s="96"/>
      <c r="L12" s="96"/>
      <c r="M12" s="97"/>
      <c r="N12" s="97"/>
    </row>
    <row r="13" spans="1:14">
      <c r="A13" s="1188" t="s">
        <v>223</v>
      </c>
      <c r="B13" s="1188"/>
      <c r="C13" s="1188"/>
      <c r="D13" s="109"/>
      <c r="E13" s="110"/>
      <c r="F13" s="107"/>
      <c r="G13" s="110"/>
      <c r="H13" s="107"/>
      <c r="I13" s="108"/>
      <c r="K13" s="96"/>
      <c r="L13" s="96"/>
      <c r="M13" s="97"/>
      <c r="N13" s="97"/>
    </row>
    <row r="14" spans="1:14">
      <c r="A14" s="1189" t="s">
        <v>224</v>
      </c>
      <c r="B14" s="1189"/>
      <c r="C14" s="1189"/>
      <c r="D14" s="111"/>
      <c r="E14" s="111"/>
      <c r="F14" s="111"/>
      <c r="G14" s="111"/>
      <c r="H14" s="107"/>
      <c r="I14" s="108"/>
      <c r="K14" s="96"/>
      <c r="L14" s="96"/>
      <c r="M14" s="97"/>
      <c r="N14" s="97"/>
    </row>
    <row r="15" spans="1:14">
      <c r="A15" s="111" t="s">
        <v>225</v>
      </c>
      <c r="B15" s="111"/>
      <c r="C15" s="111"/>
      <c r="D15" s="111"/>
      <c r="E15" s="111"/>
      <c r="F15" s="111"/>
      <c r="G15" s="111"/>
      <c r="H15" s="107"/>
      <c r="I15" s="108"/>
      <c r="K15" s="96"/>
      <c r="L15" s="96"/>
      <c r="M15" s="97"/>
      <c r="N15" s="97"/>
    </row>
    <row r="16" spans="1:14">
      <c r="A16" s="112"/>
      <c r="B16" s="107"/>
      <c r="C16" s="113"/>
      <c r="D16" s="107"/>
      <c r="E16" s="107"/>
      <c r="F16" s="107"/>
      <c r="G16" s="107"/>
      <c r="H16" s="107"/>
      <c r="I16" s="113"/>
      <c r="J16" s="114"/>
      <c r="K16" s="96"/>
      <c r="L16" s="96"/>
      <c r="M16" s="97"/>
      <c r="N16" s="97"/>
    </row>
    <row r="17" spans="1:14">
      <c r="A17" s="112"/>
      <c r="B17" s="107"/>
      <c r="C17" s="113"/>
      <c r="D17" s="107"/>
      <c r="E17" s="107"/>
      <c r="F17" s="107"/>
      <c r="G17" s="107"/>
      <c r="H17" s="107"/>
      <c r="I17" s="113"/>
      <c r="J17" s="114"/>
      <c r="K17" s="96"/>
      <c r="L17" s="96"/>
      <c r="M17" s="97"/>
      <c r="N17" s="97"/>
    </row>
    <row r="18" spans="1:14">
      <c r="A18" s="112"/>
      <c r="B18" s="115"/>
      <c r="C18" s="116"/>
      <c r="D18" s="115"/>
      <c r="E18" s="116"/>
      <c r="F18" s="115"/>
      <c r="G18" s="115"/>
      <c r="H18" s="115"/>
      <c r="I18" s="116"/>
      <c r="J18" s="76"/>
      <c r="K18" s="96"/>
      <c r="L18" s="96"/>
      <c r="M18" s="117"/>
      <c r="N18" s="117"/>
    </row>
    <row r="19" spans="1:14">
      <c r="A19" s="118"/>
      <c r="B19" s="119"/>
      <c r="C19" s="119"/>
      <c r="D19" s="119"/>
      <c r="E19" s="119"/>
      <c r="F19" s="119"/>
      <c r="G19" s="119"/>
      <c r="H19" s="119"/>
      <c r="I19" s="119"/>
    </row>
    <row r="20" spans="1:14">
      <c r="A20" s="118"/>
      <c r="B20" s="119"/>
      <c r="C20" s="119"/>
      <c r="D20" s="119"/>
      <c r="E20" s="119"/>
      <c r="F20" s="119"/>
      <c r="G20" s="119"/>
      <c r="H20" s="119"/>
      <c r="I20" s="119"/>
    </row>
    <row r="21" spans="1:14">
      <c r="A21" s="120"/>
      <c r="B21" s="119"/>
      <c r="C21" s="119"/>
      <c r="D21" s="119"/>
      <c r="E21" s="119"/>
      <c r="F21" s="119"/>
      <c r="G21" s="119"/>
      <c r="H21" s="119"/>
      <c r="I21" s="119"/>
    </row>
    <row r="22" spans="1:14">
      <c r="A22" s="120"/>
      <c r="B22" s="119"/>
      <c r="C22" s="119"/>
      <c r="D22" s="119"/>
      <c r="E22" s="119"/>
      <c r="F22" s="119"/>
      <c r="G22" s="119"/>
      <c r="H22" s="119"/>
      <c r="I22" s="119"/>
    </row>
    <row r="23" spans="1:14">
      <c r="H23" s="111"/>
      <c r="I23" s="111"/>
    </row>
    <row r="24" spans="1:14">
      <c r="H24" s="111"/>
      <c r="I24" s="111"/>
    </row>
    <row r="25" spans="1:14">
      <c r="H25" s="121"/>
      <c r="I25" s="121"/>
    </row>
    <row r="26" spans="1:14">
      <c r="H26" s="122"/>
      <c r="I26" s="122"/>
    </row>
    <row r="28" spans="1:14">
      <c r="B28" s="97"/>
      <c r="C28" s="97"/>
      <c r="D28" s="97"/>
      <c r="E28" s="97"/>
      <c r="F28" s="97"/>
      <c r="G28" s="97"/>
      <c r="H28" s="97"/>
      <c r="I28" s="97"/>
    </row>
  </sheetData>
  <mergeCells count="13">
    <mergeCell ref="A12:G12"/>
    <mergeCell ref="A13:C13"/>
    <mergeCell ref="A14:C14"/>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sqref="A1:K1"/>
    </sheetView>
  </sheetViews>
  <sheetFormatPr defaultColWidth="9.140625" defaultRowHeight="15"/>
  <cols>
    <col min="1" max="1" width="12.42578125" style="255" bestFit="1" customWidth="1"/>
    <col min="2" max="2" width="12.42578125" style="255" customWidth="1"/>
    <col min="3" max="6" width="12.42578125" style="255" bestFit="1" customWidth="1"/>
    <col min="7" max="7" width="12.42578125" style="255" customWidth="1"/>
    <col min="8" max="10" width="12.140625" style="255" bestFit="1" customWidth="1"/>
    <col min="11" max="11" width="12.42578125" style="255" bestFit="1" customWidth="1"/>
    <col min="12" max="13" width="9.140625" style="255"/>
    <col min="14" max="14" width="10.5703125" style="255" bestFit="1" customWidth="1"/>
    <col min="15" max="15" width="10.28515625" style="255" bestFit="1" customWidth="1"/>
    <col min="16" max="16384" width="9.140625" style="255"/>
  </cols>
  <sheetData>
    <row r="1" spans="1:15" ht="17.25" customHeight="1">
      <c r="A1" s="1269" t="s">
        <v>762</v>
      </c>
      <c r="B1" s="1269"/>
      <c r="C1" s="1269"/>
      <c r="D1" s="1269"/>
      <c r="E1" s="1269"/>
      <c r="F1" s="1269"/>
      <c r="G1" s="1269"/>
      <c r="H1" s="1269"/>
      <c r="I1" s="1269"/>
      <c r="J1" s="1269"/>
      <c r="K1" s="1269"/>
    </row>
    <row r="2" spans="1:15" s="256" customFormat="1" ht="18" customHeight="1">
      <c r="A2" s="1405" t="s">
        <v>312</v>
      </c>
      <c r="B2" s="1406" t="s">
        <v>725</v>
      </c>
      <c r="C2" s="1407"/>
      <c r="D2" s="1407"/>
      <c r="E2" s="1407"/>
      <c r="F2" s="1408"/>
      <c r="G2" s="1313" t="s">
        <v>732</v>
      </c>
      <c r="H2" s="1409"/>
      <c r="I2" s="1409"/>
      <c r="J2" s="1409"/>
      <c r="K2" s="1410"/>
    </row>
    <row r="3" spans="1:15" s="256" customFormat="1" ht="18" customHeight="1">
      <c r="A3" s="1339"/>
      <c r="B3" s="607" t="s">
        <v>757</v>
      </c>
      <c r="C3" s="608" t="s">
        <v>758</v>
      </c>
      <c r="D3" s="390" t="s">
        <v>763</v>
      </c>
      <c r="E3" s="390" t="s">
        <v>760</v>
      </c>
      <c r="F3" s="390" t="s">
        <v>761</v>
      </c>
      <c r="G3" s="390" t="s">
        <v>757</v>
      </c>
      <c r="H3" s="390" t="s">
        <v>758</v>
      </c>
      <c r="I3" s="390" t="s">
        <v>759</v>
      </c>
      <c r="J3" s="390" t="s">
        <v>760</v>
      </c>
      <c r="K3" s="390" t="s">
        <v>761</v>
      </c>
    </row>
    <row r="4" spans="1:15" s="262" customFormat="1" ht="16.5" customHeight="1">
      <c r="A4" s="278" t="s">
        <v>78</v>
      </c>
      <c r="B4" s="609">
        <v>1054241.7485113968</v>
      </c>
      <c r="C4" s="610">
        <v>6581186.625091644</v>
      </c>
      <c r="D4" s="610">
        <v>1920327.3123765818</v>
      </c>
      <c r="E4" s="610">
        <v>321396.91384221567</v>
      </c>
      <c r="F4" s="610">
        <v>238572.81099075056</v>
      </c>
      <c r="G4" s="611">
        <v>20075886.957713</v>
      </c>
      <c r="H4" s="610">
        <v>7096309.7058176082</v>
      </c>
      <c r="I4" s="610">
        <v>785977.61403650022</v>
      </c>
      <c r="J4" s="610">
        <v>12795.706366499999</v>
      </c>
      <c r="K4" s="610">
        <v>177.26901401449999</v>
      </c>
    </row>
    <row r="5" spans="1:15" s="262" customFormat="1" ht="16.5" customHeight="1">
      <c r="A5" s="490" t="s">
        <v>79</v>
      </c>
      <c r="B5" s="612">
        <v>234420.46458450001</v>
      </c>
      <c r="C5" s="612">
        <v>1601718.8762996721</v>
      </c>
      <c r="D5" s="612">
        <v>494561.8132548806</v>
      </c>
      <c r="E5" s="612">
        <v>63352.478104375507</v>
      </c>
      <c r="F5" s="612">
        <v>55823.219053499997</v>
      </c>
      <c r="G5" s="612">
        <v>7437433.1707419977</v>
      </c>
      <c r="H5" s="612">
        <v>2448369.5643582498</v>
      </c>
      <c r="I5" s="612">
        <v>393044.18492625002</v>
      </c>
      <c r="J5" s="612">
        <v>14680.52723</v>
      </c>
      <c r="K5" s="612">
        <v>104.815667</v>
      </c>
      <c r="M5" s="613"/>
      <c r="N5" s="613"/>
      <c r="O5" s="614"/>
    </row>
    <row r="6" spans="1:15" s="256" customFormat="1" ht="16.5" customHeight="1">
      <c r="A6" s="491" t="s">
        <v>218</v>
      </c>
      <c r="B6" s="615">
        <v>55296.619461250011</v>
      </c>
      <c r="C6" s="615">
        <v>348179.20210746356</v>
      </c>
      <c r="D6" s="615">
        <v>121615.48361936602</v>
      </c>
      <c r="E6" s="615">
        <v>12759.052573195706</v>
      </c>
      <c r="F6" s="615">
        <v>11612.831908250002</v>
      </c>
      <c r="G6" s="615">
        <v>1592321.0265719986</v>
      </c>
      <c r="H6" s="616">
        <v>503091.52057824994</v>
      </c>
      <c r="I6" s="615">
        <v>86185.074666</v>
      </c>
      <c r="J6" s="615">
        <v>4368.9825930000006</v>
      </c>
      <c r="K6" s="269">
        <v>11.932354999999999</v>
      </c>
      <c r="L6" s="271"/>
      <c r="M6" s="613"/>
      <c r="N6" s="613"/>
      <c r="O6" s="614"/>
    </row>
    <row r="7" spans="1:15" s="256" customFormat="1" ht="16.5" customHeight="1">
      <c r="A7" s="491" t="s">
        <v>219</v>
      </c>
      <c r="B7" s="615">
        <v>57057</v>
      </c>
      <c r="C7" s="615">
        <v>398725</v>
      </c>
      <c r="D7" s="615">
        <v>126809</v>
      </c>
      <c r="E7" s="615">
        <v>16879</v>
      </c>
      <c r="F7" s="615">
        <v>13002</v>
      </c>
      <c r="G7" s="615">
        <v>1960185</v>
      </c>
      <c r="H7" s="616">
        <v>500989</v>
      </c>
      <c r="I7" s="615">
        <v>105735</v>
      </c>
      <c r="J7" s="615">
        <v>4674</v>
      </c>
      <c r="K7" s="269">
        <v>24.93</v>
      </c>
      <c r="L7" s="271"/>
      <c r="M7" s="613"/>
      <c r="N7" s="613"/>
      <c r="O7" s="614"/>
    </row>
    <row r="8" spans="1:15" s="256" customFormat="1" ht="16.5" customHeight="1">
      <c r="A8" s="491" t="s">
        <v>325</v>
      </c>
      <c r="B8" s="615">
        <v>64123.405666249964</v>
      </c>
      <c r="C8" s="615">
        <v>420984.53501403937</v>
      </c>
      <c r="D8" s="615">
        <v>113742.1227116006</v>
      </c>
      <c r="E8" s="615">
        <v>15537.4654181694</v>
      </c>
      <c r="F8" s="615">
        <v>12910.82928575</v>
      </c>
      <c r="G8" s="615">
        <v>1938978.3306249997</v>
      </c>
      <c r="H8" s="616">
        <v>597839.39778774988</v>
      </c>
      <c r="I8" s="615">
        <v>98199.374807500004</v>
      </c>
      <c r="J8" s="615">
        <v>3217.0218824999997</v>
      </c>
      <c r="K8" s="269">
        <v>42.80321575</v>
      </c>
      <c r="L8" s="271"/>
      <c r="M8" s="613"/>
      <c r="N8" s="613"/>
      <c r="O8" s="614"/>
    </row>
    <row r="9" spans="1:15" s="256" customFormat="1" ht="16.5" customHeight="1">
      <c r="A9" s="491" t="s">
        <v>326</v>
      </c>
      <c r="B9" s="615">
        <v>57943.439457000015</v>
      </c>
      <c r="C9" s="615">
        <v>433830.13917816925</v>
      </c>
      <c r="D9" s="615">
        <v>132395.20692391394</v>
      </c>
      <c r="E9" s="615">
        <v>18176.960113010402</v>
      </c>
      <c r="F9" s="615">
        <v>18297.557859499993</v>
      </c>
      <c r="G9" s="615">
        <v>1945948.8135449998</v>
      </c>
      <c r="H9" s="616">
        <v>846449.64599225007</v>
      </c>
      <c r="I9" s="615">
        <v>102924.73545275</v>
      </c>
      <c r="J9" s="615">
        <v>2420.5227544999998</v>
      </c>
      <c r="K9" s="269">
        <v>25.150096250000001</v>
      </c>
      <c r="L9" s="271"/>
      <c r="M9" s="613"/>
      <c r="N9" s="613"/>
      <c r="O9" s="614"/>
    </row>
    <row r="10" spans="1:15" s="256" customFormat="1" ht="16.5" customHeight="1">
      <c r="L10" s="271"/>
      <c r="M10" s="613"/>
      <c r="N10" s="613"/>
      <c r="O10" s="614"/>
    </row>
    <row r="11" spans="1:15" s="256" customFormat="1" ht="33.75" customHeight="1">
      <c r="A11" s="1411" t="s">
        <v>764</v>
      </c>
      <c r="B11" s="1411"/>
      <c r="C11" s="1411"/>
      <c r="D11" s="1411"/>
      <c r="E11" s="1411"/>
      <c r="F11" s="1411"/>
      <c r="G11" s="1411"/>
      <c r="H11" s="1411"/>
      <c r="I11" s="1411"/>
      <c r="J11" s="1411"/>
      <c r="K11" s="1411"/>
      <c r="L11" s="271"/>
    </row>
    <row r="12" spans="1:15" s="256" customFormat="1" ht="15" customHeight="1">
      <c r="A12" s="256" t="s">
        <v>224</v>
      </c>
    </row>
    <row r="13" spans="1:15" s="256" customFormat="1">
      <c r="A13" s="256" t="s">
        <v>463</v>
      </c>
    </row>
    <row r="14" spans="1:15" s="256" customFormat="1" ht="26.1" customHeight="1">
      <c r="B14" s="614"/>
      <c r="C14" s="614"/>
      <c r="D14" s="614"/>
      <c r="E14" s="614"/>
      <c r="F14" s="614"/>
      <c r="G14" s="614"/>
      <c r="H14" s="614"/>
      <c r="J14" s="614"/>
      <c r="K14" s="614"/>
    </row>
    <row r="15" spans="1:15">
      <c r="F15" s="283"/>
      <c r="K15" s="283"/>
    </row>
    <row r="16" spans="1:15">
      <c r="F16" s="283"/>
      <c r="K16" s="283"/>
    </row>
    <row r="17" spans="5:11">
      <c r="F17" s="283"/>
      <c r="K17" s="283"/>
    </row>
    <row r="18" spans="5:11">
      <c r="F18" s="283"/>
      <c r="K18" s="283"/>
    </row>
    <row r="19" spans="5:11">
      <c r="E19" s="283"/>
      <c r="F19" s="283"/>
      <c r="K19" s="283"/>
    </row>
    <row r="20" spans="5:11">
      <c r="F20" s="283"/>
    </row>
  </sheetData>
  <mergeCells count="5">
    <mergeCell ref="A1:K1"/>
    <mergeCell ref="A2:A3"/>
    <mergeCell ref="B2:F2"/>
    <mergeCell ref="G2:K2"/>
    <mergeCell ref="A11:K11"/>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sqref="A1:K1"/>
    </sheetView>
  </sheetViews>
  <sheetFormatPr defaultColWidth="9.140625" defaultRowHeight="15"/>
  <cols>
    <col min="1" max="1" width="12.140625" style="255" bestFit="1" customWidth="1"/>
    <col min="2" max="2" width="12.140625" style="255" customWidth="1"/>
    <col min="3" max="6" width="12.140625" style="255" bestFit="1" customWidth="1"/>
    <col min="7" max="7" width="12.140625" style="255" customWidth="1"/>
    <col min="8" max="11" width="12.140625" style="255" bestFit="1" customWidth="1"/>
    <col min="12" max="12" width="4.5703125" style="255" bestFit="1" customWidth="1"/>
    <col min="13" max="16384" width="9.140625" style="255"/>
  </cols>
  <sheetData>
    <row r="1" spans="1:11" ht="18" customHeight="1">
      <c r="A1" s="1342" t="s">
        <v>765</v>
      </c>
      <c r="B1" s="1342"/>
      <c r="C1" s="1342"/>
      <c r="D1" s="1342"/>
      <c r="E1" s="1342"/>
      <c r="F1" s="1342"/>
      <c r="G1" s="1342"/>
      <c r="H1" s="1342"/>
      <c r="I1" s="1342"/>
      <c r="J1" s="1342"/>
      <c r="K1" s="1342"/>
    </row>
    <row r="2" spans="1:11" s="256" customFormat="1" ht="18" customHeight="1">
      <c r="A2" s="1270" t="s">
        <v>312</v>
      </c>
      <c r="B2" s="1401" t="s">
        <v>725</v>
      </c>
      <c r="C2" s="1402"/>
      <c r="D2" s="1402"/>
      <c r="E2" s="1402"/>
      <c r="F2" s="1403"/>
      <c r="G2" s="1272" t="s">
        <v>732</v>
      </c>
      <c r="H2" s="1315"/>
      <c r="I2" s="1315"/>
      <c r="J2" s="1315"/>
      <c r="K2" s="1316"/>
    </row>
    <row r="3" spans="1:11" s="256" customFormat="1" ht="18" customHeight="1">
      <c r="A3" s="1412"/>
      <c r="B3" s="617" t="s">
        <v>757</v>
      </c>
      <c r="C3" s="604" t="s">
        <v>758</v>
      </c>
      <c r="D3" s="364" t="s">
        <v>763</v>
      </c>
      <c r="E3" s="364" t="s">
        <v>760</v>
      </c>
      <c r="F3" s="364" t="s">
        <v>761</v>
      </c>
      <c r="G3" s="364" t="s">
        <v>757</v>
      </c>
      <c r="H3" s="364" t="s">
        <v>758</v>
      </c>
      <c r="I3" s="364" t="s">
        <v>759</v>
      </c>
      <c r="J3" s="364" t="s">
        <v>760</v>
      </c>
      <c r="K3" s="364" t="s">
        <v>761</v>
      </c>
    </row>
    <row r="4" spans="1:11" s="262" customFormat="1" ht="17.25" customHeight="1">
      <c r="A4" s="258" t="s">
        <v>78</v>
      </c>
      <c r="B4" s="618">
        <v>1.5841000000000001E-2</v>
      </c>
      <c r="C4" s="618">
        <v>197894.17259999999</v>
      </c>
      <c r="D4" s="618">
        <v>26143.679199999999</v>
      </c>
      <c r="E4" s="618">
        <v>7066.822099</v>
      </c>
      <c r="F4" s="618">
        <v>329.94289579999997</v>
      </c>
      <c r="G4" s="619">
        <v>0</v>
      </c>
      <c r="H4" s="619">
        <v>0</v>
      </c>
      <c r="I4" s="619">
        <v>0</v>
      </c>
      <c r="J4" s="619">
        <v>0</v>
      </c>
      <c r="K4" s="619">
        <v>0</v>
      </c>
    </row>
    <row r="5" spans="1:11" s="262" customFormat="1" ht="17.25" customHeight="1">
      <c r="A5" s="263" t="s">
        <v>79</v>
      </c>
      <c r="B5" s="620">
        <v>0</v>
      </c>
      <c r="C5" s="621">
        <v>57138.617965000034</v>
      </c>
      <c r="D5" s="621">
        <v>5735.3070917499999</v>
      </c>
      <c r="E5" s="621">
        <v>40.91528000000001</v>
      </c>
      <c r="F5" s="621">
        <v>4.5515464999999997</v>
      </c>
      <c r="G5" s="621">
        <v>0</v>
      </c>
      <c r="H5" s="621">
        <v>0</v>
      </c>
      <c r="I5" s="621">
        <v>0</v>
      </c>
      <c r="J5" s="621">
        <v>0</v>
      </c>
      <c r="K5" s="621">
        <v>0</v>
      </c>
    </row>
    <row r="6" spans="1:11" s="256" customFormat="1" ht="17.25" customHeight="1">
      <c r="A6" s="266" t="s">
        <v>218</v>
      </c>
      <c r="B6" s="622">
        <v>0</v>
      </c>
      <c r="C6" s="623">
        <v>19672.250184750021</v>
      </c>
      <c r="D6" s="623">
        <v>2300.0939997500004</v>
      </c>
      <c r="E6" s="622">
        <v>11.74653425</v>
      </c>
      <c r="F6" s="622">
        <v>6.5837499999999993E-2</v>
      </c>
      <c r="G6" s="622">
        <v>0</v>
      </c>
      <c r="H6" s="624">
        <v>0</v>
      </c>
      <c r="I6" s="624">
        <v>0</v>
      </c>
      <c r="J6" s="624">
        <v>0</v>
      </c>
      <c r="K6" s="622">
        <v>0</v>
      </c>
    </row>
    <row r="7" spans="1:11" s="256" customFormat="1" ht="17.25" customHeight="1">
      <c r="A7" s="266" t="s">
        <v>219</v>
      </c>
      <c r="B7" s="622">
        <v>0</v>
      </c>
      <c r="C7" s="623">
        <v>13710.048588250005</v>
      </c>
      <c r="D7" s="623">
        <v>665.11719525000001</v>
      </c>
      <c r="E7" s="622">
        <v>20.097688500000004</v>
      </c>
      <c r="F7" s="622">
        <v>4.4363640000000002</v>
      </c>
      <c r="G7" s="622">
        <v>0</v>
      </c>
      <c r="H7" s="624">
        <v>0</v>
      </c>
      <c r="I7" s="624">
        <v>0</v>
      </c>
      <c r="J7" s="624">
        <v>0</v>
      </c>
      <c r="K7" s="622">
        <v>0</v>
      </c>
    </row>
    <row r="8" spans="1:11" s="256" customFormat="1" ht="17.25" customHeight="1">
      <c r="A8" s="266" t="s">
        <v>325</v>
      </c>
      <c r="B8" s="622">
        <v>0</v>
      </c>
      <c r="C8" s="623">
        <v>12907.750240500009</v>
      </c>
      <c r="D8" s="623">
        <v>880.64205674999971</v>
      </c>
      <c r="E8" s="622">
        <v>7.1449115000000027</v>
      </c>
      <c r="F8" s="622">
        <v>0</v>
      </c>
      <c r="G8" s="622">
        <v>0</v>
      </c>
      <c r="H8" s="624">
        <v>0</v>
      </c>
      <c r="I8" s="624">
        <v>0</v>
      </c>
      <c r="J8" s="624">
        <v>0</v>
      </c>
      <c r="K8" s="622">
        <v>0</v>
      </c>
    </row>
    <row r="9" spans="1:11" s="256" customFormat="1" ht="17.25" customHeight="1">
      <c r="A9" s="266" t="s">
        <v>326</v>
      </c>
      <c r="B9" s="622">
        <v>0</v>
      </c>
      <c r="C9" s="623">
        <v>10848.568951500003</v>
      </c>
      <c r="D9" s="623">
        <v>1889.4538400000004</v>
      </c>
      <c r="E9" s="622">
        <v>1.9261457499999999</v>
      </c>
      <c r="F9" s="622">
        <v>4.9345E-2</v>
      </c>
      <c r="G9" s="622">
        <v>0</v>
      </c>
      <c r="H9" s="624">
        <v>0</v>
      </c>
      <c r="I9" s="624">
        <v>0</v>
      </c>
      <c r="J9" s="624">
        <v>0</v>
      </c>
      <c r="K9" s="622">
        <v>0</v>
      </c>
    </row>
    <row r="10" spans="1:11" s="256" customFormat="1" ht="17.25" customHeight="1">
      <c r="A10" s="358"/>
      <c r="B10" s="625"/>
      <c r="C10" s="626"/>
      <c r="D10" s="626"/>
      <c r="E10" s="625"/>
      <c r="F10" s="625"/>
      <c r="G10" s="625"/>
      <c r="H10" s="627"/>
      <c r="I10" s="627"/>
      <c r="J10" s="627"/>
      <c r="K10" s="625"/>
    </row>
    <row r="11" spans="1:11" s="256" customFormat="1" ht="15" customHeight="1">
      <c r="A11" s="1299" t="s">
        <v>224</v>
      </c>
      <c r="B11" s="1299"/>
      <c r="C11" s="1299"/>
      <c r="D11" s="1299"/>
      <c r="E11" s="1299"/>
      <c r="F11" s="1299"/>
      <c r="G11" s="1299"/>
      <c r="H11" s="1299"/>
      <c r="I11" s="1299"/>
      <c r="J11" s="1299"/>
      <c r="K11" s="1299"/>
    </row>
    <row r="12" spans="1:11" s="256" customFormat="1" ht="13.5" customHeight="1">
      <c r="A12" s="1299" t="s">
        <v>429</v>
      </c>
      <c r="B12" s="1299"/>
      <c r="C12" s="1299"/>
      <c r="D12" s="1299"/>
      <c r="E12" s="1299"/>
      <c r="F12" s="1299"/>
      <c r="G12" s="1299"/>
      <c r="H12" s="1299"/>
      <c r="I12" s="1299"/>
      <c r="J12" s="1299"/>
      <c r="K12" s="1299"/>
    </row>
    <row r="13" spans="1:11" s="256" customFormat="1" ht="27.6" customHeight="1">
      <c r="B13" s="614"/>
      <c r="C13" s="614"/>
      <c r="D13" s="614"/>
      <c r="E13" s="614"/>
      <c r="F13" s="614"/>
    </row>
    <row r="14" spans="1:11">
      <c r="B14" s="283"/>
      <c r="C14" s="283"/>
      <c r="D14" s="283"/>
      <c r="E14" s="283"/>
      <c r="F14" s="283"/>
      <c r="G14" s="283"/>
      <c r="H14" s="283"/>
      <c r="I14" s="283"/>
      <c r="J14" s="283"/>
      <c r="K14" s="283"/>
    </row>
  </sheetData>
  <mergeCells count="6">
    <mergeCell ref="A12:K12"/>
    <mergeCell ref="A1:K1"/>
    <mergeCell ref="A2:A3"/>
    <mergeCell ref="B2:F2"/>
    <mergeCell ref="G2:K2"/>
    <mergeCell ref="A11:K11"/>
  </mergeCells>
  <printOptions horizontalCentered="1"/>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sqref="A1:N1"/>
    </sheetView>
  </sheetViews>
  <sheetFormatPr defaultColWidth="9.140625" defaultRowHeight="15"/>
  <cols>
    <col min="1" max="1" width="12.140625" style="255" bestFit="1" customWidth="1"/>
    <col min="2" max="2" width="13.42578125" style="255" customWidth="1"/>
    <col min="3" max="3" width="15.5703125" style="255" customWidth="1"/>
    <col min="4" max="4" width="13" style="255" bestFit="1" customWidth="1"/>
    <col min="5" max="5" width="10.140625" style="255" bestFit="1" customWidth="1"/>
    <col min="6" max="6" width="12.5703125" style="255" bestFit="1" customWidth="1"/>
    <col min="7" max="7" width="10.140625" style="255" bestFit="1" customWidth="1"/>
    <col min="8" max="8" width="12.5703125" style="255" bestFit="1" customWidth="1"/>
    <col min="9" max="9" width="8.42578125" style="255" bestFit="1" customWidth="1"/>
    <col min="10" max="10" width="14.140625" style="255" bestFit="1" customWidth="1"/>
    <col min="11" max="13" width="12.140625" style="255" bestFit="1" customWidth="1"/>
    <col min="14" max="14" width="11.5703125" style="255" bestFit="1" customWidth="1"/>
    <col min="15" max="15" width="6.140625" style="255" bestFit="1" customWidth="1"/>
    <col min="16" max="16384" width="9.140625" style="255"/>
  </cols>
  <sheetData>
    <row r="1" spans="1:14" ht="15.75" customHeight="1">
      <c r="A1" s="1268" t="s">
        <v>53</v>
      </c>
      <c r="B1" s="1268"/>
      <c r="C1" s="1268"/>
      <c r="D1" s="1268"/>
      <c r="E1" s="1268"/>
      <c r="F1" s="1268"/>
      <c r="G1" s="1268"/>
      <c r="H1" s="1268"/>
      <c r="I1" s="1268"/>
      <c r="J1" s="1268"/>
      <c r="K1" s="1268"/>
      <c r="L1" s="1268"/>
      <c r="M1" s="1268"/>
      <c r="N1" s="1268"/>
    </row>
    <row r="2" spans="1:14" s="256" customFormat="1" ht="19.5" customHeight="1">
      <c r="A2" s="1290" t="s">
        <v>257</v>
      </c>
      <c r="B2" s="1290" t="s">
        <v>395</v>
      </c>
      <c r="C2" s="1288" t="s">
        <v>85</v>
      </c>
      <c r="D2" s="1311"/>
      <c r="E2" s="1311"/>
      <c r="F2" s="1289"/>
      <c r="G2" s="1288" t="s">
        <v>86</v>
      </c>
      <c r="H2" s="1311"/>
      <c r="I2" s="1311"/>
      <c r="J2" s="1289"/>
      <c r="K2" s="1288" t="s">
        <v>87</v>
      </c>
      <c r="L2" s="1311"/>
      <c r="M2" s="1311"/>
      <c r="N2" s="1289"/>
    </row>
    <row r="3" spans="1:14" s="256" customFormat="1" ht="36" customHeight="1">
      <c r="A3" s="1369"/>
      <c r="B3" s="1369"/>
      <c r="C3" s="1288" t="s">
        <v>766</v>
      </c>
      <c r="D3" s="1289"/>
      <c r="E3" s="1370" t="s">
        <v>767</v>
      </c>
      <c r="F3" s="1373"/>
      <c r="G3" s="1288" t="s">
        <v>766</v>
      </c>
      <c r="H3" s="1289"/>
      <c r="I3" s="1370" t="s">
        <v>767</v>
      </c>
      <c r="J3" s="1373"/>
      <c r="K3" s="1288" t="s">
        <v>768</v>
      </c>
      <c r="L3" s="1289"/>
      <c r="M3" s="1288" t="s">
        <v>769</v>
      </c>
      <c r="N3" s="1289"/>
    </row>
    <row r="4" spans="1:14" s="256" customFormat="1" ht="45">
      <c r="A4" s="1291"/>
      <c r="B4" s="1291"/>
      <c r="C4" s="373" t="s">
        <v>690</v>
      </c>
      <c r="D4" s="547" t="s">
        <v>770</v>
      </c>
      <c r="E4" s="373" t="s">
        <v>690</v>
      </c>
      <c r="F4" s="547" t="s">
        <v>730</v>
      </c>
      <c r="G4" s="373" t="s">
        <v>690</v>
      </c>
      <c r="H4" s="547" t="s">
        <v>770</v>
      </c>
      <c r="I4" s="373" t="s">
        <v>690</v>
      </c>
      <c r="J4" s="547" t="s">
        <v>730</v>
      </c>
      <c r="K4" s="373" t="s">
        <v>690</v>
      </c>
      <c r="L4" s="547" t="s">
        <v>770</v>
      </c>
      <c r="M4" s="373" t="s">
        <v>690</v>
      </c>
      <c r="N4" s="547" t="s">
        <v>730</v>
      </c>
    </row>
    <row r="5" spans="1:14" s="262" customFormat="1" ht="27" customHeight="1">
      <c r="A5" s="557" t="s">
        <v>78</v>
      </c>
      <c r="B5" s="628">
        <v>245</v>
      </c>
      <c r="C5" s="560">
        <v>1261615</v>
      </c>
      <c r="D5" s="561">
        <v>23552.133400000002</v>
      </c>
      <c r="E5" s="629">
        <v>7500</v>
      </c>
      <c r="F5" s="561">
        <v>0</v>
      </c>
      <c r="G5" s="560">
        <v>1370182</v>
      </c>
      <c r="H5" s="561">
        <v>26295.760000000002</v>
      </c>
      <c r="I5" s="561">
        <v>54294</v>
      </c>
      <c r="J5" s="561">
        <v>1075.7858000000001</v>
      </c>
      <c r="K5" s="561">
        <v>0</v>
      </c>
      <c r="L5" s="561">
        <v>0</v>
      </c>
      <c r="M5" s="561">
        <v>0</v>
      </c>
      <c r="N5" s="561">
        <v>0</v>
      </c>
    </row>
    <row r="6" spans="1:14" s="262" customFormat="1" ht="27" customHeight="1">
      <c r="A6" s="563" t="s">
        <v>79</v>
      </c>
      <c r="B6" s="630">
        <v>80</v>
      </c>
      <c r="C6" s="566">
        <v>0</v>
      </c>
      <c r="D6" s="568">
        <v>0</v>
      </c>
      <c r="E6" s="631">
        <v>7500</v>
      </c>
      <c r="F6" s="568">
        <v>0</v>
      </c>
      <c r="G6" s="566">
        <v>489312</v>
      </c>
      <c r="H6" s="632">
        <v>9912.9500000000007</v>
      </c>
      <c r="I6" s="568">
        <v>85322</v>
      </c>
      <c r="J6" s="568">
        <v>1704.3271999999999</v>
      </c>
      <c r="K6" s="568" t="s">
        <v>386</v>
      </c>
      <c r="L6" s="568" t="s">
        <v>386</v>
      </c>
      <c r="M6" s="568" t="s">
        <v>386</v>
      </c>
      <c r="N6" s="568" t="s">
        <v>386</v>
      </c>
    </row>
    <row r="7" spans="1:14" s="256" customFormat="1" ht="27" customHeight="1">
      <c r="A7" s="569" t="s">
        <v>218</v>
      </c>
      <c r="B7" s="633">
        <v>17</v>
      </c>
      <c r="C7" s="573">
        <v>0</v>
      </c>
      <c r="D7" s="573">
        <v>0</v>
      </c>
      <c r="E7" s="634">
        <v>7500</v>
      </c>
      <c r="F7" s="573">
        <v>0</v>
      </c>
      <c r="G7" s="572">
        <v>136423</v>
      </c>
      <c r="H7" s="573">
        <v>2742.14</v>
      </c>
      <c r="I7" s="573">
        <v>52650</v>
      </c>
      <c r="J7" s="573">
        <v>1057.4241999999999</v>
      </c>
      <c r="K7" s="573" t="s">
        <v>386</v>
      </c>
      <c r="L7" s="573" t="s">
        <v>386</v>
      </c>
      <c r="M7" s="573" t="s">
        <v>386</v>
      </c>
      <c r="N7" s="573" t="s">
        <v>386</v>
      </c>
    </row>
    <row r="8" spans="1:14" s="256" customFormat="1" ht="27" customHeight="1">
      <c r="A8" s="569" t="s">
        <v>219</v>
      </c>
      <c r="B8" s="633">
        <v>21</v>
      </c>
      <c r="C8" s="573">
        <v>0</v>
      </c>
      <c r="D8" s="573">
        <v>0</v>
      </c>
      <c r="E8" s="634">
        <v>7500</v>
      </c>
      <c r="F8" s="573">
        <v>0</v>
      </c>
      <c r="G8" s="572">
        <v>126952</v>
      </c>
      <c r="H8" s="573">
        <v>2589.5700000000002</v>
      </c>
      <c r="I8" s="573">
        <v>62288</v>
      </c>
      <c r="J8" s="573">
        <v>1264.5993000000001</v>
      </c>
      <c r="K8" s="573" t="s">
        <v>386</v>
      </c>
      <c r="L8" s="573" t="s">
        <v>386</v>
      </c>
      <c r="M8" s="573" t="s">
        <v>386</v>
      </c>
      <c r="N8" s="573" t="s">
        <v>386</v>
      </c>
    </row>
    <row r="9" spans="1:14" s="256" customFormat="1" ht="27" customHeight="1">
      <c r="A9" s="569" t="s">
        <v>325</v>
      </c>
      <c r="B9" s="633">
        <v>21</v>
      </c>
      <c r="C9" s="573">
        <v>0</v>
      </c>
      <c r="D9" s="573">
        <v>0</v>
      </c>
      <c r="E9" s="634">
        <v>7500</v>
      </c>
      <c r="F9" s="573">
        <v>0</v>
      </c>
      <c r="G9" s="573">
        <v>97109</v>
      </c>
      <c r="H9" s="573">
        <v>1973.25</v>
      </c>
      <c r="I9" s="573">
        <v>53160</v>
      </c>
      <c r="J9" s="573">
        <v>1067.8354999999999</v>
      </c>
      <c r="K9" s="573" t="s">
        <v>386</v>
      </c>
      <c r="L9" s="573" t="s">
        <v>386</v>
      </c>
      <c r="M9" s="573" t="s">
        <v>386</v>
      </c>
      <c r="N9" s="573" t="s">
        <v>386</v>
      </c>
    </row>
    <row r="10" spans="1:14" s="256" customFormat="1" ht="27" customHeight="1">
      <c r="A10" s="569" t="s">
        <v>326</v>
      </c>
      <c r="B10" s="633">
        <v>21</v>
      </c>
      <c r="C10" s="573">
        <v>0</v>
      </c>
      <c r="D10" s="573">
        <v>0</v>
      </c>
      <c r="E10" s="634">
        <v>7500</v>
      </c>
      <c r="F10" s="573">
        <v>0</v>
      </c>
      <c r="G10" s="573">
        <v>128828</v>
      </c>
      <c r="H10" s="573">
        <v>2607.9899999999998</v>
      </c>
      <c r="I10" s="573">
        <v>85322</v>
      </c>
      <c r="J10" s="573">
        <v>1704.3271999999999</v>
      </c>
      <c r="K10" s="573" t="s">
        <v>386</v>
      </c>
      <c r="L10" s="573" t="s">
        <v>386</v>
      </c>
      <c r="M10" s="573" t="s">
        <v>386</v>
      </c>
      <c r="N10" s="573" t="s">
        <v>386</v>
      </c>
    </row>
    <row r="11" spans="1:14" s="256" customFormat="1">
      <c r="A11" s="574"/>
      <c r="B11" s="635"/>
      <c r="C11" s="578"/>
      <c r="D11" s="578"/>
      <c r="E11" s="636"/>
      <c r="F11" s="578"/>
      <c r="G11" s="578"/>
      <c r="H11" s="578"/>
      <c r="I11" s="578"/>
      <c r="J11" s="578"/>
      <c r="K11" s="578"/>
      <c r="L11" s="578"/>
      <c r="M11" s="578"/>
      <c r="N11" s="578"/>
    </row>
    <row r="12" spans="1:14" s="256" customFormat="1">
      <c r="A12" s="1299" t="s">
        <v>224</v>
      </c>
      <c r="B12" s="1299"/>
      <c r="C12" s="1299"/>
      <c r="D12" s="1299"/>
      <c r="E12" s="1299"/>
      <c r="F12" s="1299"/>
      <c r="G12" s="1299"/>
      <c r="H12" s="1299"/>
      <c r="I12" s="1299"/>
      <c r="J12" s="1299"/>
      <c r="K12" s="1299"/>
      <c r="L12" s="1299"/>
      <c r="M12" s="1299"/>
      <c r="N12" s="1299"/>
    </row>
    <row r="13" spans="1:14" s="256" customFormat="1">
      <c r="A13" s="1299" t="s">
        <v>771</v>
      </c>
      <c r="B13" s="1299"/>
      <c r="C13" s="1299"/>
      <c r="D13" s="1299"/>
      <c r="E13" s="1299"/>
      <c r="F13" s="1299"/>
      <c r="G13" s="1299"/>
      <c r="H13" s="1299"/>
      <c r="I13" s="1299"/>
      <c r="J13" s="1299"/>
      <c r="K13" s="1299"/>
      <c r="L13" s="1299"/>
      <c r="M13" s="1299"/>
      <c r="N13" s="1299"/>
    </row>
    <row r="14" spans="1:14" s="256" customFormat="1" ht="27.6" customHeight="1"/>
    <row r="15" spans="1:14">
      <c r="B15" s="283"/>
      <c r="C15" s="283"/>
      <c r="D15" s="283"/>
      <c r="E15" s="283"/>
      <c r="F15" s="283"/>
      <c r="G15" s="283"/>
      <c r="H15" s="283"/>
      <c r="I15" s="283"/>
      <c r="J15" s="283"/>
      <c r="K15" s="283"/>
      <c r="L15" s="283"/>
      <c r="M15" s="283"/>
      <c r="N15" s="283"/>
    </row>
    <row r="16" spans="1:14">
      <c r="B16" s="283"/>
      <c r="C16" s="283"/>
      <c r="D16" s="283"/>
      <c r="E16" s="283"/>
      <c r="F16" s="283"/>
      <c r="G16" s="283"/>
      <c r="H16" s="283"/>
      <c r="I16" s="283"/>
      <c r="J16" s="283"/>
      <c r="K16" s="283"/>
      <c r="L16" s="283"/>
      <c r="M16" s="283"/>
    </row>
  </sheetData>
  <mergeCells count="14">
    <mergeCell ref="K3:L3"/>
    <mergeCell ref="M3:N3"/>
    <mergeCell ref="A12:N12"/>
    <mergeCell ref="A13:N13"/>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75"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Normal="100" workbookViewId="0">
      <selection sqref="A1:H1"/>
    </sheetView>
  </sheetViews>
  <sheetFormatPr defaultColWidth="9.140625" defaultRowHeight="15"/>
  <cols>
    <col min="1" max="1" width="14.5703125" style="255" bestFit="1" customWidth="1"/>
    <col min="2" max="2" width="16.5703125" style="255" bestFit="1" customWidth="1"/>
    <col min="3" max="6" width="12.140625" style="255" bestFit="1" customWidth="1"/>
    <col min="7" max="7" width="14.5703125" style="255" customWidth="1"/>
    <col min="8" max="8" width="22.140625" style="255" bestFit="1" customWidth="1"/>
    <col min="9" max="9" width="4.5703125" style="255" bestFit="1" customWidth="1"/>
    <col min="10" max="16384" width="9.140625" style="255"/>
  </cols>
  <sheetData>
    <row r="1" spans="1:9" ht="18" customHeight="1">
      <c r="A1" s="1275" t="s">
        <v>772</v>
      </c>
      <c r="B1" s="1275"/>
      <c r="C1" s="1275"/>
      <c r="D1" s="1275"/>
      <c r="E1" s="1275"/>
      <c r="F1" s="1275"/>
      <c r="G1" s="1275"/>
      <c r="H1" s="1275"/>
    </row>
    <row r="2" spans="1:9" s="256" customFormat="1" ht="18" customHeight="1">
      <c r="A2" s="1276" t="s">
        <v>257</v>
      </c>
      <c r="B2" s="1288" t="s">
        <v>85</v>
      </c>
      <c r="C2" s="1289"/>
      <c r="D2" s="1288" t="s">
        <v>86</v>
      </c>
      <c r="E2" s="1289"/>
      <c r="F2" s="1288" t="s">
        <v>87</v>
      </c>
      <c r="G2" s="1289"/>
    </row>
    <row r="3" spans="1:9" s="256" customFormat="1" ht="43.5" customHeight="1">
      <c r="A3" s="1312"/>
      <c r="B3" s="547" t="s">
        <v>704</v>
      </c>
      <c r="C3" s="373" t="s">
        <v>773</v>
      </c>
      <c r="D3" s="547" t="s">
        <v>704</v>
      </c>
      <c r="E3" s="373" t="s">
        <v>773</v>
      </c>
      <c r="F3" s="373" t="s">
        <v>774</v>
      </c>
      <c r="G3" s="373" t="s">
        <v>773</v>
      </c>
    </row>
    <row r="4" spans="1:9" s="262" customFormat="1" ht="18" customHeight="1">
      <c r="A4" s="258" t="s">
        <v>78</v>
      </c>
      <c r="B4" s="586">
        <v>264</v>
      </c>
      <c r="C4" s="586">
        <v>4.8221150000000002</v>
      </c>
      <c r="D4" s="586">
        <v>804.94738050000001</v>
      </c>
      <c r="E4" s="586">
        <v>11.594347340000001</v>
      </c>
      <c r="F4" s="637">
        <v>0</v>
      </c>
      <c r="G4" s="637">
        <v>0</v>
      </c>
    </row>
    <row r="5" spans="1:9" s="262" customFormat="1" ht="18" customHeight="1">
      <c r="A5" s="263" t="s">
        <v>79</v>
      </c>
      <c r="B5" s="587">
        <v>62.146275999999993</v>
      </c>
      <c r="C5" s="587">
        <v>0.29938900000000002</v>
      </c>
      <c r="D5" s="587">
        <v>140.18979400000001</v>
      </c>
      <c r="E5" s="587">
        <v>0.79673550000000004</v>
      </c>
      <c r="F5" s="638">
        <v>0</v>
      </c>
      <c r="G5" s="638">
        <v>0</v>
      </c>
      <c r="H5" s="639"/>
      <c r="I5" s="639"/>
    </row>
    <row r="6" spans="1:9" s="256" customFormat="1" ht="18" customHeight="1">
      <c r="A6" s="266" t="s">
        <v>218</v>
      </c>
      <c r="B6" s="589">
        <v>10.206185</v>
      </c>
      <c r="C6" s="589">
        <v>1.1249999999999999E-3</v>
      </c>
      <c r="D6" s="589">
        <v>30.344488500000001</v>
      </c>
      <c r="E6" s="589">
        <v>0.44490424000000001</v>
      </c>
      <c r="F6" s="640">
        <v>0</v>
      </c>
      <c r="G6" s="640">
        <v>0</v>
      </c>
    </row>
    <row r="7" spans="1:9" s="256" customFormat="1" ht="18" customHeight="1">
      <c r="A7" s="266" t="s">
        <v>219</v>
      </c>
      <c r="B7" s="589">
        <v>22.069125</v>
      </c>
      <c r="C7" s="589">
        <v>0.16861400000000001</v>
      </c>
      <c r="D7" s="589">
        <v>39.700460499999998</v>
      </c>
      <c r="E7" s="589">
        <v>0.18569446000000001</v>
      </c>
      <c r="F7" s="640">
        <v>0</v>
      </c>
      <c r="G7" s="640">
        <v>0</v>
      </c>
    </row>
    <row r="8" spans="1:9" s="256" customFormat="1" ht="18" customHeight="1">
      <c r="A8" s="266" t="s">
        <v>325</v>
      </c>
      <c r="B8" s="589">
        <v>9.8327500000000008</v>
      </c>
      <c r="C8" s="589">
        <v>0.12964999999999999</v>
      </c>
      <c r="D8" s="589">
        <v>28.1534455</v>
      </c>
      <c r="E8" s="589">
        <v>8.3667119999999998E-2</v>
      </c>
      <c r="F8" s="640">
        <v>0</v>
      </c>
      <c r="G8" s="640">
        <v>0</v>
      </c>
    </row>
    <row r="9" spans="1:9" s="256" customFormat="1" ht="18" customHeight="1">
      <c r="A9" s="266" t="s">
        <v>326</v>
      </c>
      <c r="B9" s="589">
        <v>20.038215999999998</v>
      </c>
      <c r="C9" s="589">
        <v>0</v>
      </c>
      <c r="D9" s="589">
        <v>41.9913995</v>
      </c>
      <c r="E9" s="589">
        <v>8.2469680000000004E-2</v>
      </c>
      <c r="F9" s="640">
        <v>0</v>
      </c>
      <c r="G9" s="640">
        <v>0</v>
      </c>
    </row>
    <row r="10" spans="1:9" s="256" customFormat="1" ht="18" customHeight="1">
      <c r="A10" s="358"/>
      <c r="B10" s="397"/>
      <c r="C10" s="397"/>
      <c r="D10" s="397"/>
      <c r="E10" s="397"/>
      <c r="F10" s="641"/>
      <c r="G10" s="641"/>
    </row>
    <row r="11" spans="1:9" s="256" customFormat="1" ht="19.5" customHeight="1">
      <c r="A11" s="1268" t="s">
        <v>224</v>
      </c>
      <c r="B11" s="1268"/>
      <c r="C11" s="1268"/>
      <c r="D11" s="1268"/>
      <c r="E11" s="1268"/>
      <c r="F11" s="1268"/>
      <c r="G11" s="1268"/>
    </row>
    <row r="12" spans="1:9" s="256" customFormat="1" ht="18" customHeight="1">
      <c r="A12" s="1268" t="s">
        <v>775</v>
      </c>
      <c r="B12" s="1268"/>
      <c r="C12" s="1268"/>
      <c r="D12" s="1268"/>
      <c r="E12" s="1268"/>
      <c r="F12" s="1268"/>
      <c r="G12" s="1268"/>
    </row>
    <row r="13" spans="1:9" s="256" customFormat="1" ht="28.35" customHeight="1">
      <c r="B13" s="590"/>
    </row>
    <row r="14" spans="1:9">
      <c r="B14" s="591"/>
      <c r="C14" s="591"/>
      <c r="D14" s="591"/>
      <c r="E14" s="591"/>
      <c r="F14" s="591"/>
      <c r="G14" s="591"/>
    </row>
    <row r="15" spans="1:9">
      <c r="B15" s="591"/>
      <c r="C15" s="591"/>
      <c r="D15" s="591"/>
      <c r="E15" s="591"/>
      <c r="F15" s="591"/>
      <c r="G15" s="591"/>
    </row>
  </sheetData>
  <mergeCells count="7">
    <mergeCell ref="A12:G12"/>
    <mergeCell ref="A1:H1"/>
    <mergeCell ref="A2:A3"/>
    <mergeCell ref="B2:C2"/>
    <mergeCell ref="D2:E2"/>
    <mergeCell ref="F2:G2"/>
    <mergeCell ref="A11:G11"/>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I14" sqref="I14"/>
    </sheetView>
  </sheetViews>
  <sheetFormatPr defaultRowHeight="15"/>
  <cols>
    <col min="1" max="1" width="14.42578125" style="951" bestFit="1" customWidth="1"/>
    <col min="2" max="3" width="16.28515625" style="951" bestFit="1" customWidth="1"/>
    <col min="4" max="4" width="15.85546875" style="951" bestFit="1" customWidth="1"/>
    <col min="5" max="5" width="13.85546875" style="951" bestFit="1" customWidth="1"/>
    <col min="6" max="6" width="16.28515625" style="951" bestFit="1" customWidth="1"/>
    <col min="7" max="8" width="9.140625" style="951"/>
    <col min="9" max="9" width="9.85546875" style="951" customWidth="1"/>
    <col min="10" max="16384" width="9.140625" style="951"/>
  </cols>
  <sheetData>
    <row r="1" spans="1:8" s="949" customFormat="1">
      <c r="A1" s="1413" t="s">
        <v>55</v>
      </c>
      <c r="B1" s="1413"/>
      <c r="C1" s="1413"/>
      <c r="D1" s="1413"/>
      <c r="E1" s="1413"/>
      <c r="F1" s="1413"/>
    </row>
    <row r="2" spans="1:8" ht="60">
      <c r="A2" s="950" t="s">
        <v>209</v>
      </c>
      <c r="B2" s="950" t="s">
        <v>1148</v>
      </c>
      <c r="C2" s="950" t="s">
        <v>1149</v>
      </c>
      <c r="D2" s="950" t="s">
        <v>1150</v>
      </c>
      <c r="E2" s="950" t="s">
        <v>1151</v>
      </c>
      <c r="F2" s="950" t="s">
        <v>1152</v>
      </c>
    </row>
    <row r="3" spans="1:8">
      <c r="A3" s="952" t="s">
        <v>78</v>
      </c>
      <c r="B3" s="1154">
        <v>2342193.71</v>
      </c>
      <c r="C3" s="1154">
        <v>2383130.69</v>
      </c>
      <c r="D3" s="1154">
        <v>-40936.980000000003</v>
      </c>
      <c r="E3" s="1154">
        <v>-5510.1799999999985</v>
      </c>
      <c r="F3" s="1154">
        <v>259764.34000000005</v>
      </c>
      <c r="G3" s="953"/>
      <c r="H3" s="954"/>
    </row>
    <row r="4" spans="1:8">
      <c r="A4" s="952" t="s">
        <v>79</v>
      </c>
      <c r="B4" s="1154">
        <f>SUM(B5:B8)</f>
        <v>981024.27</v>
      </c>
      <c r="C4" s="1154">
        <f t="shared" ref="C4:E4" si="0">SUM(C5:C8)</f>
        <v>814915.15000000014</v>
      </c>
      <c r="D4" s="1154">
        <f t="shared" si="0"/>
        <v>166109.12</v>
      </c>
      <c r="E4" s="1154">
        <f t="shared" si="0"/>
        <v>20222.88</v>
      </c>
      <c r="F4" s="1154">
        <v>279987.21999999997</v>
      </c>
      <c r="G4" s="953"/>
      <c r="H4" s="954"/>
    </row>
    <row r="5" spans="1:8">
      <c r="A5" s="955">
        <v>45017</v>
      </c>
      <c r="B5" s="1155">
        <v>156391.94</v>
      </c>
      <c r="C5" s="1155">
        <v>142847.15</v>
      </c>
      <c r="D5" s="1155">
        <v>13544.79</v>
      </c>
      <c r="E5" s="1155">
        <v>1654.56</v>
      </c>
      <c r="F5" s="1155">
        <v>261418.9</v>
      </c>
      <c r="G5" s="953"/>
      <c r="H5" s="954"/>
    </row>
    <row r="6" spans="1:8">
      <c r="A6" s="955">
        <v>45047</v>
      </c>
      <c r="B6" s="1155">
        <v>222890.68</v>
      </c>
      <c r="C6" s="1155">
        <v>174561.13</v>
      </c>
      <c r="D6" s="1155">
        <v>48329.55</v>
      </c>
      <c r="E6" s="1155">
        <v>5878.03</v>
      </c>
      <c r="F6" s="1155">
        <f>F5+E6</f>
        <v>267296.93</v>
      </c>
      <c r="G6" s="953"/>
      <c r="H6" s="954"/>
    </row>
    <row r="7" spans="1:8">
      <c r="A7" s="955">
        <v>45078</v>
      </c>
      <c r="B7" s="1155">
        <v>333177.03000000003</v>
      </c>
      <c r="C7" s="1155">
        <v>276919.33</v>
      </c>
      <c r="D7" s="1155">
        <v>56257.7</v>
      </c>
      <c r="E7" s="1155">
        <v>6846.63</v>
      </c>
      <c r="F7" s="1155">
        <f>F6+E7</f>
        <v>274143.56</v>
      </c>
      <c r="G7" s="953"/>
      <c r="H7" s="954"/>
    </row>
    <row r="8" spans="1:8">
      <c r="A8" s="955">
        <v>45108</v>
      </c>
      <c r="B8" s="1155">
        <v>268564.62</v>
      </c>
      <c r="C8" s="1155">
        <v>220587.54</v>
      </c>
      <c r="D8" s="1155">
        <v>47977.08</v>
      </c>
      <c r="E8" s="1155">
        <v>5843.66</v>
      </c>
      <c r="F8" s="1155">
        <f>F7+E8</f>
        <v>279987.21999999997</v>
      </c>
      <c r="G8" s="953"/>
      <c r="H8" s="954"/>
    </row>
    <row r="9" spans="1:8">
      <c r="A9" s="1414" t="s">
        <v>224</v>
      </c>
      <c r="B9" s="1414"/>
      <c r="C9" s="1414"/>
      <c r="D9" s="1414"/>
      <c r="E9" s="1414"/>
      <c r="F9" s="1414"/>
    </row>
    <row r="10" spans="1:8">
      <c r="A10" s="1415" t="s">
        <v>1153</v>
      </c>
      <c r="B10" s="1415"/>
      <c r="C10" s="1415"/>
      <c r="D10" s="1415"/>
      <c r="E10" s="1415"/>
      <c r="F10" s="1415"/>
    </row>
    <row r="11" spans="1:8">
      <c r="E11" s="953"/>
    </row>
    <row r="12" spans="1:8">
      <c r="B12" s="956"/>
      <c r="C12" s="956"/>
      <c r="D12" s="956"/>
      <c r="E12" s="956"/>
      <c r="F12" s="956"/>
    </row>
    <row r="15" spans="1:8" s="957" customFormat="1" ht="11.25">
      <c r="B15" s="958"/>
      <c r="C15" s="958"/>
      <c r="D15" s="958"/>
      <c r="E15" s="958"/>
    </row>
  </sheetData>
  <mergeCells count="3">
    <mergeCell ref="A1:F1"/>
    <mergeCell ref="A9:F9"/>
    <mergeCell ref="A10:F10"/>
  </mergeCells>
  <printOptions horizontalCentere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sqref="A1:F1"/>
    </sheetView>
  </sheetViews>
  <sheetFormatPr defaultRowHeight="15"/>
  <cols>
    <col min="1" max="1" width="14.42578125" style="951" bestFit="1" customWidth="1"/>
    <col min="2" max="6" width="23.85546875" style="951" customWidth="1"/>
    <col min="7" max="16384" width="9.140625" style="951"/>
  </cols>
  <sheetData>
    <row r="1" spans="1:11" s="960" customFormat="1" ht="15" customHeight="1">
      <c r="A1" s="1413" t="s">
        <v>1154</v>
      </c>
      <c r="B1" s="1413"/>
      <c r="C1" s="1413"/>
      <c r="D1" s="1413"/>
      <c r="E1" s="1413"/>
      <c r="F1" s="1413"/>
      <c r="G1" s="959"/>
      <c r="H1" s="959"/>
      <c r="I1" s="959"/>
      <c r="J1" s="959"/>
      <c r="K1" s="959"/>
    </row>
    <row r="2" spans="1:11" ht="90">
      <c r="A2" s="961" t="s">
        <v>209</v>
      </c>
      <c r="B2" s="961" t="s">
        <v>1155</v>
      </c>
      <c r="C2" s="961" t="s">
        <v>1156</v>
      </c>
      <c r="D2" s="961" t="s">
        <v>1157</v>
      </c>
      <c r="E2" s="961" t="s">
        <v>1158</v>
      </c>
      <c r="F2" s="950" t="s">
        <v>1159</v>
      </c>
    </row>
    <row r="3" spans="1:11">
      <c r="A3" s="962" t="s">
        <v>78</v>
      </c>
      <c r="B3" s="963">
        <v>88600.120784090221</v>
      </c>
      <c r="C3" s="963">
        <v>88600.120784090221</v>
      </c>
      <c r="D3" s="963">
        <v>4870792</v>
      </c>
      <c r="E3" s="964">
        <v>1.82</v>
      </c>
      <c r="F3" s="964">
        <v>1.82</v>
      </c>
    </row>
    <row r="4" spans="1:11">
      <c r="A4" s="962" t="s">
        <v>79</v>
      </c>
      <c r="B4" s="965">
        <v>113290.99670231827</v>
      </c>
      <c r="C4" s="965">
        <v>113286.42468431826</v>
      </c>
      <c r="D4" s="965">
        <v>5563382</v>
      </c>
      <c r="E4" s="966">
        <v>2.0363691851884029</v>
      </c>
      <c r="F4" s="966">
        <v>2.0362870046370762</v>
      </c>
    </row>
    <row r="5" spans="1:11">
      <c r="A5" s="955">
        <v>45017</v>
      </c>
      <c r="B5" s="967">
        <v>95911.056225809152</v>
      </c>
      <c r="C5" s="967">
        <v>95911.056225809152</v>
      </c>
      <c r="D5" s="967">
        <v>5084725.2082388252</v>
      </c>
      <c r="E5" s="968">
        <v>1.8862583974135601</v>
      </c>
      <c r="F5" s="968">
        <v>1.8862583974135601</v>
      </c>
    </row>
    <row r="6" spans="1:11">
      <c r="A6" s="955">
        <v>45047</v>
      </c>
      <c r="B6" s="967">
        <v>104584.82</v>
      </c>
      <c r="C6" s="967">
        <v>104584.82</v>
      </c>
      <c r="D6" s="967">
        <v>5295743.5977545604</v>
      </c>
      <c r="E6" s="968">
        <v>1.9748845099740999</v>
      </c>
      <c r="F6" s="968">
        <v>1.9748845099740999</v>
      </c>
    </row>
    <row r="7" spans="1:11">
      <c r="A7" s="955">
        <v>45078</v>
      </c>
      <c r="B7" s="967">
        <v>113290.99670231827</v>
      </c>
      <c r="C7" s="967">
        <v>113286.42468431826</v>
      </c>
      <c r="D7" s="967">
        <v>5563382</v>
      </c>
      <c r="E7" s="968">
        <f>(B7/D7)*100</f>
        <v>2.0363691851884029</v>
      </c>
      <c r="F7" s="968">
        <f>(C7/D7)*100</f>
        <v>2.0362870046370762</v>
      </c>
    </row>
    <row r="8" spans="1:11">
      <c r="A8" s="1416" t="s">
        <v>1160</v>
      </c>
      <c r="B8" s="1416"/>
      <c r="C8" s="1416"/>
      <c r="D8" s="1416"/>
      <c r="E8" s="1416"/>
      <c r="F8" s="1416"/>
    </row>
    <row r="9" spans="1:11">
      <c r="A9" s="1417" t="s">
        <v>1161</v>
      </c>
      <c r="B9" s="1417"/>
      <c r="C9" s="1417"/>
      <c r="D9" s="1417"/>
      <c r="E9" s="1417"/>
      <c r="F9" s="1417"/>
    </row>
    <row r="10" spans="1:11">
      <c r="A10" s="1415" t="s">
        <v>1162</v>
      </c>
      <c r="B10" s="1415"/>
      <c r="C10" s="1415"/>
      <c r="D10" s="1415"/>
      <c r="E10" s="1415"/>
      <c r="F10" s="1415"/>
    </row>
  </sheetData>
  <mergeCells count="4">
    <mergeCell ref="A1:F1"/>
    <mergeCell ref="A8:F8"/>
    <mergeCell ref="A9:F9"/>
    <mergeCell ref="A10:F10"/>
  </mergeCells>
  <printOptions horizontalCentere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zoomScaleNormal="100" workbookViewId="0">
      <selection sqref="A1:Z1"/>
    </sheetView>
  </sheetViews>
  <sheetFormatPr defaultColWidth="9.140625" defaultRowHeight="15"/>
  <cols>
    <col min="1" max="1" width="11.140625" style="969" bestFit="1" customWidth="1"/>
    <col min="2" max="2" width="12.85546875" style="969" customWidth="1"/>
    <col min="3" max="3" width="16.28515625" style="969" bestFit="1" customWidth="1"/>
    <col min="4" max="4" width="8.28515625" style="969" bestFit="1" customWidth="1"/>
    <col min="5" max="5" width="15" style="969" bestFit="1" customWidth="1"/>
    <col min="6" max="6" width="11.5703125" style="969" bestFit="1" customWidth="1"/>
    <col min="7" max="7" width="16.28515625" style="969" bestFit="1" customWidth="1"/>
    <col min="8" max="8" width="9.5703125" style="969" bestFit="1" customWidth="1"/>
    <col min="9" max="9" width="12.85546875" style="969" bestFit="1" customWidth="1"/>
    <col min="10" max="10" width="8.28515625" style="969" bestFit="1" customWidth="1"/>
    <col min="11" max="11" width="9.85546875" style="969" customWidth="1"/>
    <col min="12" max="14" width="11.5703125" style="969" bestFit="1" customWidth="1"/>
    <col min="15" max="15" width="16.28515625" style="969" bestFit="1" customWidth="1"/>
    <col min="16" max="16" width="11.5703125" style="969" bestFit="1" customWidth="1"/>
    <col min="17" max="17" width="15" style="969" bestFit="1" customWidth="1"/>
    <col min="18" max="18" width="8.28515625" style="969" bestFit="1" customWidth="1"/>
    <col min="19" max="19" width="15" style="969" bestFit="1" customWidth="1"/>
    <col min="20" max="20" width="9.5703125" style="969" bestFit="1" customWidth="1"/>
    <col min="21" max="21" width="16.28515625" style="969" bestFit="1" customWidth="1"/>
    <col min="22" max="22" width="9.5703125" style="969" bestFit="1" customWidth="1"/>
    <col min="23" max="23" width="15" style="969" bestFit="1" customWidth="1"/>
    <col min="24" max="24" width="8.28515625" style="969" bestFit="1" customWidth="1"/>
    <col min="25" max="25" width="12.85546875" style="969" bestFit="1" customWidth="1"/>
    <col min="26" max="26" width="12.85546875" style="969" customWidth="1"/>
    <col min="27" max="27" width="16.28515625" style="969" bestFit="1" customWidth="1"/>
    <col min="28" max="28" width="12.85546875" style="969" bestFit="1" customWidth="1"/>
    <col min="29" max="29" width="18.42578125" style="969" bestFit="1" customWidth="1"/>
    <col min="30" max="30" width="4.5703125" style="969" bestFit="1" customWidth="1"/>
    <col min="31" max="31" width="10" style="969" bestFit="1" customWidth="1"/>
    <col min="32" max="16384" width="9.140625" style="969"/>
  </cols>
  <sheetData>
    <row r="1" spans="1:31" s="985" customFormat="1">
      <c r="A1" s="1418" t="s">
        <v>57</v>
      </c>
      <c r="B1" s="1419"/>
      <c r="C1" s="1419"/>
      <c r="D1" s="1419"/>
      <c r="E1" s="1419"/>
      <c r="F1" s="1419"/>
      <c r="G1" s="1419"/>
      <c r="H1" s="1419"/>
      <c r="I1" s="1419"/>
      <c r="J1" s="1419"/>
      <c r="K1" s="1419"/>
      <c r="L1" s="1419"/>
      <c r="M1" s="1419"/>
      <c r="N1" s="1419"/>
      <c r="O1" s="1419"/>
      <c r="P1" s="1419"/>
      <c r="Q1" s="1419"/>
      <c r="R1" s="1419"/>
      <c r="S1" s="1419"/>
      <c r="T1" s="1419"/>
      <c r="U1" s="1419"/>
      <c r="V1" s="1419"/>
      <c r="W1" s="1419"/>
      <c r="X1" s="1419"/>
      <c r="Y1" s="1419"/>
      <c r="Z1" s="1419"/>
    </row>
    <row r="2" spans="1:31" s="983" customFormat="1" ht="60" customHeight="1">
      <c r="A2" s="1420" t="s">
        <v>1178</v>
      </c>
      <c r="B2" s="1422" t="s">
        <v>1177</v>
      </c>
      <c r="C2" s="1423"/>
      <c r="D2" s="1424" t="s">
        <v>1176</v>
      </c>
      <c r="E2" s="1424"/>
      <c r="F2" s="1424" t="s">
        <v>1175</v>
      </c>
      <c r="G2" s="1424"/>
      <c r="H2" s="1424" t="s">
        <v>1174</v>
      </c>
      <c r="I2" s="1424"/>
      <c r="J2" s="1422" t="s">
        <v>1173</v>
      </c>
      <c r="K2" s="1423"/>
      <c r="L2" s="1422" t="s">
        <v>1172</v>
      </c>
      <c r="M2" s="1423"/>
      <c r="N2" s="1424" t="s">
        <v>113</v>
      </c>
      <c r="O2" s="1424"/>
      <c r="P2" s="1422" t="s">
        <v>1171</v>
      </c>
      <c r="Q2" s="1423"/>
      <c r="R2" s="1422" t="s">
        <v>460</v>
      </c>
      <c r="S2" s="1423"/>
      <c r="T2" s="1424" t="s">
        <v>1170</v>
      </c>
      <c r="U2" s="1424"/>
      <c r="V2" s="1428" t="s">
        <v>1169</v>
      </c>
      <c r="W2" s="1429"/>
      <c r="X2" s="1430" t="s">
        <v>1168</v>
      </c>
      <c r="Y2" s="1429"/>
      <c r="Z2" s="1426" t="s">
        <v>455</v>
      </c>
      <c r="AA2" s="1427"/>
      <c r="AB2" s="1426" t="s">
        <v>139</v>
      </c>
      <c r="AC2" s="1427"/>
    </row>
    <row r="3" spans="1:31" s="983" customFormat="1" ht="30">
      <c r="A3" s="1421"/>
      <c r="B3" s="984" t="s">
        <v>1167</v>
      </c>
      <c r="C3" s="984" t="s">
        <v>1166</v>
      </c>
      <c r="D3" s="984" t="s">
        <v>1167</v>
      </c>
      <c r="E3" s="984" t="s">
        <v>1166</v>
      </c>
      <c r="F3" s="984" t="s">
        <v>1167</v>
      </c>
      <c r="G3" s="984" t="s">
        <v>1166</v>
      </c>
      <c r="H3" s="984" t="s">
        <v>1167</v>
      </c>
      <c r="I3" s="984" t="s">
        <v>1166</v>
      </c>
      <c r="J3" s="984" t="s">
        <v>1167</v>
      </c>
      <c r="K3" s="984" t="s">
        <v>1166</v>
      </c>
      <c r="L3" s="984" t="s">
        <v>1167</v>
      </c>
      <c r="M3" s="984" t="s">
        <v>1166</v>
      </c>
      <c r="N3" s="984" t="s">
        <v>1167</v>
      </c>
      <c r="O3" s="984" t="s">
        <v>1166</v>
      </c>
      <c r="P3" s="984" t="s">
        <v>1167</v>
      </c>
      <c r="Q3" s="984" t="s">
        <v>1166</v>
      </c>
      <c r="R3" s="984" t="s">
        <v>1167</v>
      </c>
      <c r="S3" s="984" t="s">
        <v>1166</v>
      </c>
      <c r="T3" s="984" t="s">
        <v>1167</v>
      </c>
      <c r="U3" s="984" t="s">
        <v>1166</v>
      </c>
      <c r="V3" s="984" t="s">
        <v>1167</v>
      </c>
      <c r="W3" s="984" t="s">
        <v>1166</v>
      </c>
      <c r="X3" s="984" t="s">
        <v>1167</v>
      </c>
      <c r="Y3" s="984" t="s">
        <v>1166</v>
      </c>
      <c r="Z3" s="984" t="s">
        <v>1167</v>
      </c>
      <c r="AA3" s="984" t="s">
        <v>1166</v>
      </c>
      <c r="AB3" s="984" t="s">
        <v>1167</v>
      </c>
      <c r="AC3" s="984" t="s">
        <v>1166</v>
      </c>
    </row>
    <row r="4" spans="1:31" s="978" customFormat="1">
      <c r="A4" s="982" t="s">
        <v>78</v>
      </c>
      <c r="B4" s="980">
        <v>11216</v>
      </c>
      <c r="C4" s="980">
        <v>4870791.66</v>
      </c>
      <c r="D4" s="980">
        <v>16</v>
      </c>
      <c r="E4" s="980">
        <v>480941.8</v>
      </c>
      <c r="F4" s="980">
        <v>3077</v>
      </c>
      <c r="G4" s="980">
        <v>2085732.73</v>
      </c>
      <c r="H4" s="980">
        <v>222</v>
      </c>
      <c r="I4" s="980">
        <v>45785.93</v>
      </c>
      <c r="J4" s="980">
        <v>23</v>
      </c>
      <c r="K4" s="980">
        <v>458.13</v>
      </c>
      <c r="L4" s="980">
        <v>1345</v>
      </c>
      <c r="M4" s="980">
        <v>3362.97</v>
      </c>
      <c r="N4" s="980">
        <v>1497</v>
      </c>
      <c r="O4" s="980">
        <v>3300913.26</v>
      </c>
      <c r="P4" s="980">
        <v>1274</v>
      </c>
      <c r="Q4" s="980">
        <v>245150.68</v>
      </c>
      <c r="R4" s="980">
        <v>87</v>
      </c>
      <c r="S4" s="980">
        <v>660271.9</v>
      </c>
      <c r="T4" s="980">
        <v>768</v>
      </c>
      <c r="U4" s="980">
        <v>2942185.57</v>
      </c>
      <c r="V4" s="980">
        <v>128</v>
      </c>
      <c r="W4" s="980">
        <v>869640.84</v>
      </c>
      <c r="X4" s="980">
        <v>23</v>
      </c>
      <c r="Y4" s="980">
        <v>48128.1</v>
      </c>
      <c r="Z4" s="980">
        <v>49816</v>
      </c>
      <c r="AA4" s="980">
        <v>1669005.47</v>
      </c>
      <c r="AB4" s="980">
        <v>69492</v>
      </c>
      <c r="AC4" s="980">
        <v>17222369.040000003</v>
      </c>
      <c r="AE4" s="979"/>
    </row>
    <row r="5" spans="1:31" s="978" customFormat="1">
      <c r="A5" s="982" t="s">
        <v>79</v>
      </c>
      <c r="B5" s="980">
        <v>11319</v>
      </c>
      <c r="C5" s="981">
        <v>5753354.1200000001</v>
      </c>
      <c r="D5" s="980">
        <v>9</v>
      </c>
      <c r="E5" s="980">
        <v>502446.7</v>
      </c>
      <c r="F5" s="980">
        <v>3175</v>
      </c>
      <c r="G5" s="980">
        <v>2357342.58</v>
      </c>
      <c r="H5" s="980">
        <v>223</v>
      </c>
      <c r="I5" s="980">
        <v>41909.089999999997</v>
      </c>
      <c r="J5" s="980">
        <v>23</v>
      </c>
      <c r="K5" s="980">
        <v>668.8</v>
      </c>
      <c r="L5" s="980">
        <v>1386</v>
      </c>
      <c r="M5" s="980">
        <v>5428.56</v>
      </c>
      <c r="N5" s="980">
        <v>1534</v>
      </c>
      <c r="O5" s="980">
        <v>3880381.88</v>
      </c>
      <c r="P5" s="980">
        <v>1359</v>
      </c>
      <c r="Q5" s="980">
        <v>258988.06</v>
      </c>
      <c r="R5" s="980">
        <v>88</v>
      </c>
      <c r="S5" s="980">
        <v>688496.88</v>
      </c>
      <c r="T5" s="980">
        <v>797</v>
      </c>
      <c r="U5" s="980">
        <v>3125955.02</v>
      </c>
      <c r="V5" s="980">
        <v>128</v>
      </c>
      <c r="W5" s="980">
        <v>964438.82</v>
      </c>
      <c r="X5" s="980">
        <v>22</v>
      </c>
      <c r="Y5" s="980">
        <v>60556.86</v>
      </c>
      <c r="Z5" s="980">
        <v>52106</v>
      </c>
      <c r="AA5" s="980">
        <v>1959425.93</v>
      </c>
      <c r="AB5" s="980">
        <v>72169</v>
      </c>
      <c r="AC5" s="980">
        <v>19599393.299999997</v>
      </c>
      <c r="AE5" s="979"/>
    </row>
    <row r="6" spans="1:31" s="972" customFormat="1">
      <c r="A6" s="955">
        <v>45017</v>
      </c>
      <c r="B6" s="976">
        <v>11301</v>
      </c>
      <c r="C6" s="976">
        <v>5084725.3</v>
      </c>
      <c r="D6" s="975">
        <v>15</v>
      </c>
      <c r="E6" s="975">
        <v>490272.87</v>
      </c>
      <c r="F6" s="975">
        <v>3116</v>
      </c>
      <c r="G6" s="975">
        <v>2167529.2599999998</v>
      </c>
      <c r="H6" s="975">
        <v>218</v>
      </c>
      <c r="I6" s="975">
        <v>44081.04</v>
      </c>
      <c r="J6" s="975">
        <v>23</v>
      </c>
      <c r="K6" s="975">
        <v>485.52</v>
      </c>
      <c r="L6" s="975">
        <v>1369</v>
      </c>
      <c r="M6" s="975">
        <v>3566.28</v>
      </c>
      <c r="N6" s="975">
        <v>1500</v>
      </c>
      <c r="O6" s="975">
        <v>3471280.29</v>
      </c>
      <c r="P6" s="975">
        <v>1290</v>
      </c>
      <c r="Q6" s="975">
        <v>243646.25</v>
      </c>
      <c r="R6" s="975">
        <v>87</v>
      </c>
      <c r="S6" s="975">
        <v>653396.11</v>
      </c>
      <c r="T6" s="975">
        <v>768</v>
      </c>
      <c r="U6" s="975">
        <v>3036279.79</v>
      </c>
      <c r="V6" s="975">
        <v>128</v>
      </c>
      <c r="W6" s="975">
        <v>889805.58</v>
      </c>
      <c r="X6" s="975">
        <v>23</v>
      </c>
      <c r="Y6" s="975">
        <v>55407.6</v>
      </c>
      <c r="Z6" s="975">
        <v>50338</v>
      </c>
      <c r="AA6" s="975">
        <v>1719939.65</v>
      </c>
      <c r="AB6" s="977">
        <v>70176</v>
      </c>
      <c r="AC6" s="975">
        <v>17860415.539999999</v>
      </c>
      <c r="AD6" s="973"/>
      <c r="AE6" s="973"/>
    </row>
    <row r="7" spans="1:31" s="972" customFormat="1">
      <c r="A7" s="955">
        <v>45047</v>
      </c>
      <c r="B7" s="975">
        <v>11341</v>
      </c>
      <c r="C7" s="976">
        <v>5295743.57</v>
      </c>
      <c r="D7" s="975">
        <v>15</v>
      </c>
      <c r="E7" s="975">
        <v>487641.21</v>
      </c>
      <c r="F7" s="975">
        <v>3152</v>
      </c>
      <c r="G7" s="975">
        <v>2239806.12</v>
      </c>
      <c r="H7" s="975">
        <v>220</v>
      </c>
      <c r="I7" s="975">
        <v>43043.83</v>
      </c>
      <c r="J7" s="975">
        <v>23</v>
      </c>
      <c r="K7" s="975">
        <v>518.46</v>
      </c>
      <c r="L7" s="975">
        <v>1349</v>
      </c>
      <c r="M7" s="975">
        <v>3754.13</v>
      </c>
      <c r="N7" s="975">
        <v>1497</v>
      </c>
      <c r="O7" s="975">
        <v>3602356.95</v>
      </c>
      <c r="P7" s="975">
        <v>1317</v>
      </c>
      <c r="Q7" s="975">
        <v>246206.13</v>
      </c>
      <c r="R7" s="975">
        <v>87</v>
      </c>
      <c r="S7" s="975">
        <v>668218.11</v>
      </c>
      <c r="T7" s="975">
        <v>767</v>
      </c>
      <c r="U7" s="975">
        <v>3113781.09</v>
      </c>
      <c r="V7" s="975">
        <v>128</v>
      </c>
      <c r="W7" s="975">
        <v>914828.69</v>
      </c>
      <c r="X7" s="975">
        <v>23</v>
      </c>
      <c r="Y7" s="975">
        <v>55851.5</v>
      </c>
      <c r="Z7" s="975">
        <v>50784</v>
      </c>
      <c r="AA7" s="975">
        <v>1751190.62</v>
      </c>
      <c r="AB7" s="975">
        <v>70703</v>
      </c>
      <c r="AC7" s="975">
        <v>18422940.41</v>
      </c>
      <c r="AD7" s="973"/>
      <c r="AE7" s="973"/>
    </row>
    <row r="8" spans="1:31" s="972" customFormat="1">
      <c r="A8" s="955">
        <v>45078</v>
      </c>
      <c r="B8" s="975">
        <v>11355</v>
      </c>
      <c r="C8" s="976">
        <v>5563382.1799999997</v>
      </c>
      <c r="D8" s="975">
        <v>9</v>
      </c>
      <c r="E8" s="975">
        <v>502327</v>
      </c>
      <c r="F8" s="975">
        <v>3175</v>
      </c>
      <c r="G8" s="975">
        <v>2294984.4700000002</v>
      </c>
      <c r="H8" s="975">
        <v>223</v>
      </c>
      <c r="I8" s="975">
        <v>41873.919999999998</v>
      </c>
      <c r="J8" s="975">
        <v>23</v>
      </c>
      <c r="K8" s="975">
        <v>609.41</v>
      </c>
      <c r="L8" s="975">
        <v>1359</v>
      </c>
      <c r="M8" s="975">
        <v>4517.7299999999996</v>
      </c>
      <c r="N8" s="975">
        <v>1533</v>
      </c>
      <c r="O8" s="975">
        <v>3728967.7</v>
      </c>
      <c r="P8" s="975">
        <v>1343</v>
      </c>
      <c r="Q8" s="975">
        <v>253460.92</v>
      </c>
      <c r="R8" s="975">
        <v>87</v>
      </c>
      <c r="S8" s="975">
        <v>674902.82</v>
      </c>
      <c r="T8" s="975">
        <v>766</v>
      </c>
      <c r="U8" s="975">
        <v>3065343.56</v>
      </c>
      <c r="V8" s="975">
        <v>128</v>
      </c>
      <c r="W8" s="975">
        <v>942021.08</v>
      </c>
      <c r="X8" s="975">
        <v>23</v>
      </c>
      <c r="Y8" s="975">
        <v>59299.74</v>
      </c>
      <c r="Z8" s="975">
        <v>51337</v>
      </c>
      <c r="AA8" s="975">
        <v>1915016.44</v>
      </c>
      <c r="AB8" s="975">
        <v>71361</v>
      </c>
      <c r="AC8" s="975">
        <v>19046706.970000003</v>
      </c>
      <c r="AD8" s="973"/>
      <c r="AE8" s="973"/>
    </row>
    <row r="9" spans="1:31" s="972" customFormat="1">
      <c r="A9" s="955">
        <v>45108</v>
      </c>
      <c r="B9" s="975">
        <v>11319</v>
      </c>
      <c r="C9" s="976">
        <v>5753354.1200000001</v>
      </c>
      <c r="D9" s="974">
        <v>9</v>
      </c>
      <c r="E9" s="975">
        <v>502446.7</v>
      </c>
      <c r="F9" s="974">
        <v>3175</v>
      </c>
      <c r="G9" s="976">
        <v>2357342.58</v>
      </c>
      <c r="H9" s="974">
        <v>223</v>
      </c>
      <c r="I9" s="975">
        <v>41909.089999999997</v>
      </c>
      <c r="J9" s="974">
        <v>23</v>
      </c>
      <c r="K9" s="974">
        <v>668.8</v>
      </c>
      <c r="L9" s="974">
        <v>1386</v>
      </c>
      <c r="M9" s="974">
        <v>5428.56</v>
      </c>
      <c r="N9" s="974">
        <v>1534</v>
      </c>
      <c r="O9" s="974">
        <v>3880381.88</v>
      </c>
      <c r="P9" s="975">
        <v>1359</v>
      </c>
      <c r="Q9" s="975">
        <v>258988.06</v>
      </c>
      <c r="R9" s="974">
        <v>88</v>
      </c>
      <c r="S9" s="974">
        <v>688496.88</v>
      </c>
      <c r="T9" s="974">
        <v>797</v>
      </c>
      <c r="U9" s="974">
        <v>3125955.02</v>
      </c>
      <c r="V9" s="974">
        <v>128</v>
      </c>
      <c r="W9" s="974">
        <v>964438.82</v>
      </c>
      <c r="X9" s="974">
        <v>22</v>
      </c>
      <c r="Y9" s="974">
        <v>60556.86</v>
      </c>
      <c r="Z9" s="974">
        <v>52106</v>
      </c>
      <c r="AA9" s="974">
        <v>1959425.93</v>
      </c>
      <c r="AB9" s="974">
        <v>72169</v>
      </c>
      <c r="AC9" s="974">
        <v>19599393.299999997</v>
      </c>
      <c r="AD9" s="973"/>
      <c r="AE9" s="973"/>
    </row>
    <row r="10" spans="1:31" s="972" customFormat="1">
      <c r="A10" s="1415" t="s">
        <v>1165</v>
      </c>
      <c r="B10" s="1415"/>
      <c r="C10" s="1415"/>
      <c r="D10" s="1415"/>
      <c r="E10" s="1415"/>
      <c r="F10" s="1415"/>
      <c r="G10" s="1415"/>
      <c r="H10" s="1415"/>
      <c r="I10" s="1415"/>
      <c r="J10" s="1415"/>
      <c r="K10" s="1415"/>
      <c r="L10" s="1415"/>
      <c r="M10" s="1415"/>
      <c r="N10" s="1415"/>
      <c r="O10" s="1415"/>
      <c r="P10" s="1415"/>
      <c r="Q10" s="1415"/>
      <c r="R10" s="1415"/>
      <c r="S10" s="1415"/>
      <c r="T10" s="1415"/>
      <c r="U10" s="1415"/>
      <c r="V10" s="1415"/>
      <c r="W10" s="1415"/>
      <c r="X10" s="1415"/>
      <c r="Y10" s="1415"/>
      <c r="Z10" s="1415"/>
    </row>
    <row r="11" spans="1:31" s="972" customFormat="1">
      <c r="A11" s="1415" t="s">
        <v>1164</v>
      </c>
      <c r="B11" s="1415"/>
      <c r="C11" s="1415"/>
      <c r="D11" s="1415"/>
      <c r="E11" s="1415"/>
      <c r="F11" s="1415"/>
      <c r="G11" s="1415"/>
      <c r="H11" s="1415"/>
      <c r="I11" s="1415"/>
      <c r="J11" s="1415"/>
      <c r="K11" s="1415"/>
      <c r="L11" s="1415"/>
      <c r="M11" s="1415"/>
      <c r="N11" s="1415"/>
      <c r="O11" s="1415"/>
      <c r="P11" s="1415"/>
      <c r="Q11" s="1415"/>
      <c r="R11" s="1415"/>
      <c r="S11" s="1415"/>
      <c r="T11" s="1415"/>
      <c r="U11" s="1415"/>
      <c r="V11" s="1415"/>
      <c r="W11" s="1415"/>
      <c r="X11" s="1415"/>
      <c r="Y11" s="1415"/>
      <c r="Z11" s="1415"/>
    </row>
    <row r="12" spans="1:31" s="972" customFormat="1">
      <c r="A12" s="1417" t="s">
        <v>123</v>
      </c>
      <c r="B12" s="1415"/>
      <c r="C12" s="1415"/>
      <c r="D12" s="1415"/>
      <c r="E12" s="1415"/>
      <c r="F12" s="1415"/>
      <c r="G12" s="1415"/>
      <c r="H12" s="1415"/>
      <c r="I12" s="1415"/>
      <c r="J12" s="1415"/>
      <c r="K12" s="1415"/>
      <c r="L12" s="1415"/>
      <c r="M12" s="1415"/>
      <c r="N12" s="1415"/>
      <c r="O12" s="1415"/>
      <c r="P12" s="1415"/>
      <c r="Q12" s="1415"/>
      <c r="R12" s="1415"/>
      <c r="S12" s="1415"/>
      <c r="T12" s="1415"/>
      <c r="U12" s="1415"/>
      <c r="V12" s="1415"/>
      <c r="W12" s="1415"/>
      <c r="X12" s="1415"/>
      <c r="Y12" s="1415"/>
      <c r="Z12" s="1415"/>
    </row>
    <row r="13" spans="1:31" s="972" customFormat="1">
      <c r="A13" s="1425" t="s">
        <v>1163</v>
      </c>
      <c r="B13" s="1425"/>
      <c r="C13" s="1425"/>
      <c r="D13" s="1425"/>
      <c r="E13" s="1425"/>
      <c r="F13" s="1425"/>
      <c r="G13" s="1425"/>
      <c r="H13" s="1425"/>
      <c r="I13" s="1425"/>
      <c r="J13" s="1425"/>
      <c r="K13" s="1425"/>
      <c r="L13" s="1425"/>
      <c r="M13" s="1425"/>
      <c r="N13" s="1425"/>
      <c r="O13" s="1425"/>
      <c r="P13" s="1425"/>
      <c r="Q13" s="1425"/>
      <c r="R13" s="1425"/>
      <c r="S13" s="1425"/>
      <c r="T13" s="1425"/>
      <c r="U13" s="1425"/>
      <c r="V13" s="1425"/>
      <c r="W13" s="1425"/>
      <c r="X13" s="1425"/>
      <c r="Y13" s="1425"/>
      <c r="Z13" s="1425"/>
      <c r="AE13" s="969"/>
    </row>
    <row r="14" spans="1:31" s="972" customFormat="1">
      <c r="AE14" s="969"/>
    </row>
    <row r="15" spans="1:31">
      <c r="C15" s="971"/>
      <c r="I15" s="970"/>
      <c r="J15" s="970"/>
    </row>
  </sheetData>
  <mergeCells count="20">
    <mergeCell ref="A11:Z11"/>
    <mergeCell ref="A12:Z12"/>
    <mergeCell ref="A13:Z13"/>
    <mergeCell ref="AB2:AC2"/>
    <mergeCell ref="R2:S2"/>
    <mergeCell ref="T2:U2"/>
    <mergeCell ref="V2:W2"/>
    <mergeCell ref="X2:Y2"/>
    <mergeCell ref="Z2:AA2"/>
    <mergeCell ref="A10:Z10"/>
    <mergeCell ref="A1:Z1"/>
    <mergeCell ref="A2:A3"/>
    <mergeCell ref="B2:C2"/>
    <mergeCell ref="D2:E2"/>
    <mergeCell ref="F2:G2"/>
    <mergeCell ref="H2:I2"/>
    <mergeCell ref="J2:K2"/>
    <mergeCell ref="L2:M2"/>
    <mergeCell ref="N2:O2"/>
    <mergeCell ref="P2:Q2"/>
  </mergeCells>
  <printOptions horizontalCentere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I1"/>
    </sheetView>
  </sheetViews>
  <sheetFormatPr defaultRowHeight="15"/>
  <cols>
    <col min="1" max="1" width="20.7109375" style="1013" bestFit="1" customWidth="1"/>
    <col min="2" max="9" width="12.140625" style="1013" customWidth="1"/>
    <col min="10" max="10" width="10.28515625" style="1013" customWidth="1"/>
    <col min="11" max="16384" width="9.140625" style="1013"/>
  </cols>
  <sheetData>
    <row r="1" spans="1:10" s="1010" customFormat="1">
      <c r="A1" s="1431" t="s">
        <v>1188</v>
      </c>
      <c r="B1" s="1432"/>
      <c r="C1" s="1432"/>
      <c r="D1" s="1432"/>
      <c r="E1" s="1432"/>
      <c r="F1" s="1432"/>
      <c r="G1" s="1432"/>
      <c r="H1" s="1432"/>
      <c r="I1" s="1433"/>
      <c r="J1" s="1009"/>
    </row>
    <row r="2" spans="1:10">
      <c r="A2" s="1434" t="s">
        <v>1189</v>
      </c>
      <c r="B2" s="1011"/>
      <c r="C2" s="1436" t="s">
        <v>1190</v>
      </c>
      <c r="D2" s="1436"/>
      <c r="E2" s="1436"/>
      <c r="F2" s="1436"/>
      <c r="G2" s="1436"/>
      <c r="H2" s="1436"/>
      <c r="I2" s="1436"/>
      <c r="J2" s="1012"/>
    </row>
    <row r="3" spans="1:10">
      <c r="A3" s="1435"/>
      <c r="B3" s="1014">
        <v>44440</v>
      </c>
      <c r="C3" s="1014">
        <v>44531</v>
      </c>
      <c r="D3" s="1014">
        <v>44621</v>
      </c>
      <c r="E3" s="1014">
        <v>44713</v>
      </c>
      <c r="F3" s="1014">
        <v>44805</v>
      </c>
      <c r="G3" s="1015">
        <v>44896</v>
      </c>
      <c r="H3" s="1015">
        <v>44986</v>
      </c>
      <c r="I3" s="1015">
        <v>45078</v>
      </c>
      <c r="J3" s="1016"/>
    </row>
    <row r="4" spans="1:10" ht="30">
      <c r="A4" s="1017" t="s">
        <v>1191</v>
      </c>
      <c r="B4" s="1018">
        <v>3296</v>
      </c>
      <c r="C4" s="1018">
        <v>3280</v>
      </c>
      <c r="D4" s="1018">
        <v>3261</v>
      </c>
      <c r="E4" s="1019">
        <v>3110</v>
      </c>
      <c r="F4" s="1019">
        <v>3176</v>
      </c>
      <c r="G4" s="1019">
        <v>3176</v>
      </c>
      <c r="H4" s="1020">
        <v>3448</v>
      </c>
      <c r="I4" s="1021" t="s">
        <v>1192</v>
      </c>
      <c r="J4" s="1022"/>
    </row>
    <row r="5" spans="1:10">
      <c r="A5" s="1017" t="s">
        <v>1193</v>
      </c>
      <c r="B5" s="1018">
        <v>1353</v>
      </c>
      <c r="C5" s="1018">
        <v>174</v>
      </c>
      <c r="D5" s="1018">
        <v>166</v>
      </c>
      <c r="E5" s="1019">
        <v>133</v>
      </c>
      <c r="F5" s="1019">
        <v>166</v>
      </c>
      <c r="G5" s="1019">
        <v>57</v>
      </c>
      <c r="H5" s="1020">
        <v>166</v>
      </c>
      <c r="I5" s="1021" t="s">
        <v>1194</v>
      </c>
      <c r="J5" s="1022"/>
    </row>
    <row r="6" spans="1:10">
      <c r="A6" s="1017" t="s">
        <v>1195</v>
      </c>
      <c r="B6" s="1018">
        <v>269</v>
      </c>
      <c r="C6" s="1018">
        <v>269</v>
      </c>
      <c r="D6" s="1018">
        <v>824</v>
      </c>
      <c r="E6" s="1019">
        <v>687</v>
      </c>
      <c r="F6" s="1019">
        <v>687</v>
      </c>
      <c r="G6" s="1019">
        <v>656</v>
      </c>
      <c r="H6" s="1020">
        <v>656</v>
      </c>
      <c r="I6" s="1021" t="s">
        <v>1196</v>
      </c>
      <c r="J6" s="1022"/>
    </row>
    <row r="7" spans="1:10">
      <c r="A7" s="1017" t="s">
        <v>1197</v>
      </c>
      <c r="B7" s="1018">
        <v>0</v>
      </c>
      <c r="C7" s="1018">
        <v>0</v>
      </c>
      <c r="D7" s="1018">
        <v>0</v>
      </c>
      <c r="E7" s="1019">
        <v>0</v>
      </c>
      <c r="F7" s="1019">
        <v>0</v>
      </c>
      <c r="G7" s="1019">
        <v>0</v>
      </c>
      <c r="H7" s="1020">
        <v>0</v>
      </c>
      <c r="I7" s="1021" t="s">
        <v>1198</v>
      </c>
      <c r="J7" s="1022"/>
    </row>
    <row r="8" spans="1:10">
      <c r="A8" s="1017" t="s">
        <v>1199</v>
      </c>
      <c r="B8" s="1018">
        <v>669</v>
      </c>
      <c r="C8" s="1018">
        <v>120</v>
      </c>
      <c r="D8" s="1018">
        <v>594</v>
      </c>
      <c r="E8" s="1019">
        <v>547</v>
      </c>
      <c r="F8" s="1019">
        <v>581</v>
      </c>
      <c r="G8" s="1019">
        <v>213</v>
      </c>
      <c r="H8" s="1020">
        <v>219</v>
      </c>
      <c r="I8" s="1021" t="s">
        <v>1200</v>
      </c>
      <c r="J8" s="1022"/>
    </row>
    <row r="9" spans="1:10">
      <c r="A9" s="1017" t="s">
        <v>1201</v>
      </c>
      <c r="B9" s="1018">
        <v>1505</v>
      </c>
      <c r="C9" s="1018">
        <v>1495</v>
      </c>
      <c r="D9" s="1018">
        <v>1505</v>
      </c>
      <c r="E9" s="1019">
        <v>213</v>
      </c>
      <c r="F9" s="1019">
        <v>206</v>
      </c>
      <c r="G9" s="1019">
        <v>197</v>
      </c>
      <c r="H9" s="1020">
        <v>1416</v>
      </c>
      <c r="I9" s="1021" t="s">
        <v>1202</v>
      </c>
      <c r="J9" s="1022"/>
    </row>
    <row r="10" spans="1:10">
      <c r="A10" s="1017" t="s">
        <v>1203</v>
      </c>
      <c r="B10" s="1018">
        <v>42</v>
      </c>
      <c r="C10" s="1018">
        <v>42</v>
      </c>
      <c r="D10" s="1018">
        <v>42</v>
      </c>
      <c r="E10" s="1019">
        <v>12</v>
      </c>
      <c r="F10" s="1019">
        <v>42</v>
      </c>
      <c r="G10" s="1019">
        <v>12</v>
      </c>
      <c r="H10" s="1020">
        <v>12</v>
      </c>
      <c r="I10" s="1021" t="s">
        <v>1204</v>
      </c>
      <c r="J10" s="1022"/>
    </row>
    <row r="11" spans="1:10">
      <c r="A11" s="1017" t="s">
        <v>455</v>
      </c>
      <c r="B11" s="1023">
        <v>39160</v>
      </c>
      <c r="C11" s="1023">
        <v>34051</v>
      </c>
      <c r="D11" s="1023">
        <v>39570</v>
      </c>
      <c r="E11" s="1019">
        <v>35000</v>
      </c>
      <c r="F11" s="1019">
        <v>39239</v>
      </c>
      <c r="G11" s="1019">
        <v>37132</v>
      </c>
      <c r="H11" s="1020">
        <v>42369</v>
      </c>
      <c r="I11" s="1021" t="s">
        <v>1205</v>
      </c>
      <c r="J11" s="1024"/>
    </row>
    <row r="12" spans="1:10">
      <c r="A12" s="1025" t="s">
        <v>139</v>
      </c>
      <c r="B12" s="1026">
        <v>46293</v>
      </c>
      <c r="C12" s="1026">
        <v>39431</v>
      </c>
      <c r="D12" s="1026">
        <v>45962</v>
      </c>
      <c r="E12" s="1026">
        <v>39702</v>
      </c>
      <c r="F12" s="1026" t="s">
        <v>1206</v>
      </c>
      <c r="G12" s="1026">
        <v>41443</v>
      </c>
      <c r="H12" s="1027">
        <v>48286</v>
      </c>
      <c r="I12" s="1028">
        <v>43199</v>
      </c>
      <c r="J12" s="1029"/>
    </row>
    <row r="13" spans="1:10">
      <c r="A13" s="1030" t="s">
        <v>1207</v>
      </c>
      <c r="B13" s="1030"/>
      <c r="C13" s="1030"/>
      <c r="D13" s="1024"/>
      <c r="E13" s="1024"/>
      <c r="F13" s="1024"/>
      <c r="G13" s="1024"/>
      <c r="H13" s="1024"/>
      <c r="I13" s="1024"/>
      <c r="J13" s="1024"/>
    </row>
  </sheetData>
  <mergeCells count="3">
    <mergeCell ref="A1:I1"/>
    <mergeCell ref="A2:A3"/>
    <mergeCell ref="C2:I2"/>
  </mergeCells>
  <printOptions horizontalCentere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sqref="A1:K1"/>
    </sheetView>
  </sheetViews>
  <sheetFormatPr defaultColWidth="9.140625" defaultRowHeight="15"/>
  <cols>
    <col min="1" max="1" width="14.5703125" style="986" bestFit="1" customWidth="1"/>
    <col min="2" max="3" width="17.7109375" style="986" bestFit="1" customWidth="1"/>
    <col min="4" max="4" width="19.28515625" style="986" bestFit="1" customWidth="1"/>
    <col min="5" max="6" width="17.7109375" style="986" bestFit="1" customWidth="1"/>
    <col min="7" max="7" width="18.5703125" style="986" bestFit="1" customWidth="1"/>
    <col min="8" max="8" width="15.28515625" style="986" bestFit="1" customWidth="1"/>
    <col min="9" max="9" width="13.85546875" style="986" bestFit="1" customWidth="1"/>
    <col min="10" max="10" width="15.42578125" style="986" bestFit="1" customWidth="1"/>
    <col min="11" max="11" width="19.5703125" style="986" bestFit="1" customWidth="1"/>
    <col min="12" max="13" width="13.7109375" style="986" bestFit="1" customWidth="1"/>
    <col min="14" max="16384" width="9.140625" style="986"/>
  </cols>
  <sheetData>
    <row r="1" spans="1:14">
      <c r="A1" s="1437" t="s">
        <v>1187</v>
      </c>
      <c r="B1" s="1437"/>
      <c r="C1" s="1437"/>
      <c r="D1" s="1437"/>
      <c r="E1" s="1437"/>
      <c r="F1" s="1437"/>
      <c r="G1" s="1437"/>
      <c r="H1" s="1437"/>
      <c r="I1" s="1437"/>
      <c r="J1" s="1437"/>
      <c r="K1" s="1437"/>
    </row>
    <row r="2" spans="1:14" s="988" customFormat="1">
      <c r="A2" s="1441" t="s">
        <v>209</v>
      </c>
      <c r="B2" s="1441" t="s">
        <v>1186</v>
      </c>
      <c r="C2" s="1441"/>
      <c r="D2" s="1441"/>
      <c r="E2" s="1442" t="s">
        <v>1185</v>
      </c>
      <c r="F2" s="1442"/>
      <c r="G2" s="1442"/>
      <c r="H2" s="1441" t="s">
        <v>1184</v>
      </c>
      <c r="I2" s="1441"/>
      <c r="J2" s="1441"/>
      <c r="K2" s="1443" t="s">
        <v>1183</v>
      </c>
    </row>
    <row r="3" spans="1:14" s="988" customFormat="1" ht="30">
      <c r="A3" s="1442"/>
      <c r="B3" s="1008" t="s">
        <v>1182</v>
      </c>
      <c r="C3" s="1008" t="s">
        <v>1181</v>
      </c>
      <c r="D3" s="1008" t="s">
        <v>139</v>
      </c>
      <c r="E3" s="1008" t="s">
        <v>1182</v>
      </c>
      <c r="F3" s="1008" t="s">
        <v>1181</v>
      </c>
      <c r="G3" s="1008" t="s">
        <v>139</v>
      </c>
      <c r="H3" s="1008" t="s">
        <v>1182</v>
      </c>
      <c r="I3" s="1008" t="s">
        <v>1181</v>
      </c>
      <c r="J3" s="1008" t="s">
        <v>139</v>
      </c>
      <c r="K3" s="1443"/>
    </row>
    <row r="4" spans="1:14" s="1003" customFormat="1">
      <c r="A4" s="1006" t="s">
        <v>78</v>
      </c>
      <c r="B4" s="1007">
        <v>7754915.5028395513</v>
      </c>
      <c r="C4" s="1007">
        <v>2752441.5616756701</v>
      </c>
      <c r="D4" s="1007">
        <v>10507357.064515222</v>
      </c>
      <c r="E4" s="1007">
        <v>7738932.5187582662</v>
      </c>
      <c r="F4" s="1007">
        <v>2692199.1116188727</v>
      </c>
      <c r="G4" s="1007">
        <v>10431131.63037714</v>
      </c>
      <c r="H4" s="1007">
        <v>15982.974081285487</v>
      </c>
      <c r="I4" s="1007">
        <v>60242.450056797657</v>
      </c>
      <c r="J4" s="1007">
        <v>76225.424138083137</v>
      </c>
      <c r="K4" s="1007">
        <v>3942030.6769684507</v>
      </c>
    </row>
    <row r="5" spans="1:14" s="1003" customFormat="1">
      <c r="A5" s="1006" t="s">
        <v>79</v>
      </c>
      <c r="B5" s="1005">
        <f t="shared" ref="B5:J5" si="0">SUM(B6:B9)</f>
        <v>2800599.7419619365</v>
      </c>
      <c r="C5" s="1005">
        <f t="shared" si="0"/>
        <v>829915.22952191753</v>
      </c>
      <c r="D5" s="1005">
        <f t="shared" si="0"/>
        <v>3630514.9714838541</v>
      </c>
      <c r="E5" s="1005">
        <f t="shared" si="0"/>
        <v>2580698.6187586086</v>
      </c>
      <c r="F5" s="1005">
        <f t="shared" si="0"/>
        <v>790937.42007697327</v>
      </c>
      <c r="G5" s="1005">
        <f t="shared" si="0"/>
        <v>3371636.0388355814</v>
      </c>
      <c r="H5" s="1005">
        <f t="shared" si="0"/>
        <v>219901.12320332797</v>
      </c>
      <c r="I5" s="1005">
        <f t="shared" si="0"/>
        <v>38977.809444944862</v>
      </c>
      <c r="J5" s="1005">
        <f t="shared" si="0"/>
        <v>258878.93264827284</v>
      </c>
      <c r="K5" s="1004">
        <v>4637564.6655939966</v>
      </c>
    </row>
    <row r="6" spans="1:14" s="988" customFormat="1">
      <c r="A6" s="1000">
        <v>45017</v>
      </c>
      <c r="B6" s="1002">
        <v>630364.55544991314</v>
      </c>
      <c r="C6" s="1002">
        <v>194969.54969826492</v>
      </c>
      <c r="D6" s="1002">
        <v>825334.10514817806</v>
      </c>
      <c r="E6" s="1002">
        <v>526542.47811478528</v>
      </c>
      <c r="F6" s="1002">
        <v>177356.79436209862</v>
      </c>
      <c r="G6" s="1002">
        <v>703899.27247688384</v>
      </c>
      <c r="H6" s="1002">
        <v>103822.08460356813</v>
      </c>
      <c r="I6" s="1002">
        <v>17612.755336166323</v>
      </c>
      <c r="J6" s="1002">
        <v>121434.83993973446</v>
      </c>
      <c r="K6" s="1001">
        <v>4161821.6524216216</v>
      </c>
    </row>
    <row r="7" spans="1:14" s="988" customFormat="1">
      <c r="A7" s="1000">
        <v>45047</v>
      </c>
      <c r="B7" s="1002">
        <v>654531.9182737373</v>
      </c>
      <c r="C7" s="1002">
        <v>204239.63954114023</v>
      </c>
      <c r="D7" s="1002">
        <v>858771.55781487701</v>
      </c>
      <c r="E7" s="1002">
        <v>607164.3530044459</v>
      </c>
      <c r="F7" s="1002">
        <v>194186.75724273408</v>
      </c>
      <c r="G7" s="1002">
        <v>801351.1102471801</v>
      </c>
      <c r="H7" s="1002">
        <v>47367.538000850938</v>
      </c>
      <c r="I7" s="1002">
        <v>10052.882298406166</v>
      </c>
      <c r="J7" s="1002">
        <v>57420.420299257094</v>
      </c>
      <c r="K7" s="1001">
        <v>4320468.3773596529</v>
      </c>
    </row>
    <row r="8" spans="1:14" s="988" customFormat="1">
      <c r="A8" s="1000">
        <v>45078</v>
      </c>
      <c r="B8" s="1002">
        <v>743586.25449642562</v>
      </c>
      <c r="C8" s="1002">
        <v>202561.17773664027</v>
      </c>
      <c r="D8" s="1002">
        <v>946147.4322330663</v>
      </c>
      <c r="E8" s="1002">
        <v>747496.75067409128</v>
      </c>
      <c r="F8" s="1002">
        <v>200673.00563964405</v>
      </c>
      <c r="G8" s="1002">
        <v>948169.75631373515</v>
      </c>
      <c r="H8" s="1002">
        <v>-3910.5161776651221</v>
      </c>
      <c r="I8" s="1002">
        <v>1888.1720969963717</v>
      </c>
      <c r="J8" s="1002">
        <v>-2022.3440806687577</v>
      </c>
      <c r="K8" s="1001">
        <v>4439187.2095263712</v>
      </c>
    </row>
    <row r="9" spans="1:14" s="988" customFormat="1">
      <c r="A9" s="1000">
        <v>45108</v>
      </c>
      <c r="B9" s="998">
        <v>772117.0137418604</v>
      </c>
      <c r="C9" s="998">
        <v>228144.86254587211</v>
      </c>
      <c r="D9" s="999">
        <v>1000261.8762877327</v>
      </c>
      <c r="E9" s="998">
        <v>699495.03696528636</v>
      </c>
      <c r="F9" s="997">
        <v>218720.86283249647</v>
      </c>
      <c r="G9" s="996">
        <v>918215.89979778253</v>
      </c>
      <c r="H9" s="997">
        <v>72622.016776574019</v>
      </c>
      <c r="I9" s="997">
        <v>9423.9997133760007</v>
      </c>
      <c r="J9" s="996">
        <v>82046.016489950038</v>
      </c>
      <c r="K9" s="995">
        <v>4637564.6655939966</v>
      </c>
      <c r="L9" s="994"/>
      <c r="M9" s="993"/>
    </row>
    <row r="10" spans="1:14" s="988" customFormat="1">
      <c r="A10" s="992"/>
      <c r="B10" s="991"/>
      <c r="C10" s="991"/>
      <c r="D10" s="991"/>
      <c r="E10" s="990"/>
      <c r="F10" s="990"/>
      <c r="G10" s="990"/>
      <c r="H10" s="990"/>
      <c r="I10" s="990"/>
      <c r="J10" s="990"/>
      <c r="K10" s="989"/>
    </row>
    <row r="11" spans="1:14">
      <c r="A11" s="1438" t="s">
        <v>224</v>
      </c>
      <c r="B11" s="1438"/>
      <c r="C11" s="1438"/>
      <c r="D11" s="1438"/>
      <c r="E11" s="1438"/>
      <c r="F11" s="1438"/>
      <c r="G11" s="1438"/>
      <c r="H11" s="1438"/>
      <c r="I11" s="1438"/>
      <c r="J11" s="1438"/>
      <c r="K11" s="1438"/>
      <c r="L11" s="988"/>
      <c r="M11" s="988"/>
      <c r="N11" s="987"/>
    </row>
    <row r="12" spans="1:14">
      <c r="A12" s="1440" t="s">
        <v>1180</v>
      </c>
      <c r="B12" s="1440" t="s">
        <v>1179</v>
      </c>
      <c r="C12" s="1440" t="s">
        <v>1179</v>
      </c>
      <c r="D12" s="1440" t="s">
        <v>1179</v>
      </c>
      <c r="E12" s="1440" t="s">
        <v>1179</v>
      </c>
      <c r="F12" s="1440" t="s">
        <v>1179</v>
      </c>
      <c r="G12" s="1440" t="s">
        <v>1179</v>
      </c>
      <c r="H12" s="1440" t="s">
        <v>1179</v>
      </c>
      <c r="I12" s="1440" t="s">
        <v>1179</v>
      </c>
      <c r="J12" s="1440" t="s">
        <v>1179</v>
      </c>
      <c r="K12" s="1440" t="s">
        <v>1179</v>
      </c>
      <c r="L12" s="987"/>
      <c r="M12" s="987"/>
    </row>
    <row r="13" spans="1:14">
      <c r="A13" s="1439" t="s">
        <v>225</v>
      </c>
      <c r="B13" s="1439"/>
      <c r="C13" s="1439"/>
      <c r="D13" s="1439"/>
      <c r="E13" s="1439"/>
      <c r="F13" s="1439"/>
      <c r="G13" s="1439"/>
      <c r="H13" s="1439"/>
      <c r="I13" s="1439"/>
      <c r="J13" s="1439"/>
      <c r="K13" s="1439"/>
    </row>
  </sheetData>
  <mergeCells count="9">
    <mergeCell ref="A1:K1"/>
    <mergeCell ref="A11:K11"/>
    <mergeCell ref="A13:K13"/>
    <mergeCell ref="A12:K12"/>
    <mergeCell ref="A2:A3"/>
    <mergeCell ref="B2:D2"/>
    <mergeCell ref="E2:G2"/>
    <mergeCell ref="H2:J2"/>
    <mergeCell ref="K2:K3"/>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workbookViewId="0">
      <selection sqref="A1:D1"/>
    </sheetView>
  </sheetViews>
  <sheetFormatPr defaultColWidth="8.85546875" defaultRowHeight="15"/>
  <cols>
    <col min="1" max="1" width="8.140625" style="1046" bestFit="1" customWidth="1"/>
    <col min="2" max="2" width="36.85546875" style="1046" bestFit="1" customWidth="1"/>
    <col min="3" max="3" width="12.42578125" style="1046" bestFit="1" customWidth="1"/>
    <col min="4" max="4" width="19.5703125" style="1046" bestFit="1" customWidth="1"/>
    <col min="5" max="6" width="18.42578125" style="1046" bestFit="1" customWidth="1"/>
    <col min="7" max="7" width="16.140625" style="1046" bestFit="1" customWidth="1"/>
    <col min="8" max="8" width="16.5703125" style="1046" bestFit="1" customWidth="1"/>
    <col min="9" max="9" width="16.42578125" style="1057" bestFit="1" customWidth="1"/>
    <col min="10" max="10" width="19.5703125" style="1057" bestFit="1" customWidth="1"/>
    <col min="11" max="11" width="15.7109375" style="1046" bestFit="1" customWidth="1"/>
    <col min="12" max="12" width="15.85546875" style="1046" bestFit="1" customWidth="1"/>
    <col min="13" max="13" width="17.28515625" style="1046" bestFit="1" customWidth="1"/>
    <col min="14" max="14" width="17" style="1046" bestFit="1" customWidth="1"/>
    <col min="15" max="16384" width="8.85546875" style="1046"/>
  </cols>
  <sheetData>
    <row r="1" spans="1:14" s="1031" customFormat="1">
      <c r="A1" s="1447" t="s">
        <v>60</v>
      </c>
      <c r="B1" s="1447"/>
      <c r="C1" s="1447"/>
      <c r="D1" s="1447"/>
      <c r="I1" s="1032"/>
      <c r="J1" s="1032"/>
    </row>
    <row r="2" spans="1:14" s="1031" customFormat="1">
      <c r="A2" s="1448" t="s">
        <v>1208</v>
      </c>
      <c r="B2" s="1448" t="s">
        <v>1209</v>
      </c>
      <c r="C2" s="1450" t="s">
        <v>78</v>
      </c>
      <c r="D2" s="1450"/>
      <c r="E2" s="1450"/>
      <c r="F2" s="1450"/>
      <c r="G2" s="1450"/>
      <c r="H2" s="1450"/>
      <c r="I2" s="1451" t="s">
        <v>79</v>
      </c>
      <c r="J2" s="1452"/>
      <c r="K2" s="1452"/>
      <c r="L2" s="1452"/>
      <c r="M2" s="1452"/>
      <c r="N2" s="1452"/>
    </row>
    <row r="3" spans="1:14" s="1035" customFormat="1" ht="105">
      <c r="A3" s="1449"/>
      <c r="B3" s="1448"/>
      <c r="C3" s="1033" t="s">
        <v>1210</v>
      </c>
      <c r="D3" s="1033" t="s">
        <v>1211</v>
      </c>
      <c r="E3" s="1033" t="s">
        <v>1212</v>
      </c>
      <c r="F3" s="1033" t="s">
        <v>1213</v>
      </c>
      <c r="G3" s="1033" t="s">
        <v>1214</v>
      </c>
      <c r="H3" s="1033" t="s">
        <v>1215</v>
      </c>
      <c r="I3" s="1034" t="s">
        <v>1216</v>
      </c>
      <c r="J3" s="1034" t="s">
        <v>1217</v>
      </c>
      <c r="K3" s="1034" t="s">
        <v>1218</v>
      </c>
      <c r="L3" s="1034" t="s">
        <v>1219</v>
      </c>
      <c r="M3" s="1034" t="s">
        <v>1220</v>
      </c>
      <c r="N3" s="1034" t="s">
        <v>1221</v>
      </c>
    </row>
    <row r="4" spans="1:14" s="1031" customFormat="1">
      <c r="A4" s="1036" t="s">
        <v>1222</v>
      </c>
      <c r="B4" s="1037" t="s">
        <v>1223</v>
      </c>
      <c r="C4" s="1038"/>
      <c r="D4" s="1038"/>
      <c r="E4" s="1036"/>
      <c r="F4" s="1036"/>
      <c r="G4" s="1036"/>
      <c r="H4" s="1039"/>
      <c r="I4" s="1040"/>
      <c r="J4" s="1040"/>
      <c r="K4" s="1041"/>
      <c r="L4" s="1042"/>
      <c r="M4" s="1042"/>
      <c r="N4" s="1042"/>
    </row>
    <row r="5" spans="1:14">
      <c r="A5" s="1037" t="s">
        <v>1224</v>
      </c>
      <c r="B5" s="1037" t="s">
        <v>1225</v>
      </c>
      <c r="C5" s="1043"/>
      <c r="D5" s="1043"/>
      <c r="E5" s="1043"/>
      <c r="F5" s="1043"/>
      <c r="G5" s="1043"/>
      <c r="H5" s="1044"/>
      <c r="I5" s="1040"/>
      <c r="J5" s="1040"/>
      <c r="K5" s="1041"/>
      <c r="L5" s="1045"/>
      <c r="M5" s="1045"/>
      <c r="N5" s="1045"/>
    </row>
    <row r="6" spans="1:14">
      <c r="A6" s="1047">
        <v>1</v>
      </c>
      <c r="B6" s="1048" t="s">
        <v>1226</v>
      </c>
      <c r="C6" s="1049">
        <v>32</v>
      </c>
      <c r="D6" s="1049">
        <v>628550</v>
      </c>
      <c r="E6" s="1049">
        <v>5352764.862291445</v>
      </c>
      <c r="F6" s="1049">
        <v>5367160.0002608728</v>
      </c>
      <c r="G6" s="1049">
        <v>-14395.137969428883</v>
      </c>
      <c r="H6" s="1049">
        <v>95625.577594057526</v>
      </c>
      <c r="I6" s="1049">
        <v>34</v>
      </c>
      <c r="J6" s="1049">
        <v>720682</v>
      </c>
      <c r="K6" s="1049">
        <v>1661125.92</v>
      </c>
      <c r="L6" s="1049">
        <v>1680047.72</v>
      </c>
      <c r="M6" s="1049">
        <v>-18921.810000000001</v>
      </c>
      <c r="N6" s="1049">
        <v>79007.97</v>
      </c>
    </row>
    <row r="7" spans="1:14">
      <c r="A7" s="1047">
        <v>2</v>
      </c>
      <c r="B7" s="1048" t="s">
        <v>1227</v>
      </c>
      <c r="C7" s="1049">
        <v>36</v>
      </c>
      <c r="D7" s="1049">
        <v>1773500</v>
      </c>
      <c r="E7" s="1049">
        <v>3566045.7404830102</v>
      </c>
      <c r="F7" s="1049">
        <v>3602648.6760360524</v>
      </c>
      <c r="G7" s="1049">
        <v>-36602.935553042371</v>
      </c>
      <c r="H7" s="1049">
        <v>332498.15909379802</v>
      </c>
      <c r="I7" s="1049">
        <v>36</v>
      </c>
      <c r="J7" s="1049">
        <v>1799501</v>
      </c>
      <c r="K7" s="1049">
        <v>1391356.71</v>
      </c>
      <c r="L7" s="1049">
        <v>1259510.2</v>
      </c>
      <c r="M7" s="1049">
        <v>131846.5</v>
      </c>
      <c r="N7" s="1049">
        <v>474197.61</v>
      </c>
    </row>
    <row r="8" spans="1:14">
      <c r="A8" s="1047">
        <v>3</v>
      </c>
      <c r="B8" s="1048" t="s">
        <v>1228</v>
      </c>
      <c r="C8" s="1049">
        <v>25</v>
      </c>
      <c r="D8" s="1049">
        <v>633103</v>
      </c>
      <c r="E8" s="1049">
        <v>190907.71900910576</v>
      </c>
      <c r="F8" s="1049">
        <v>204570.49116032402</v>
      </c>
      <c r="G8" s="1049">
        <v>-13662.762151218274</v>
      </c>
      <c r="H8" s="1049">
        <v>79122.507299187157</v>
      </c>
      <c r="I8" s="1049">
        <v>24</v>
      </c>
      <c r="J8" s="1049">
        <v>647116</v>
      </c>
      <c r="K8" s="1049">
        <v>78245.89</v>
      </c>
      <c r="L8" s="1049">
        <v>59019.53</v>
      </c>
      <c r="M8" s="1049">
        <v>19226.349999999999</v>
      </c>
      <c r="N8" s="1049">
        <v>100630.1</v>
      </c>
    </row>
    <row r="9" spans="1:14">
      <c r="A9" s="1047">
        <v>4</v>
      </c>
      <c r="B9" s="1048" t="s">
        <v>1229</v>
      </c>
      <c r="C9" s="1049">
        <v>21</v>
      </c>
      <c r="D9" s="1049">
        <v>940074</v>
      </c>
      <c r="E9" s="1049">
        <v>100879.17909098796</v>
      </c>
      <c r="F9" s="1049">
        <v>131983.91127217541</v>
      </c>
      <c r="G9" s="1049">
        <v>-31104.732181187461</v>
      </c>
      <c r="H9" s="1049">
        <v>86692.51844309023</v>
      </c>
      <c r="I9" s="1049">
        <v>21</v>
      </c>
      <c r="J9" s="1049">
        <v>933671</v>
      </c>
      <c r="K9" s="1049">
        <v>46509.31</v>
      </c>
      <c r="L9" s="1049">
        <v>28913.63</v>
      </c>
      <c r="M9" s="1049">
        <v>17595.68</v>
      </c>
      <c r="N9" s="1049">
        <v>106720.42</v>
      </c>
    </row>
    <row r="10" spans="1:14">
      <c r="A10" s="1047">
        <v>5</v>
      </c>
      <c r="B10" s="1048" t="s">
        <v>1230</v>
      </c>
      <c r="C10" s="1049">
        <v>22</v>
      </c>
      <c r="D10" s="1049">
        <v>422082</v>
      </c>
      <c r="E10" s="1049">
        <v>282145.53479797504</v>
      </c>
      <c r="F10" s="1049">
        <v>294815.12021132524</v>
      </c>
      <c r="G10" s="1049">
        <v>-12669.585413350243</v>
      </c>
      <c r="H10" s="1049">
        <v>108468.11471696095</v>
      </c>
      <c r="I10" s="1049">
        <v>23</v>
      </c>
      <c r="J10" s="1049">
        <v>434366</v>
      </c>
      <c r="K10" s="1049">
        <v>130142.59</v>
      </c>
      <c r="L10" s="1049">
        <v>92015.39</v>
      </c>
      <c r="M10" s="1049">
        <v>38127.199999999997</v>
      </c>
      <c r="N10" s="1049">
        <v>149582.09</v>
      </c>
    </row>
    <row r="11" spans="1:14">
      <c r="A11" s="1047">
        <v>6</v>
      </c>
      <c r="B11" s="1048" t="s">
        <v>1231</v>
      </c>
      <c r="C11" s="1049">
        <v>25</v>
      </c>
      <c r="D11" s="1049">
        <v>507214</v>
      </c>
      <c r="E11" s="1049">
        <v>38512.704063920595</v>
      </c>
      <c r="F11" s="1049">
        <v>67458.907989034167</v>
      </c>
      <c r="G11" s="1049">
        <v>-28946.203925113561</v>
      </c>
      <c r="H11" s="1049">
        <v>91238.61748163322</v>
      </c>
      <c r="I11" s="1049">
        <v>24</v>
      </c>
      <c r="J11" s="1049">
        <v>500046</v>
      </c>
      <c r="K11" s="1049">
        <v>12340.63</v>
      </c>
      <c r="L11" s="1049">
        <v>6995.41</v>
      </c>
      <c r="M11" s="1049">
        <v>5345.22</v>
      </c>
      <c r="N11" s="1049">
        <v>99381.91</v>
      </c>
    </row>
    <row r="12" spans="1:14">
      <c r="A12" s="1047">
        <v>7</v>
      </c>
      <c r="B12" s="1048" t="s">
        <v>1232</v>
      </c>
      <c r="C12" s="1049">
        <v>15</v>
      </c>
      <c r="D12" s="1049">
        <v>256052</v>
      </c>
      <c r="E12" s="1049">
        <v>5397.9319425445838</v>
      </c>
      <c r="F12" s="1049">
        <v>12548.427076231334</v>
      </c>
      <c r="G12" s="1049">
        <v>-7150.4951336867498</v>
      </c>
      <c r="H12" s="1049">
        <v>27090.571997161132</v>
      </c>
      <c r="I12" s="1049">
        <v>15</v>
      </c>
      <c r="J12" s="1049">
        <v>253075</v>
      </c>
      <c r="K12" s="1049">
        <v>1478.41</v>
      </c>
      <c r="L12" s="1049">
        <v>1876.97</v>
      </c>
      <c r="M12" s="1049">
        <v>-398.56</v>
      </c>
      <c r="N12" s="1049">
        <v>27404.15</v>
      </c>
    </row>
    <row r="13" spans="1:14">
      <c r="A13" s="1047">
        <v>8</v>
      </c>
      <c r="B13" s="1048" t="s">
        <v>1233</v>
      </c>
      <c r="C13" s="1049">
        <v>12</v>
      </c>
      <c r="D13" s="1049">
        <v>106926</v>
      </c>
      <c r="E13" s="1049">
        <v>1028.4465798136596</v>
      </c>
      <c r="F13" s="1049">
        <v>2497.0495023629996</v>
      </c>
      <c r="G13" s="1049">
        <v>-1468.6029225493405</v>
      </c>
      <c r="H13" s="1049">
        <v>8894.7166874069899</v>
      </c>
      <c r="I13" s="1049">
        <v>12</v>
      </c>
      <c r="J13" s="1049">
        <v>106719</v>
      </c>
      <c r="K13" s="1049">
        <v>1666.21</v>
      </c>
      <c r="L13" s="1049">
        <v>585.75</v>
      </c>
      <c r="M13" s="1049">
        <v>1080.46</v>
      </c>
      <c r="N13" s="1049">
        <v>10256.31</v>
      </c>
    </row>
    <row r="14" spans="1:14">
      <c r="A14" s="1047">
        <v>9</v>
      </c>
      <c r="B14" s="1048" t="s">
        <v>1234</v>
      </c>
      <c r="C14" s="1049">
        <v>7</v>
      </c>
      <c r="D14" s="1049">
        <v>45546</v>
      </c>
      <c r="E14" s="1049">
        <v>6464.0203569379992</v>
      </c>
      <c r="F14" s="1049">
        <v>344.58269325799995</v>
      </c>
      <c r="G14" s="1049">
        <v>6119.4376636799998</v>
      </c>
      <c r="H14" s="1049">
        <v>8797.8703843278508</v>
      </c>
      <c r="I14" s="1049">
        <v>7</v>
      </c>
      <c r="J14" s="1049">
        <v>47731</v>
      </c>
      <c r="K14" s="1049">
        <v>478.61</v>
      </c>
      <c r="L14" s="1049">
        <v>215.17</v>
      </c>
      <c r="M14" s="1049">
        <v>263.45</v>
      </c>
      <c r="N14" s="1049">
        <v>9314.8700000000008</v>
      </c>
    </row>
    <row r="15" spans="1:14">
      <c r="A15" s="1047">
        <v>10</v>
      </c>
      <c r="B15" s="1048" t="s">
        <v>1235</v>
      </c>
      <c r="C15" s="1049">
        <v>22</v>
      </c>
      <c r="D15" s="1049">
        <v>229940</v>
      </c>
      <c r="E15" s="1049">
        <v>12161.118866902196</v>
      </c>
      <c r="F15" s="1049">
        <v>9249.2767458332346</v>
      </c>
      <c r="G15" s="1049">
        <v>2911.8421210689621</v>
      </c>
      <c r="H15" s="1049">
        <v>29286.885918869451</v>
      </c>
      <c r="I15" s="1049">
        <v>22</v>
      </c>
      <c r="J15" s="1049">
        <v>232024</v>
      </c>
      <c r="K15" s="1049">
        <v>2109.81</v>
      </c>
      <c r="L15" s="1049">
        <v>1828.13</v>
      </c>
      <c r="M15" s="1049">
        <v>281.68</v>
      </c>
      <c r="N15" s="1049">
        <v>30410.43</v>
      </c>
    </row>
    <row r="16" spans="1:14">
      <c r="A16" s="1047">
        <v>11</v>
      </c>
      <c r="B16" s="1048" t="s">
        <v>1236</v>
      </c>
      <c r="C16" s="1049">
        <v>21</v>
      </c>
      <c r="D16" s="1049">
        <v>617379</v>
      </c>
      <c r="E16" s="1049">
        <v>47796.385788130188</v>
      </c>
      <c r="F16" s="1049">
        <v>51242.753615830719</v>
      </c>
      <c r="G16" s="1049">
        <v>-3446.3678277005242</v>
      </c>
      <c r="H16" s="1049">
        <v>130766.62072416114</v>
      </c>
      <c r="I16" s="1049">
        <v>21</v>
      </c>
      <c r="J16" s="1049">
        <v>608834</v>
      </c>
      <c r="K16" s="1049">
        <v>11997.79</v>
      </c>
      <c r="L16" s="1049">
        <v>10123.469999999999</v>
      </c>
      <c r="M16" s="1049">
        <v>1874.32</v>
      </c>
      <c r="N16" s="1049">
        <v>136964.19</v>
      </c>
    </row>
    <row r="17" spans="1:14">
      <c r="A17" s="1047">
        <v>12</v>
      </c>
      <c r="B17" s="1048" t="s">
        <v>1237</v>
      </c>
      <c r="C17" s="1049">
        <v>15</v>
      </c>
      <c r="D17" s="1049">
        <v>246438</v>
      </c>
      <c r="E17" s="1049">
        <v>3424.4904387257616</v>
      </c>
      <c r="F17" s="1049">
        <v>7565.9551438469998</v>
      </c>
      <c r="G17" s="1049">
        <v>-4141.4647051212378</v>
      </c>
      <c r="H17" s="1049">
        <v>24776.348005679924</v>
      </c>
      <c r="I17" s="1049">
        <v>14</v>
      </c>
      <c r="J17" s="1049">
        <v>234415</v>
      </c>
      <c r="K17" s="1049">
        <v>489.51</v>
      </c>
      <c r="L17" s="1049">
        <v>1619.56</v>
      </c>
      <c r="M17" s="1049">
        <v>-1130.05</v>
      </c>
      <c r="N17" s="1049">
        <v>24293.7</v>
      </c>
    </row>
    <row r="18" spans="1:14">
      <c r="A18" s="1047">
        <v>13</v>
      </c>
      <c r="B18" s="1048" t="s">
        <v>1238</v>
      </c>
      <c r="C18" s="1049">
        <v>23</v>
      </c>
      <c r="D18" s="1049">
        <v>297318</v>
      </c>
      <c r="E18" s="1049">
        <v>20570.616173302136</v>
      </c>
      <c r="F18" s="1049">
        <v>36775.999242177328</v>
      </c>
      <c r="G18" s="1049">
        <v>-16205.373068875198</v>
      </c>
      <c r="H18" s="1049">
        <v>80517.191714670727</v>
      </c>
      <c r="I18" s="1049">
        <v>23</v>
      </c>
      <c r="J18" s="1049">
        <v>285661</v>
      </c>
      <c r="K18" s="1049">
        <v>3145.72</v>
      </c>
      <c r="L18" s="1049">
        <v>5281.22</v>
      </c>
      <c r="M18" s="1049">
        <v>-2135.5</v>
      </c>
      <c r="N18" s="1049">
        <v>80959.19</v>
      </c>
    </row>
    <row r="19" spans="1:14">
      <c r="A19" s="1047">
        <v>14</v>
      </c>
      <c r="B19" s="1048" t="s">
        <v>1239</v>
      </c>
      <c r="C19" s="1049">
        <v>22</v>
      </c>
      <c r="D19" s="1049">
        <v>176253</v>
      </c>
      <c r="E19" s="1049">
        <v>9298.3110224406755</v>
      </c>
      <c r="F19" s="1049">
        <v>3826.2817162470005</v>
      </c>
      <c r="G19" s="1049">
        <v>5472.0293061936745</v>
      </c>
      <c r="H19" s="1049">
        <v>21458.105252516165</v>
      </c>
      <c r="I19" s="1049">
        <v>22</v>
      </c>
      <c r="J19" s="1049">
        <v>181427</v>
      </c>
      <c r="K19" s="1049">
        <v>2600.83</v>
      </c>
      <c r="L19" s="1049">
        <v>1428.87</v>
      </c>
      <c r="M19" s="1049">
        <v>1171.96</v>
      </c>
      <c r="N19" s="1049">
        <v>23254.5</v>
      </c>
    </row>
    <row r="20" spans="1:14">
      <c r="A20" s="1047">
        <v>15</v>
      </c>
      <c r="B20" s="1048" t="s">
        <v>1240</v>
      </c>
      <c r="C20" s="1049">
        <v>5</v>
      </c>
      <c r="D20" s="1049">
        <v>42565</v>
      </c>
      <c r="E20" s="1049">
        <v>3587.4686200759998</v>
      </c>
      <c r="F20" s="1049">
        <v>1163.9979791439998</v>
      </c>
      <c r="G20" s="1049">
        <v>2423.4706409320006</v>
      </c>
      <c r="H20" s="1049">
        <v>3759.8345648833301</v>
      </c>
      <c r="I20" s="1049">
        <v>5</v>
      </c>
      <c r="J20" s="1049">
        <v>41832</v>
      </c>
      <c r="K20" s="1049">
        <v>796.3</v>
      </c>
      <c r="L20" s="1049">
        <v>462.61</v>
      </c>
      <c r="M20" s="1049">
        <v>333.69</v>
      </c>
      <c r="N20" s="1049">
        <v>4219.45</v>
      </c>
    </row>
    <row r="21" spans="1:14">
      <c r="A21" s="1047">
        <v>16</v>
      </c>
      <c r="B21" s="1048" t="s">
        <v>1241</v>
      </c>
      <c r="C21" s="1049">
        <v>12</v>
      </c>
      <c r="D21" s="1049">
        <v>236780</v>
      </c>
      <c r="E21" s="1049">
        <v>31038.256777189523</v>
      </c>
      <c r="F21" s="1049">
        <v>61774.165945057008</v>
      </c>
      <c r="G21" s="1049">
        <v>-30735.909167867485</v>
      </c>
      <c r="H21" s="1049">
        <v>52988.71937442982</v>
      </c>
      <c r="I21" s="1049">
        <v>13</v>
      </c>
      <c r="J21" s="1049">
        <v>231370</v>
      </c>
      <c r="K21" s="1049">
        <v>17111.599999999999</v>
      </c>
      <c r="L21" s="1049">
        <v>11731.27</v>
      </c>
      <c r="M21" s="1049">
        <v>5380.33</v>
      </c>
      <c r="N21" s="1049">
        <v>60641.06</v>
      </c>
    </row>
    <row r="22" spans="1:14">
      <c r="A22" s="1047"/>
      <c r="B22" s="1037" t="s">
        <v>1242</v>
      </c>
      <c r="C22" s="1050">
        <v>315</v>
      </c>
      <c r="D22" s="1050">
        <v>7159720</v>
      </c>
      <c r="E22" s="1050">
        <v>9672022.7863025088</v>
      </c>
      <c r="F22" s="1050">
        <v>9855625.596589772</v>
      </c>
      <c r="G22" s="1050">
        <v>-183602.79028726672</v>
      </c>
      <c r="H22" s="1050">
        <v>1181982.3592528335</v>
      </c>
      <c r="I22" s="1050">
        <v>316</v>
      </c>
      <c r="J22" s="1050">
        <v>7258470</v>
      </c>
      <c r="K22" s="1050">
        <v>3361595.83</v>
      </c>
      <c r="L22" s="1050">
        <v>3161654.91</v>
      </c>
      <c r="M22" s="1050">
        <v>199940.92</v>
      </c>
      <c r="N22" s="1050">
        <v>1417237.95</v>
      </c>
    </row>
    <row r="23" spans="1:14">
      <c r="A23" s="1047"/>
      <c r="B23" s="1047"/>
      <c r="C23" s="1049"/>
      <c r="D23" s="1049"/>
      <c r="E23" s="1049"/>
      <c r="F23" s="1049"/>
      <c r="G23" s="1049"/>
      <c r="H23" s="1049"/>
      <c r="I23" s="1049"/>
      <c r="J23" s="1049"/>
      <c r="K23" s="1050"/>
      <c r="L23" s="1049"/>
      <c r="M23" s="1049"/>
      <c r="N23" s="1049"/>
    </row>
    <row r="24" spans="1:14">
      <c r="A24" s="1037" t="s">
        <v>1243</v>
      </c>
      <c r="B24" s="1037" t="s">
        <v>1244</v>
      </c>
      <c r="C24" s="1049"/>
      <c r="D24" s="1049"/>
      <c r="E24" s="1049"/>
      <c r="F24" s="1049"/>
      <c r="G24" s="1049"/>
      <c r="H24" s="1049"/>
      <c r="I24" s="1049"/>
      <c r="J24" s="1049"/>
      <c r="K24" s="1049"/>
      <c r="L24" s="1049"/>
      <c r="M24" s="1049"/>
      <c r="N24" s="1049"/>
    </row>
    <row r="25" spans="1:14">
      <c r="A25" s="1047">
        <v>17</v>
      </c>
      <c r="B25" s="1051" t="s">
        <v>1245</v>
      </c>
      <c r="C25" s="1049">
        <v>19</v>
      </c>
      <c r="D25" s="1049">
        <v>4142895</v>
      </c>
      <c r="E25" s="1049">
        <v>21519.140005183075</v>
      </c>
      <c r="F25" s="1049">
        <v>10098.917524522749</v>
      </c>
      <c r="G25" s="1049">
        <v>11420.222480660321</v>
      </c>
      <c r="H25" s="1049">
        <v>67337.876603806129</v>
      </c>
      <c r="I25" s="1049">
        <v>20</v>
      </c>
      <c r="J25" s="1049">
        <v>4453227</v>
      </c>
      <c r="K25" s="1049">
        <v>9223.31</v>
      </c>
      <c r="L25" s="1049">
        <v>5677.35</v>
      </c>
      <c r="M25" s="1049">
        <v>3545.96</v>
      </c>
      <c r="N25" s="1049">
        <v>85031.07</v>
      </c>
    </row>
    <row r="26" spans="1:14">
      <c r="A26" s="1047">
        <v>18</v>
      </c>
      <c r="B26" s="1051" t="s">
        <v>1246</v>
      </c>
      <c r="C26" s="1049">
        <v>31</v>
      </c>
      <c r="D26" s="1049">
        <v>12973512</v>
      </c>
      <c r="E26" s="1049">
        <v>42152.912180270527</v>
      </c>
      <c r="F26" s="1049">
        <v>33779.994214414924</v>
      </c>
      <c r="G26" s="1049">
        <v>8372.907965855602</v>
      </c>
      <c r="H26" s="1049">
        <v>235760.09601405481</v>
      </c>
      <c r="I26" s="1049">
        <v>30</v>
      </c>
      <c r="J26" s="1049">
        <v>12965360</v>
      </c>
      <c r="K26" s="1049">
        <v>12277.8</v>
      </c>
      <c r="L26" s="1049">
        <v>17517.04</v>
      </c>
      <c r="M26" s="1049">
        <v>-5239.25</v>
      </c>
      <c r="N26" s="1049">
        <v>266035.39</v>
      </c>
    </row>
    <row r="27" spans="1:14">
      <c r="A27" s="1047">
        <v>19</v>
      </c>
      <c r="B27" s="1051" t="s">
        <v>1247</v>
      </c>
      <c r="C27" s="1049">
        <v>26</v>
      </c>
      <c r="D27" s="1049">
        <v>7809179</v>
      </c>
      <c r="E27" s="1049">
        <v>34326.094659291055</v>
      </c>
      <c r="F27" s="1049">
        <v>16104.601563731316</v>
      </c>
      <c r="G27" s="1049">
        <v>18221.483095559728</v>
      </c>
      <c r="H27" s="1049">
        <v>127841.82070488471</v>
      </c>
      <c r="I27" s="1049">
        <v>26</v>
      </c>
      <c r="J27" s="1049">
        <v>8081426</v>
      </c>
      <c r="K27" s="1049">
        <v>12586.74</v>
      </c>
      <c r="L27" s="1049">
        <v>8241.2999999999993</v>
      </c>
      <c r="M27" s="1049">
        <v>4345.4399999999996</v>
      </c>
      <c r="N27" s="1049">
        <v>155885.26999999999</v>
      </c>
    </row>
    <row r="28" spans="1:14">
      <c r="A28" s="1047">
        <v>20</v>
      </c>
      <c r="B28" s="1051" t="s">
        <v>1248</v>
      </c>
      <c r="C28" s="1049">
        <v>29</v>
      </c>
      <c r="D28" s="1049">
        <v>10612983</v>
      </c>
      <c r="E28" s="1049">
        <v>42320.481288447256</v>
      </c>
      <c r="F28" s="1049">
        <v>22114.805532520259</v>
      </c>
      <c r="G28" s="1049">
        <v>20205.675755927001</v>
      </c>
      <c r="H28" s="1049">
        <v>183255.529507359</v>
      </c>
      <c r="I28" s="1049">
        <v>29</v>
      </c>
      <c r="J28" s="1049">
        <v>11313470</v>
      </c>
      <c r="K28" s="1049">
        <v>17358.12</v>
      </c>
      <c r="L28" s="1049">
        <v>10999.65</v>
      </c>
      <c r="M28" s="1049">
        <v>6358.46</v>
      </c>
      <c r="N28" s="1049">
        <v>229879.03</v>
      </c>
    </row>
    <row r="29" spans="1:14">
      <c r="A29" s="1047">
        <v>21</v>
      </c>
      <c r="B29" s="1051" t="s">
        <v>1249</v>
      </c>
      <c r="C29" s="1049">
        <v>24</v>
      </c>
      <c r="D29" s="1049">
        <v>10899311</v>
      </c>
      <c r="E29" s="1049">
        <v>38735.694523668237</v>
      </c>
      <c r="F29" s="1049">
        <v>16631.98256291396</v>
      </c>
      <c r="G29" s="1049">
        <v>22103.711960754281</v>
      </c>
      <c r="H29" s="1049">
        <v>133383.69082141953</v>
      </c>
      <c r="I29" s="1049">
        <v>24</v>
      </c>
      <c r="J29" s="1049">
        <v>13015548</v>
      </c>
      <c r="K29" s="1049">
        <v>22337.200000000001</v>
      </c>
      <c r="L29" s="1049">
        <v>7229.06</v>
      </c>
      <c r="M29" s="1049">
        <v>15108.14</v>
      </c>
      <c r="N29" s="1049">
        <v>182493.49</v>
      </c>
    </row>
    <row r="30" spans="1:14">
      <c r="A30" s="1047">
        <v>22</v>
      </c>
      <c r="B30" s="1051" t="s">
        <v>1250</v>
      </c>
      <c r="C30" s="1049">
        <v>9</v>
      </c>
      <c r="D30" s="1049">
        <v>721832</v>
      </c>
      <c r="E30" s="1049">
        <v>5285.1062927850007</v>
      </c>
      <c r="F30" s="1049">
        <v>1393.0195891141429</v>
      </c>
      <c r="G30" s="1049">
        <v>3892.0867036708569</v>
      </c>
      <c r="H30" s="1049">
        <v>13994.081689709999</v>
      </c>
      <c r="I30" s="1049">
        <v>9</v>
      </c>
      <c r="J30" s="1049">
        <v>763914</v>
      </c>
      <c r="K30" s="1049">
        <v>1949.84</v>
      </c>
      <c r="L30" s="1049">
        <v>797.87</v>
      </c>
      <c r="M30" s="1049">
        <v>1151.97</v>
      </c>
      <c r="N30" s="1049">
        <v>17368.37</v>
      </c>
    </row>
    <row r="31" spans="1:14">
      <c r="A31" s="1047">
        <v>23</v>
      </c>
      <c r="B31" s="1051" t="s">
        <v>1251</v>
      </c>
      <c r="C31" s="1049">
        <v>22</v>
      </c>
      <c r="D31" s="1049">
        <v>4666901</v>
      </c>
      <c r="E31" s="1049">
        <v>16976.428693505957</v>
      </c>
      <c r="F31" s="1049">
        <v>9232.6591186750375</v>
      </c>
      <c r="G31" s="1049">
        <v>7743.7695748309234</v>
      </c>
      <c r="H31" s="1049">
        <v>90583.604408326428</v>
      </c>
      <c r="I31" s="1049">
        <v>23</v>
      </c>
      <c r="J31" s="1049">
        <v>5053888</v>
      </c>
      <c r="K31" s="1049">
        <v>8536.7800000000007</v>
      </c>
      <c r="L31" s="1049">
        <v>4721.4399999999996</v>
      </c>
      <c r="M31" s="1049">
        <v>3815.34</v>
      </c>
      <c r="N31" s="1049">
        <v>111052.34</v>
      </c>
    </row>
    <row r="32" spans="1:14">
      <c r="A32" s="1047">
        <v>24</v>
      </c>
      <c r="B32" s="1051" t="s">
        <v>1252</v>
      </c>
      <c r="C32" s="1049">
        <v>26</v>
      </c>
      <c r="D32" s="1049">
        <v>5315932</v>
      </c>
      <c r="E32" s="1049">
        <v>22573.234181247492</v>
      </c>
      <c r="F32" s="1049">
        <v>16216.025434452511</v>
      </c>
      <c r="G32" s="1049">
        <v>6357.2087467949877</v>
      </c>
      <c r="H32" s="1049">
        <v>98672.560731540536</v>
      </c>
      <c r="I32" s="1049">
        <v>27</v>
      </c>
      <c r="J32" s="1049">
        <v>5201169</v>
      </c>
      <c r="K32" s="1049">
        <v>6485.42</v>
      </c>
      <c r="L32" s="1049">
        <v>9645.15</v>
      </c>
      <c r="M32" s="1049">
        <v>-3159.73</v>
      </c>
      <c r="N32" s="1049">
        <v>112684.54</v>
      </c>
    </row>
    <row r="33" spans="1:14">
      <c r="A33" s="1047">
        <v>25</v>
      </c>
      <c r="B33" s="1051" t="s">
        <v>1253</v>
      </c>
      <c r="C33" s="1049">
        <v>126</v>
      </c>
      <c r="D33" s="1049">
        <v>13175494</v>
      </c>
      <c r="E33" s="1049">
        <v>62574.245896082983</v>
      </c>
      <c r="F33" s="1049">
        <v>38843.237604702423</v>
      </c>
      <c r="G33" s="1049">
        <v>23730.998291380565</v>
      </c>
      <c r="H33" s="1049">
        <v>172819.47499282489</v>
      </c>
      <c r="I33" s="1049">
        <v>131</v>
      </c>
      <c r="J33" s="1049">
        <v>13565765</v>
      </c>
      <c r="K33" s="1049">
        <v>19603.18</v>
      </c>
      <c r="L33" s="1049">
        <v>17268.990000000002</v>
      </c>
      <c r="M33" s="1049">
        <v>2334.19</v>
      </c>
      <c r="N33" s="1049">
        <v>206710.1</v>
      </c>
    </row>
    <row r="34" spans="1:14">
      <c r="A34" s="1047">
        <v>26</v>
      </c>
      <c r="B34" s="1051" t="s">
        <v>1254</v>
      </c>
      <c r="C34" s="1049">
        <v>43</v>
      </c>
      <c r="D34" s="1049">
        <v>15272141</v>
      </c>
      <c r="E34" s="1049">
        <v>23863.884966244008</v>
      </c>
      <c r="F34" s="1049">
        <v>16119.952795232</v>
      </c>
      <c r="G34" s="1049">
        <v>7743.9321710120021</v>
      </c>
      <c r="H34" s="1049">
        <v>151751.22093520593</v>
      </c>
      <c r="I34" s="1049">
        <v>42</v>
      </c>
      <c r="J34" s="1049">
        <v>15325099</v>
      </c>
      <c r="K34" s="1049">
        <v>6134.22</v>
      </c>
      <c r="L34" s="1049">
        <v>7644.38</v>
      </c>
      <c r="M34" s="1049">
        <v>-1510.16</v>
      </c>
      <c r="N34" s="1049">
        <v>176490.06</v>
      </c>
    </row>
    <row r="35" spans="1:14">
      <c r="A35" s="1047">
        <v>27</v>
      </c>
      <c r="B35" s="1051" t="s">
        <v>1255</v>
      </c>
      <c r="C35" s="1049">
        <v>35</v>
      </c>
      <c r="D35" s="1049">
        <v>12701619</v>
      </c>
      <c r="E35" s="1049">
        <v>51675.826467462641</v>
      </c>
      <c r="F35" s="1049">
        <v>34714.356255763785</v>
      </c>
      <c r="G35" s="1049">
        <v>16961.480211698869</v>
      </c>
      <c r="H35" s="1049">
        <v>241682.53989368497</v>
      </c>
      <c r="I35" s="1049">
        <v>35</v>
      </c>
      <c r="J35" s="1049">
        <v>12846852</v>
      </c>
      <c r="K35" s="1049">
        <v>15796.82</v>
      </c>
      <c r="L35" s="1049">
        <v>16563.099999999999</v>
      </c>
      <c r="M35" s="1049">
        <v>-766.28</v>
      </c>
      <c r="N35" s="1049">
        <v>280964.67</v>
      </c>
    </row>
    <row r="36" spans="1:14">
      <c r="A36" s="1047"/>
      <c r="B36" s="1037" t="s">
        <v>1256</v>
      </c>
      <c r="C36" s="1050">
        <v>390</v>
      </c>
      <c r="D36" s="1050">
        <v>98291799</v>
      </c>
      <c r="E36" s="1050">
        <v>362003.04915418819</v>
      </c>
      <c r="F36" s="1050">
        <v>215249.55219604314</v>
      </c>
      <c r="G36" s="1050">
        <v>146753.47695814513</v>
      </c>
      <c r="H36" s="1050">
        <v>1517082.496302817</v>
      </c>
      <c r="I36" s="1050">
        <v>396</v>
      </c>
      <c r="J36" s="1050">
        <v>102585718</v>
      </c>
      <c r="K36" s="1050">
        <v>132289.43</v>
      </c>
      <c r="L36" s="1050">
        <v>106305.35</v>
      </c>
      <c r="M36" s="1050">
        <v>25984.080000000002</v>
      </c>
      <c r="N36" s="1050">
        <v>1824594.31</v>
      </c>
    </row>
    <row r="37" spans="1:14">
      <c r="A37" s="1047"/>
      <c r="B37" s="1047"/>
      <c r="C37" s="1049"/>
      <c r="D37" s="1049"/>
      <c r="E37" s="1049"/>
      <c r="F37" s="1049"/>
      <c r="G37" s="1049"/>
      <c r="H37" s="1049"/>
      <c r="I37" s="1049"/>
      <c r="J37" s="1049"/>
      <c r="K37" s="1050"/>
      <c r="L37" s="1049"/>
      <c r="M37" s="1049"/>
      <c r="N37" s="1049"/>
    </row>
    <row r="38" spans="1:14">
      <c r="A38" s="1037" t="s">
        <v>1257</v>
      </c>
      <c r="B38" s="1037" t="s">
        <v>1258</v>
      </c>
      <c r="C38" s="1049"/>
      <c r="D38" s="1049"/>
      <c r="E38" s="1049"/>
      <c r="F38" s="1049"/>
      <c r="G38" s="1049"/>
      <c r="H38" s="1049"/>
      <c r="I38" s="1049"/>
      <c r="J38" s="1049"/>
      <c r="K38" s="1049"/>
      <c r="L38" s="1049"/>
      <c r="M38" s="1049"/>
      <c r="N38" s="1049"/>
    </row>
    <row r="39" spans="1:14">
      <c r="A39" s="1047">
        <v>28</v>
      </c>
      <c r="B39" s="1051" t="s">
        <v>1259</v>
      </c>
      <c r="C39" s="1049">
        <v>20</v>
      </c>
      <c r="D39" s="1049">
        <v>519049</v>
      </c>
      <c r="E39" s="1049">
        <v>5893.4522378113315</v>
      </c>
      <c r="F39" s="1049">
        <v>4682.4854404004673</v>
      </c>
      <c r="G39" s="1049">
        <v>1210.9667974108636</v>
      </c>
      <c r="H39" s="1049">
        <v>23170.168790564789</v>
      </c>
      <c r="I39" s="1049">
        <v>20</v>
      </c>
      <c r="J39" s="1049">
        <v>523207</v>
      </c>
      <c r="K39" s="1049">
        <v>1686.58</v>
      </c>
      <c r="L39" s="1049">
        <v>1593.65</v>
      </c>
      <c r="M39" s="1049">
        <v>92.93</v>
      </c>
      <c r="N39" s="1049">
        <v>24694.84</v>
      </c>
    </row>
    <row r="40" spans="1:14" ht="30">
      <c r="A40" s="1047">
        <v>29</v>
      </c>
      <c r="B40" s="1051" t="s">
        <v>1260</v>
      </c>
      <c r="C40" s="1049">
        <v>31</v>
      </c>
      <c r="D40" s="1049">
        <v>5317925</v>
      </c>
      <c r="E40" s="1049">
        <v>27905.750694770784</v>
      </c>
      <c r="F40" s="1049">
        <v>22180.446389824112</v>
      </c>
      <c r="G40" s="1049">
        <v>5725.3043049466687</v>
      </c>
      <c r="H40" s="1049">
        <v>153898.7044268187</v>
      </c>
      <c r="I40" s="1049">
        <v>30</v>
      </c>
      <c r="J40" s="1049">
        <v>5299241</v>
      </c>
      <c r="K40" s="1049">
        <v>8097.44</v>
      </c>
      <c r="L40" s="1049">
        <v>10231.86</v>
      </c>
      <c r="M40" s="1049">
        <v>-2134.42</v>
      </c>
      <c r="N40" s="1049">
        <v>171714.05</v>
      </c>
    </row>
    <row r="41" spans="1:14" ht="30">
      <c r="A41" s="1047">
        <v>30</v>
      </c>
      <c r="B41" s="1051" t="s">
        <v>1261</v>
      </c>
      <c r="C41" s="1049">
        <v>28</v>
      </c>
      <c r="D41" s="1049">
        <v>4447644</v>
      </c>
      <c r="E41" s="1049">
        <v>40436.645187431444</v>
      </c>
      <c r="F41" s="1049">
        <v>35982.693384562306</v>
      </c>
      <c r="G41" s="1049">
        <v>4453.9418028691334</v>
      </c>
      <c r="H41" s="1049">
        <v>191809.77256638228</v>
      </c>
      <c r="I41" s="1049">
        <v>29</v>
      </c>
      <c r="J41" s="1049">
        <v>4443098</v>
      </c>
      <c r="K41" s="1049">
        <v>13812.36</v>
      </c>
      <c r="L41" s="1049">
        <v>14435.7</v>
      </c>
      <c r="M41" s="1049">
        <v>-623.34</v>
      </c>
      <c r="N41" s="1049">
        <v>211100.29</v>
      </c>
    </row>
    <row r="42" spans="1:14">
      <c r="A42" s="1047">
        <v>31</v>
      </c>
      <c r="B42" s="1051" t="s">
        <v>1262</v>
      </c>
      <c r="C42" s="1049">
        <v>11</v>
      </c>
      <c r="D42" s="1049">
        <v>1053181</v>
      </c>
      <c r="E42" s="1049">
        <v>9792.4710444504053</v>
      </c>
      <c r="F42" s="1049">
        <v>3722.1267252800994</v>
      </c>
      <c r="G42" s="1049">
        <v>6070.3443191703063</v>
      </c>
      <c r="H42" s="1049">
        <v>26590.894701261201</v>
      </c>
      <c r="I42" s="1049">
        <v>13</v>
      </c>
      <c r="J42" s="1049">
        <v>1178713</v>
      </c>
      <c r="K42" s="1049">
        <v>5670.83</v>
      </c>
      <c r="L42" s="1049">
        <v>1782.83</v>
      </c>
      <c r="M42" s="1049">
        <v>3888</v>
      </c>
      <c r="N42" s="1049">
        <v>33779.61</v>
      </c>
    </row>
    <row r="43" spans="1:14">
      <c r="A43" s="1047">
        <v>32</v>
      </c>
      <c r="B43" s="1051" t="s">
        <v>1263</v>
      </c>
      <c r="C43" s="1049">
        <v>26</v>
      </c>
      <c r="D43" s="1049">
        <v>445949</v>
      </c>
      <c r="E43" s="1049">
        <v>67917.909911513052</v>
      </c>
      <c r="F43" s="1049">
        <v>103089.24938139509</v>
      </c>
      <c r="G43" s="1049">
        <v>-35171.339469882027</v>
      </c>
      <c r="H43" s="1049">
        <v>67435.218766291378</v>
      </c>
      <c r="I43" s="1049">
        <v>26</v>
      </c>
      <c r="J43" s="1049">
        <v>438865</v>
      </c>
      <c r="K43" s="1049">
        <v>45593.279999999999</v>
      </c>
      <c r="L43" s="1049">
        <v>21796.79</v>
      </c>
      <c r="M43" s="1049">
        <v>23796.49</v>
      </c>
      <c r="N43" s="1049">
        <v>90745.63</v>
      </c>
    </row>
    <row r="44" spans="1:14">
      <c r="A44" s="1047">
        <v>33</v>
      </c>
      <c r="B44" s="1051" t="s">
        <v>1264</v>
      </c>
      <c r="C44" s="1049">
        <v>22</v>
      </c>
      <c r="D44" s="1049">
        <v>361815</v>
      </c>
      <c r="E44" s="1049">
        <v>6228.4511783412499</v>
      </c>
      <c r="F44" s="1049">
        <v>7330.7829701679848</v>
      </c>
      <c r="G44" s="1049">
        <v>-1102.3317918267364</v>
      </c>
      <c r="H44" s="1049">
        <v>16012.080288873052</v>
      </c>
      <c r="I44" s="1049">
        <v>22</v>
      </c>
      <c r="J44" s="1049">
        <v>366513</v>
      </c>
      <c r="K44" s="1049">
        <v>3924.94</v>
      </c>
      <c r="L44" s="1049">
        <v>2502.87</v>
      </c>
      <c r="M44" s="1049">
        <v>1422.08</v>
      </c>
      <c r="N44" s="1049">
        <v>18962.2</v>
      </c>
    </row>
    <row r="45" spans="1:14">
      <c r="A45" s="1047"/>
      <c r="B45" s="1037" t="s">
        <v>1265</v>
      </c>
      <c r="C45" s="1050">
        <v>138</v>
      </c>
      <c r="D45" s="1050">
        <v>12145563</v>
      </c>
      <c r="E45" s="1050">
        <v>158174.68025431826</v>
      </c>
      <c r="F45" s="1050">
        <v>176987.78429163006</v>
      </c>
      <c r="G45" s="1050">
        <v>-18813.114037311789</v>
      </c>
      <c r="H45" s="1050">
        <v>478916.8395401914</v>
      </c>
      <c r="I45" s="1050">
        <v>140</v>
      </c>
      <c r="J45" s="1050">
        <v>12249637</v>
      </c>
      <c r="K45" s="1050">
        <v>78785.440000000002</v>
      </c>
      <c r="L45" s="1050">
        <v>52343.7</v>
      </c>
      <c r="M45" s="1050">
        <v>26441.74</v>
      </c>
      <c r="N45" s="1050">
        <v>550996.62</v>
      </c>
    </row>
    <row r="46" spans="1:14">
      <c r="A46" s="1047"/>
      <c r="B46" s="1047"/>
      <c r="C46" s="1049"/>
      <c r="D46" s="1049"/>
      <c r="E46" s="1049"/>
      <c r="F46" s="1049"/>
      <c r="G46" s="1049"/>
      <c r="H46" s="1049"/>
      <c r="I46" s="1049"/>
      <c r="J46" s="1049"/>
      <c r="K46" s="1050"/>
      <c r="L46" s="1049"/>
      <c r="M46" s="1049"/>
      <c r="N46" s="1049"/>
    </row>
    <row r="47" spans="1:14">
      <c r="A47" s="1037" t="s">
        <v>1266</v>
      </c>
      <c r="B47" s="1037" t="s">
        <v>1267</v>
      </c>
      <c r="C47" s="1049"/>
      <c r="D47" s="1049"/>
      <c r="E47" s="1049"/>
      <c r="F47" s="1049"/>
      <c r="G47" s="1049"/>
      <c r="H47" s="1049"/>
      <c r="I47" s="1049"/>
      <c r="J47" s="1049"/>
      <c r="K47" s="1049"/>
      <c r="L47" s="1049"/>
      <c r="M47" s="1049"/>
      <c r="N47" s="1049"/>
    </row>
    <row r="48" spans="1:14">
      <c r="A48" s="1047">
        <v>34</v>
      </c>
      <c r="B48" s="1051" t="s">
        <v>1268</v>
      </c>
      <c r="C48" s="1049">
        <v>26</v>
      </c>
      <c r="D48" s="1049">
        <v>2759419</v>
      </c>
      <c r="E48" s="1049">
        <v>2473.5466249619976</v>
      </c>
      <c r="F48" s="1049">
        <v>1363.6953938804279</v>
      </c>
      <c r="G48" s="1049">
        <v>1109.8512310815699</v>
      </c>
      <c r="H48" s="1049">
        <v>17993.420616157466</v>
      </c>
      <c r="I48" s="1049">
        <v>26</v>
      </c>
      <c r="J48" s="1049">
        <v>2782143</v>
      </c>
      <c r="K48" s="1049">
        <v>938.87</v>
      </c>
      <c r="L48" s="1049">
        <v>596.27</v>
      </c>
      <c r="M48" s="1049">
        <v>342.6</v>
      </c>
      <c r="N48" s="1049">
        <v>21017.13</v>
      </c>
    </row>
    <row r="49" spans="1:14">
      <c r="A49" s="1047">
        <v>35</v>
      </c>
      <c r="B49" s="1051" t="s">
        <v>1269</v>
      </c>
      <c r="C49" s="1049">
        <v>10</v>
      </c>
      <c r="D49" s="1049">
        <v>2927533</v>
      </c>
      <c r="E49" s="1049">
        <v>1239.4034867959999</v>
      </c>
      <c r="F49" s="1049">
        <v>513.16803753499994</v>
      </c>
      <c r="G49" s="1049">
        <v>726.2354492610001</v>
      </c>
      <c r="H49" s="1049">
        <v>14340.103015886823</v>
      </c>
      <c r="I49" s="1049">
        <v>10</v>
      </c>
      <c r="J49" s="1049">
        <v>2936379</v>
      </c>
      <c r="K49" s="1049">
        <v>454.48</v>
      </c>
      <c r="L49" s="1049">
        <v>257.39</v>
      </c>
      <c r="M49" s="1049">
        <v>197.08</v>
      </c>
      <c r="N49" s="1049">
        <v>16447.169999999998</v>
      </c>
    </row>
    <row r="50" spans="1:14">
      <c r="A50" s="1047"/>
      <c r="B50" s="1037" t="s">
        <v>1270</v>
      </c>
      <c r="C50" s="1050">
        <v>36</v>
      </c>
      <c r="D50" s="1050">
        <v>5686952</v>
      </c>
      <c r="E50" s="1050">
        <v>3712.9501117579975</v>
      </c>
      <c r="F50" s="1050">
        <v>1876.8634314154278</v>
      </c>
      <c r="G50" s="1050">
        <v>1836.0866803425702</v>
      </c>
      <c r="H50" s="1050">
        <v>32333.523632044289</v>
      </c>
      <c r="I50" s="1050">
        <v>36</v>
      </c>
      <c r="J50" s="1050">
        <v>5718522</v>
      </c>
      <c r="K50" s="1050">
        <v>1393.35</v>
      </c>
      <c r="L50" s="1050">
        <v>853.67</v>
      </c>
      <c r="M50" s="1050">
        <v>539.67999999999995</v>
      </c>
      <c r="N50" s="1050">
        <v>37464.300000000003</v>
      </c>
    </row>
    <row r="51" spans="1:14">
      <c r="A51" s="1047"/>
      <c r="B51" s="1047"/>
      <c r="C51" s="1049"/>
      <c r="D51" s="1049"/>
      <c r="E51" s="1049"/>
      <c r="F51" s="1049"/>
      <c r="G51" s="1049"/>
      <c r="H51" s="1049"/>
      <c r="I51" s="1049"/>
      <c r="J51" s="1049"/>
      <c r="K51" s="1049"/>
      <c r="L51" s="1049"/>
      <c r="M51" s="1049"/>
      <c r="N51" s="1049"/>
    </row>
    <row r="52" spans="1:14">
      <c r="A52" s="1037" t="s">
        <v>1271</v>
      </c>
      <c r="B52" s="1037" t="s">
        <v>1272</v>
      </c>
      <c r="C52" s="1049"/>
      <c r="D52" s="1049"/>
      <c r="E52" s="1049"/>
      <c r="F52" s="1049"/>
      <c r="G52" s="1049"/>
      <c r="H52" s="1049"/>
      <c r="I52" s="1049"/>
      <c r="J52" s="1049"/>
      <c r="K52" s="1049"/>
      <c r="L52" s="1049"/>
      <c r="M52" s="1049"/>
      <c r="N52" s="1049"/>
    </row>
    <row r="53" spans="1:14">
      <c r="A53" s="1047">
        <v>36</v>
      </c>
      <c r="B53" s="1048" t="s">
        <v>1273</v>
      </c>
      <c r="C53" s="1049">
        <v>177</v>
      </c>
      <c r="D53" s="1049">
        <v>3853245</v>
      </c>
      <c r="E53" s="1049">
        <v>126510.72184629049</v>
      </c>
      <c r="F53" s="1049">
        <v>30840.110324300746</v>
      </c>
      <c r="G53" s="1049">
        <v>95670.611521989747</v>
      </c>
      <c r="H53" s="1049">
        <v>167517.16588063308</v>
      </c>
      <c r="I53" s="1049">
        <v>186</v>
      </c>
      <c r="J53" s="1049">
        <v>4814292</v>
      </c>
      <c r="K53" s="1049">
        <v>13037.33</v>
      </c>
      <c r="L53" s="1049">
        <v>12507.77</v>
      </c>
      <c r="M53" s="1049">
        <v>529.57000000000005</v>
      </c>
      <c r="N53" s="1049">
        <v>179302.02</v>
      </c>
    </row>
    <row r="54" spans="1:14">
      <c r="A54" s="1047">
        <v>37</v>
      </c>
      <c r="B54" s="1048" t="s">
        <v>1274</v>
      </c>
      <c r="C54" s="1049">
        <v>12</v>
      </c>
      <c r="D54" s="1049">
        <v>4699537</v>
      </c>
      <c r="E54" s="1049">
        <v>3792.21891972</v>
      </c>
      <c r="F54" s="1049">
        <v>3139.4111293602045</v>
      </c>
      <c r="G54" s="1049">
        <v>652.80779035979594</v>
      </c>
      <c r="H54" s="1049">
        <v>22736.984189592513</v>
      </c>
      <c r="I54" s="1049">
        <v>13</v>
      </c>
      <c r="J54" s="1049">
        <v>4774760</v>
      </c>
      <c r="K54" s="1049">
        <v>1141.25</v>
      </c>
      <c r="L54" s="1049">
        <v>387.12</v>
      </c>
      <c r="M54" s="1049">
        <v>754.13</v>
      </c>
      <c r="N54" s="1049">
        <v>23329.42</v>
      </c>
    </row>
    <row r="55" spans="1:14">
      <c r="A55" s="1047">
        <v>38</v>
      </c>
      <c r="B55" s="1048" t="s">
        <v>1275</v>
      </c>
      <c r="C55" s="1049">
        <v>160</v>
      </c>
      <c r="D55" s="1049">
        <v>12064198</v>
      </c>
      <c r="E55" s="1049">
        <v>156161.84138254498</v>
      </c>
      <c r="F55" s="1049">
        <v>96635.449423974147</v>
      </c>
      <c r="G55" s="1049">
        <v>59526.391958570835</v>
      </c>
      <c r="H55" s="1049">
        <v>484277.17251127213</v>
      </c>
      <c r="I55" s="1049">
        <v>167</v>
      </c>
      <c r="J55" s="1049">
        <v>12212329</v>
      </c>
      <c r="K55" s="1049">
        <v>41072.800000000003</v>
      </c>
      <c r="L55" s="1049">
        <v>26709.51</v>
      </c>
      <c r="M55" s="1049">
        <v>14363.29</v>
      </c>
      <c r="N55" s="1049">
        <v>554108.34</v>
      </c>
    </row>
    <row r="56" spans="1:14">
      <c r="A56" s="1047">
        <v>39</v>
      </c>
      <c r="B56" s="1048" t="s">
        <v>1276</v>
      </c>
      <c r="C56" s="1049">
        <v>50</v>
      </c>
      <c r="D56" s="1049">
        <v>1302024</v>
      </c>
      <c r="E56" s="1049">
        <v>6626.5078150629506</v>
      </c>
      <c r="F56" s="1049">
        <v>4987.7511846434072</v>
      </c>
      <c r="G56" s="1049">
        <v>1638.7566304195445</v>
      </c>
      <c r="H56" s="1049">
        <v>22991.146873769336</v>
      </c>
      <c r="I56" s="1049">
        <v>50</v>
      </c>
      <c r="J56" s="1049">
        <v>1374053</v>
      </c>
      <c r="K56" s="1049">
        <v>1085.8900000000001</v>
      </c>
      <c r="L56" s="1049">
        <v>2383.69</v>
      </c>
      <c r="M56" s="1049">
        <v>-1297.81</v>
      </c>
      <c r="N56" s="1049">
        <v>24403.78</v>
      </c>
    </row>
    <row r="57" spans="1:14">
      <c r="A57" s="1047"/>
      <c r="B57" s="1037" t="s">
        <v>1277</v>
      </c>
      <c r="C57" s="1050">
        <v>399</v>
      </c>
      <c r="D57" s="1050">
        <v>21919004</v>
      </c>
      <c r="E57" s="1050">
        <v>293091.28996361844</v>
      </c>
      <c r="F57" s="1050">
        <v>135602.72206227851</v>
      </c>
      <c r="G57" s="1050">
        <v>157488.56790133993</v>
      </c>
      <c r="H57" s="1050">
        <v>697522.46945526707</v>
      </c>
      <c r="I57" s="1050">
        <v>416</v>
      </c>
      <c r="J57" s="1050">
        <v>23175434</v>
      </c>
      <c r="K57" s="1050">
        <v>56337.279999999999</v>
      </c>
      <c r="L57" s="1050">
        <v>41988.1</v>
      </c>
      <c r="M57" s="1050">
        <v>14349.18</v>
      </c>
      <c r="N57" s="1050">
        <v>781143.56</v>
      </c>
    </row>
    <row r="58" spans="1:14">
      <c r="A58" s="1047"/>
      <c r="B58" s="1047"/>
      <c r="C58" s="1049"/>
      <c r="D58" s="1049"/>
      <c r="E58" s="1049"/>
      <c r="F58" s="1049"/>
      <c r="G58" s="1049"/>
      <c r="H58" s="1049"/>
      <c r="I58" s="1049"/>
      <c r="J58" s="1049"/>
      <c r="K58" s="1050"/>
      <c r="L58" s="1049"/>
      <c r="M58" s="1049"/>
      <c r="N58" s="1049"/>
    </row>
    <row r="59" spans="1:14">
      <c r="A59" s="1047"/>
      <c r="B59" s="1037" t="s">
        <v>1278</v>
      </c>
      <c r="C59" s="1050">
        <v>1278</v>
      </c>
      <c r="D59" s="1050">
        <v>145203038</v>
      </c>
      <c r="E59" s="1050">
        <v>10489004.755786391</v>
      </c>
      <c r="F59" s="1050">
        <v>10385342.518571138</v>
      </c>
      <c r="G59" s="1050">
        <v>103662.22721524912</v>
      </c>
      <c r="H59" s="1050">
        <v>3907837.688183154</v>
      </c>
      <c r="I59" s="1050">
        <v>1304</v>
      </c>
      <c r="J59" s="1050">
        <v>150987781</v>
      </c>
      <c r="K59" s="1050">
        <v>3630401.32</v>
      </c>
      <c r="L59" s="1050">
        <v>3363145.73</v>
      </c>
      <c r="M59" s="1050">
        <v>267255.59000000003</v>
      </c>
      <c r="N59" s="1050">
        <v>4611436.74</v>
      </c>
    </row>
    <row r="60" spans="1:14">
      <c r="A60" s="1047"/>
      <c r="B60" s="1047"/>
      <c r="C60" s="1049"/>
      <c r="D60" s="1049"/>
      <c r="E60" s="1049"/>
      <c r="F60" s="1052"/>
      <c r="G60" s="1049"/>
      <c r="H60" s="1049"/>
      <c r="I60" s="1049"/>
      <c r="J60" s="1049"/>
      <c r="K60" s="1050"/>
      <c r="L60" s="1049"/>
      <c r="M60" s="1049"/>
      <c r="N60" s="1049"/>
    </row>
    <row r="61" spans="1:14" s="1031" customFormat="1">
      <c r="A61" s="1036" t="s">
        <v>1279</v>
      </c>
      <c r="B61" s="1037" t="s">
        <v>1280</v>
      </c>
      <c r="C61" s="1049"/>
      <c r="D61" s="1049"/>
      <c r="E61" s="1049"/>
      <c r="F61" s="1049"/>
      <c r="G61" s="1049"/>
      <c r="H61" s="1049"/>
      <c r="I61" s="1049"/>
      <c r="J61" s="1049"/>
      <c r="K61" s="1049"/>
      <c r="L61" s="1049"/>
      <c r="M61" s="1049"/>
      <c r="N61" s="1049"/>
    </row>
    <row r="62" spans="1:14">
      <c r="A62" s="1047" t="s">
        <v>1224</v>
      </c>
      <c r="B62" s="1048" t="s">
        <v>1225</v>
      </c>
      <c r="C62" s="1049"/>
      <c r="D62" s="1049"/>
      <c r="E62" s="1049"/>
      <c r="F62" s="1049"/>
      <c r="G62" s="1049"/>
      <c r="H62" s="1049"/>
      <c r="I62" s="1049"/>
      <c r="J62" s="1049"/>
      <c r="K62" s="1049"/>
      <c r="L62" s="1049"/>
      <c r="M62" s="1049"/>
      <c r="N62" s="1049"/>
    </row>
    <row r="63" spans="1:14">
      <c r="A63" s="1047" t="s">
        <v>1281</v>
      </c>
      <c r="B63" s="1048" t="s">
        <v>1282</v>
      </c>
      <c r="C63" s="1049">
        <v>122</v>
      </c>
      <c r="D63" s="1049">
        <v>154962</v>
      </c>
      <c r="E63" s="1049">
        <v>16356.239336405999</v>
      </c>
      <c r="F63" s="1049">
        <v>40994.642724734993</v>
      </c>
      <c r="G63" s="1049">
        <v>-24638.403388329003</v>
      </c>
      <c r="H63" s="1049">
        <v>24372.459116144026</v>
      </c>
      <c r="I63" s="1049">
        <v>89</v>
      </c>
      <c r="J63" s="1049">
        <v>133663</v>
      </c>
      <c r="K63" s="1049">
        <v>102.64</v>
      </c>
      <c r="L63" s="1049">
        <v>5073.18</v>
      </c>
      <c r="M63" s="1049">
        <v>-4970.54</v>
      </c>
      <c r="N63" s="1049">
        <v>19432.84</v>
      </c>
    </row>
    <row r="64" spans="1:14">
      <c r="A64" s="1047" t="s">
        <v>1283</v>
      </c>
      <c r="B64" s="1048" t="s">
        <v>1284</v>
      </c>
      <c r="C64" s="1049">
        <v>7</v>
      </c>
      <c r="D64" s="1049">
        <v>12655</v>
      </c>
      <c r="E64" s="1049">
        <v>0</v>
      </c>
      <c r="F64" s="1049">
        <v>996.48226731</v>
      </c>
      <c r="G64" s="1049">
        <v>-996.48226731</v>
      </c>
      <c r="H64" s="1049">
        <v>639.55723914085513</v>
      </c>
      <c r="I64" s="1049">
        <v>1</v>
      </c>
      <c r="J64" s="1049">
        <v>520</v>
      </c>
      <c r="K64" s="1049">
        <v>0</v>
      </c>
      <c r="L64" s="1049">
        <v>610</v>
      </c>
      <c r="M64" s="1049">
        <v>-610</v>
      </c>
      <c r="N64" s="1049">
        <v>43.21</v>
      </c>
    </row>
    <row r="65" spans="1:14">
      <c r="A65" s="1047" t="s">
        <v>1285</v>
      </c>
      <c r="B65" s="1048" t="s">
        <v>1286</v>
      </c>
      <c r="C65" s="1049">
        <v>7</v>
      </c>
      <c r="D65" s="1049">
        <v>52</v>
      </c>
      <c r="E65" s="1049">
        <v>0</v>
      </c>
      <c r="F65" s="1049">
        <v>170.58246101400005</v>
      </c>
      <c r="G65" s="1049">
        <v>-170.58246101399999</v>
      </c>
      <c r="H65" s="1049">
        <v>1981.9769284441027</v>
      </c>
      <c r="I65" s="1049">
        <v>7</v>
      </c>
      <c r="J65" s="1049">
        <v>52</v>
      </c>
      <c r="K65" s="1049">
        <v>0</v>
      </c>
      <c r="L65" s="1049">
        <v>0</v>
      </c>
      <c r="M65" s="1049">
        <v>0</v>
      </c>
      <c r="N65" s="1049">
        <v>2192.1</v>
      </c>
    </row>
    <row r="66" spans="1:14">
      <c r="A66" s="1047" t="s">
        <v>1287</v>
      </c>
      <c r="B66" s="1048" t="s">
        <v>1288</v>
      </c>
      <c r="C66" s="1049">
        <v>0</v>
      </c>
      <c r="D66" s="1049">
        <v>0</v>
      </c>
      <c r="E66" s="1049">
        <v>0</v>
      </c>
      <c r="F66" s="1049">
        <v>60.595893031000003</v>
      </c>
      <c r="G66" s="1049">
        <v>-60.595893031000003</v>
      </c>
      <c r="H66" s="1049">
        <v>0</v>
      </c>
      <c r="I66" s="1049">
        <v>0</v>
      </c>
      <c r="J66" s="1049">
        <v>0</v>
      </c>
      <c r="K66" s="1049">
        <v>0</v>
      </c>
      <c r="L66" s="1049">
        <v>0</v>
      </c>
      <c r="M66" s="1049">
        <v>0</v>
      </c>
      <c r="N66" s="1049">
        <v>0</v>
      </c>
    </row>
    <row r="67" spans="1:14">
      <c r="A67" s="1047"/>
      <c r="B67" s="1037" t="s">
        <v>1289</v>
      </c>
      <c r="C67" s="1050">
        <v>136</v>
      </c>
      <c r="D67" s="1050">
        <v>167669</v>
      </c>
      <c r="E67" s="1050">
        <v>16356.239336405999</v>
      </c>
      <c r="F67" s="1050">
        <v>42222.30334608999</v>
      </c>
      <c r="G67" s="1050">
        <v>-25866.064009684003</v>
      </c>
      <c r="H67" s="1050">
        <v>26993.993283728985</v>
      </c>
      <c r="I67" s="1050">
        <v>97</v>
      </c>
      <c r="J67" s="1050">
        <v>134235</v>
      </c>
      <c r="K67" s="1050">
        <v>102.64</v>
      </c>
      <c r="L67" s="1050">
        <v>5683.19</v>
      </c>
      <c r="M67" s="1050">
        <v>-5580.55</v>
      </c>
      <c r="N67" s="1050">
        <v>21668.15</v>
      </c>
    </row>
    <row r="68" spans="1:14">
      <c r="A68" s="1047"/>
      <c r="B68" s="1047"/>
      <c r="C68" s="1049"/>
      <c r="D68" s="1049"/>
      <c r="E68" s="1049"/>
      <c r="F68" s="1049"/>
      <c r="G68" s="1049"/>
      <c r="H68" s="1049"/>
      <c r="I68" s="1049"/>
      <c r="J68" s="1049"/>
      <c r="K68" s="1049"/>
      <c r="L68" s="1049"/>
      <c r="M68" s="1049"/>
      <c r="N68" s="1049"/>
    </row>
    <row r="69" spans="1:14">
      <c r="A69" s="1047" t="s">
        <v>1243</v>
      </c>
      <c r="B69" s="1048" t="s">
        <v>1244</v>
      </c>
      <c r="C69" s="1049"/>
      <c r="D69" s="1049"/>
      <c r="E69" s="1049"/>
      <c r="F69" s="1049"/>
      <c r="G69" s="1049"/>
      <c r="H69" s="1049"/>
      <c r="I69" s="1049"/>
      <c r="J69" s="1049"/>
      <c r="K69" s="1049"/>
      <c r="L69" s="1049"/>
      <c r="M69" s="1049"/>
      <c r="N69" s="1049"/>
    </row>
    <row r="70" spans="1:14">
      <c r="A70" s="1047" t="s">
        <v>1281</v>
      </c>
      <c r="B70" s="1048" t="s">
        <v>1254</v>
      </c>
      <c r="C70" s="1049">
        <v>19</v>
      </c>
      <c r="D70" s="1049">
        <v>297534</v>
      </c>
      <c r="E70" s="1049">
        <v>0</v>
      </c>
      <c r="F70" s="1049">
        <v>299.52162491199999</v>
      </c>
      <c r="G70" s="1049">
        <v>-299.52162491199999</v>
      </c>
      <c r="H70" s="1049">
        <v>3395.008137813566</v>
      </c>
      <c r="I70" s="1049">
        <v>19</v>
      </c>
      <c r="J70" s="1049">
        <v>290341</v>
      </c>
      <c r="K70" s="1049">
        <v>0</v>
      </c>
      <c r="L70" s="1049">
        <v>125.84</v>
      </c>
      <c r="M70" s="1049">
        <v>-125.84</v>
      </c>
      <c r="N70" s="1049">
        <v>3814.15</v>
      </c>
    </row>
    <row r="71" spans="1:14">
      <c r="A71" s="1047" t="s">
        <v>1283</v>
      </c>
      <c r="B71" s="1048" t="s">
        <v>455</v>
      </c>
      <c r="C71" s="1049">
        <v>10</v>
      </c>
      <c r="D71" s="1049">
        <v>59513</v>
      </c>
      <c r="E71" s="1049">
        <v>0.01</v>
      </c>
      <c r="F71" s="1049">
        <v>1678.6478171939998</v>
      </c>
      <c r="G71" s="1049">
        <v>-1678.637817194</v>
      </c>
      <c r="H71" s="1049">
        <v>2804.6924697668583</v>
      </c>
      <c r="I71" s="1049">
        <v>4</v>
      </c>
      <c r="J71" s="1049">
        <v>6197</v>
      </c>
      <c r="K71" s="1049">
        <v>0</v>
      </c>
      <c r="L71" s="1049">
        <v>1926.22</v>
      </c>
      <c r="M71" s="1049">
        <v>-1926.22</v>
      </c>
      <c r="N71" s="1049">
        <v>399.03</v>
      </c>
    </row>
    <row r="72" spans="1:14">
      <c r="A72" s="1047"/>
      <c r="B72" s="1037" t="s">
        <v>1289</v>
      </c>
      <c r="C72" s="1050">
        <v>29</v>
      </c>
      <c r="D72" s="1050">
        <v>357047</v>
      </c>
      <c r="E72" s="1050">
        <v>0.01</v>
      </c>
      <c r="F72" s="1050">
        <v>1978.1694421059997</v>
      </c>
      <c r="G72" s="1050">
        <v>-1978.1594421059999</v>
      </c>
      <c r="H72" s="1050">
        <v>6199.7006075804238</v>
      </c>
      <c r="I72" s="1050">
        <v>23</v>
      </c>
      <c r="J72" s="1050">
        <v>296538</v>
      </c>
      <c r="K72" s="1050">
        <v>0</v>
      </c>
      <c r="L72" s="1050">
        <v>2052.06</v>
      </c>
      <c r="M72" s="1050">
        <v>-2052.06</v>
      </c>
      <c r="N72" s="1050">
        <v>4213.1899999999996</v>
      </c>
    </row>
    <row r="73" spans="1:14">
      <c r="A73" s="1047"/>
      <c r="B73" s="1047"/>
      <c r="C73" s="1049"/>
      <c r="D73" s="1049"/>
      <c r="E73" s="1049"/>
      <c r="F73" s="1049"/>
      <c r="G73" s="1049"/>
      <c r="H73" s="1049"/>
      <c r="I73" s="1049"/>
      <c r="J73" s="1049"/>
      <c r="K73" s="1049"/>
      <c r="L73" s="1049"/>
      <c r="M73" s="1049"/>
      <c r="N73" s="1049"/>
    </row>
    <row r="74" spans="1:14">
      <c r="A74" s="1047" t="s">
        <v>1257</v>
      </c>
      <c r="B74" s="1048" t="s">
        <v>1272</v>
      </c>
      <c r="C74" s="1050">
        <v>0</v>
      </c>
      <c r="D74" s="1050">
        <v>0</v>
      </c>
      <c r="E74" s="1050">
        <v>0</v>
      </c>
      <c r="F74" s="1050">
        <v>0</v>
      </c>
      <c r="G74" s="1050">
        <v>0</v>
      </c>
      <c r="H74" s="1050">
        <v>0</v>
      </c>
      <c r="I74" s="1050">
        <v>0</v>
      </c>
      <c r="J74" s="1050">
        <v>0</v>
      </c>
      <c r="K74" s="1050">
        <v>0</v>
      </c>
      <c r="L74" s="1050">
        <v>0</v>
      </c>
      <c r="M74" s="1050">
        <v>0</v>
      </c>
      <c r="N74" s="1050">
        <v>0</v>
      </c>
    </row>
    <row r="75" spans="1:14">
      <c r="A75" s="1047"/>
      <c r="B75" s="1047"/>
      <c r="C75" s="1049"/>
      <c r="D75" s="1049"/>
      <c r="E75" s="1049"/>
      <c r="F75" s="1049"/>
      <c r="G75" s="1049"/>
      <c r="H75" s="1049"/>
      <c r="I75" s="1049"/>
      <c r="J75" s="1049"/>
      <c r="K75" s="1049"/>
      <c r="L75" s="1049"/>
      <c r="M75" s="1049"/>
      <c r="N75" s="1049"/>
    </row>
    <row r="76" spans="1:14">
      <c r="A76" s="1047"/>
      <c r="B76" s="1037" t="s">
        <v>1290</v>
      </c>
      <c r="C76" s="1050">
        <v>165</v>
      </c>
      <c r="D76" s="1050">
        <v>524716</v>
      </c>
      <c r="E76" s="1050">
        <v>16356.249336405999</v>
      </c>
      <c r="F76" s="1050">
        <v>44200.472788195992</v>
      </c>
      <c r="G76" s="1050">
        <v>-27844.223451790003</v>
      </c>
      <c r="H76" s="1050">
        <v>33193.693891309405</v>
      </c>
      <c r="I76" s="1050">
        <v>120</v>
      </c>
      <c r="J76" s="1050">
        <v>430773</v>
      </c>
      <c r="K76" s="1050">
        <v>102.64</v>
      </c>
      <c r="L76" s="1050">
        <v>7735.25</v>
      </c>
      <c r="M76" s="1050">
        <v>-7632.61</v>
      </c>
      <c r="N76" s="1050">
        <v>25881.33</v>
      </c>
    </row>
    <row r="77" spans="1:14">
      <c r="A77" s="1047"/>
      <c r="B77" s="1047"/>
      <c r="C77" s="1049"/>
      <c r="D77" s="1049"/>
      <c r="E77" s="1049"/>
      <c r="F77" s="1049"/>
      <c r="G77" s="1049"/>
      <c r="H77" s="1049"/>
      <c r="I77" s="1049"/>
      <c r="J77" s="1049"/>
      <c r="K77" s="1049"/>
      <c r="L77" s="1049"/>
      <c r="M77" s="1049"/>
      <c r="N77" s="1049"/>
    </row>
    <row r="78" spans="1:14" s="1031" customFormat="1">
      <c r="A78" s="1036" t="s">
        <v>1291</v>
      </c>
      <c r="B78" s="1037" t="s">
        <v>1292</v>
      </c>
      <c r="C78" s="1049"/>
      <c r="D78" s="1049"/>
      <c r="E78" s="1049"/>
      <c r="F78" s="1049"/>
      <c r="G78" s="1049"/>
      <c r="H78" s="1049"/>
      <c r="I78" s="1049"/>
      <c r="J78" s="1049"/>
      <c r="K78" s="1049"/>
      <c r="L78" s="1049"/>
      <c r="M78" s="1049"/>
      <c r="N78" s="1049"/>
    </row>
    <row r="79" spans="1:14">
      <c r="A79" s="1047" t="s">
        <v>1224</v>
      </c>
      <c r="B79" s="1048" t="s">
        <v>1225</v>
      </c>
      <c r="C79" s="1053">
        <v>12</v>
      </c>
      <c r="D79" s="1053">
        <v>2846</v>
      </c>
      <c r="E79" s="1053">
        <v>1996.0593924269999</v>
      </c>
      <c r="F79" s="1053">
        <v>1588.6390178029999</v>
      </c>
      <c r="G79" s="1053">
        <v>407.42037462400003</v>
      </c>
      <c r="H79" s="1053">
        <v>999.29489398878309</v>
      </c>
      <c r="I79" s="1050">
        <v>12</v>
      </c>
      <c r="J79" s="1050">
        <v>2716</v>
      </c>
      <c r="K79" s="1050">
        <v>11.01</v>
      </c>
      <c r="L79" s="1050">
        <v>755.06</v>
      </c>
      <c r="M79" s="1050">
        <v>-744.05</v>
      </c>
      <c r="N79" s="1050">
        <v>246.59</v>
      </c>
    </row>
    <row r="80" spans="1:14">
      <c r="A80" s="1047"/>
      <c r="B80" s="1047"/>
      <c r="C80" s="1049"/>
      <c r="D80" s="1049"/>
      <c r="E80" s="1049"/>
      <c r="F80" s="1049"/>
      <c r="G80" s="1049"/>
      <c r="H80" s="1049"/>
      <c r="I80" s="1049"/>
      <c r="J80" s="1049"/>
      <c r="K80" s="1049"/>
      <c r="L80" s="1049"/>
      <c r="M80" s="1049"/>
      <c r="N80" s="1049"/>
    </row>
    <row r="81" spans="1:14">
      <c r="A81" s="1047" t="s">
        <v>1243</v>
      </c>
      <c r="B81" s="1048" t="s">
        <v>1293</v>
      </c>
      <c r="C81" s="1053">
        <v>0</v>
      </c>
      <c r="D81" s="1053">
        <v>0</v>
      </c>
      <c r="E81" s="1053">
        <v>0</v>
      </c>
      <c r="F81" s="1053">
        <v>0</v>
      </c>
      <c r="G81" s="1053">
        <v>0</v>
      </c>
      <c r="H81" s="1053">
        <v>0</v>
      </c>
      <c r="I81" s="1050">
        <v>0</v>
      </c>
      <c r="J81" s="1050">
        <v>0</v>
      </c>
      <c r="K81" s="1050">
        <v>0</v>
      </c>
      <c r="L81" s="1050">
        <v>0</v>
      </c>
      <c r="M81" s="1050">
        <v>0</v>
      </c>
      <c r="N81" s="1050">
        <v>0</v>
      </c>
    </row>
    <row r="82" spans="1:14">
      <c r="A82" s="1047"/>
      <c r="B82" s="1047"/>
      <c r="C82" s="1049"/>
      <c r="D82" s="1049"/>
      <c r="E82" s="1049"/>
      <c r="F82" s="1049"/>
      <c r="G82" s="1049"/>
      <c r="H82" s="1049"/>
      <c r="I82" s="1049"/>
      <c r="J82" s="1049"/>
      <c r="K82" s="1049"/>
      <c r="L82" s="1049"/>
      <c r="M82" s="1049"/>
      <c r="N82" s="1049"/>
    </row>
    <row r="83" spans="1:14">
      <c r="A83" s="1047" t="s">
        <v>1257</v>
      </c>
      <c r="B83" s="1048" t="s">
        <v>1272</v>
      </c>
      <c r="C83" s="1053">
        <v>0</v>
      </c>
      <c r="D83" s="1053">
        <v>0</v>
      </c>
      <c r="E83" s="1053">
        <v>0</v>
      </c>
      <c r="F83" s="1053">
        <v>0</v>
      </c>
      <c r="G83" s="1053">
        <v>0</v>
      </c>
      <c r="H83" s="1053">
        <v>0</v>
      </c>
      <c r="I83" s="1050">
        <v>0</v>
      </c>
      <c r="J83" s="1050">
        <v>0</v>
      </c>
      <c r="K83" s="1050">
        <v>0</v>
      </c>
      <c r="L83" s="1050">
        <v>0</v>
      </c>
      <c r="M83" s="1050">
        <v>0</v>
      </c>
      <c r="N83" s="1050">
        <v>0</v>
      </c>
    </row>
    <row r="84" spans="1:14">
      <c r="A84" s="1047"/>
      <c r="B84" s="1047"/>
      <c r="C84" s="1049"/>
      <c r="D84" s="1049"/>
      <c r="E84" s="1049"/>
      <c r="F84" s="1049"/>
      <c r="G84" s="1049"/>
      <c r="H84" s="1049"/>
      <c r="I84" s="1049"/>
      <c r="J84" s="1049"/>
      <c r="K84" s="1049"/>
      <c r="L84" s="1049"/>
      <c r="M84" s="1049"/>
      <c r="N84" s="1049"/>
    </row>
    <row r="85" spans="1:14">
      <c r="A85" s="1047"/>
      <c r="B85" s="1037" t="s">
        <v>1294</v>
      </c>
      <c r="C85" s="1050">
        <v>12</v>
      </c>
      <c r="D85" s="1050">
        <v>2846</v>
      </c>
      <c r="E85" s="1050">
        <v>1996.0593924269999</v>
      </c>
      <c r="F85" s="1050">
        <v>1588.6390178029999</v>
      </c>
      <c r="G85" s="1050">
        <v>407.42037462400003</v>
      </c>
      <c r="H85" s="1050">
        <v>999.29489398878309</v>
      </c>
      <c r="I85" s="1050">
        <v>12</v>
      </c>
      <c r="J85" s="1050">
        <v>2716</v>
      </c>
      <c r="K85" s="1050">
        <v>11.01</v>
      </c>
      <c r="L85" s="1050">
        <v>755.06</v>
      </c>
      <c r="M85" s="1050">
        <v>-744.05</v>
      </c>
      <c r="N85" s="1050">
        <v>246.59</v>
      </c>
    </row>
    <row r="86" spans="1:14">
      <c r="A86" s="1047"/>
      <c r="B86" s="1047"/>
      <c r="C86" s="1049"/>
      <c r="D86" s="1049"/>
      <c r="E86" s="1049"/>
      <c r="F86" s="1049"/>
      <c r="G86" s="1049"/>
      <c r="H86" s="1049"/>
      <c r="I86" s="1049"/>
      <c r="J86" s="1049"/>
      <c r="K86" s="1049"/>
      <c r="L86" s="1049"/>
      <c r="M86" s="1049"/>
      <c r="N86" s="1049"/>
    </row>
    <row r="87" spans="1:14" s="1031" customFormat="1">
      <c r="A87" s="1054"/>
      <c r="B87" s="1054" t="s">
        <v>1295</v>
      </c>
      <c r="C87" s="1050">
        <v>1455</v>
      </c>
      <c r="D87" s="1050">
        <v>145730600</v>
      </c>
      <c r="E87" s="1050">
        <v>10507357.064515224</v>
      </c>
      <c r="F87" s="1050">
        <v>10431131.630377138</v>
      </c>
      <c r="G87" s="1050">
        <v>76225.424138083123</v>
      </c>
      <c r="H87" s="1050">
        <v>3942030.6769684521</v>
      </c>
      <c r="I87" s="1050">
        <v>1436</v>
      </c>
      <c r="J87" s="1050">
        <v>151421270</v>
      </c>
      <c r="K87" s="1050">
        <v>3630514.97</v>
      </c>
      <c r="L87" s="1050">
        <v>3371636.04</v>
      </c>
      <c r="M87" s="1050">
        <v>258878.93</v>
      </c>
      <c r="N87" s="1050">
        <v>4637564.67</v>
      </c>
    </row>
    <row r="88" spans="1:14">
      <c r="A88" s="1047"/>
      <c r="B88" s="1047"/>
      <c r="C88" s="1049"/>
      <c r="D88" s="1049"/>
      <c r="E88" s="1049"/>
      <c r="F88" s="1049"/>
      <c r="G88" s="1049"/>
      <c r="H88" s="1049"/>
      <c r="I88" s="1049"/>
      <c r="J88" s="1049"/>
      <c r="K88" s="1049"/>
      <c r="L88" s="1049"/>
      <c r="M88" s="1049"/>
      <c r="N88" s="1049"/>
    </row>
    <row r="89" spans="1:14">
      <c r="A89" s="1047"/>
      <c r="B89" s="1048" t="s">
        <v>1296</v>
      </c>
      <c r="C89" s="1053">
        <v>76</v>
      </c>
      <c r="D89" s="1053">
        <v>1862743</v>
      </c>
      <c r="E89" s="1053">
        <v>27340.004726792326</v>
      </c>
      <c r="F89" s="1053">
        <v>12378.133984675942</v>
      </c>
      <c r="G89" s="1053">
        <v>14961.870742116382</v>
      </c>
      <c r="H89" s="1053">
        <v>66590.390996126443</v>
      </c>
      <c r="I89" s="1053">
        <v>76</v>
      </c>
      <c r="J89" s="1053">
        <v>1878419</v>
      </c>
      <c r="K89" s="1053">
        <v>3629.01</v>
      </c>
      <c r="L89" s="1053">
        <v>5421.32</v>
      </c>
      <c r="M89" s="1053">
        <v>-1792.31</v>
      </c>
      <c r="N89" s="1053">
        <v>69308.600000000006</v>
      </c>
    </row>
    <row r="90" spans="1:14">
      <c r="A90" s="1055" t="s">
        <v>122</v>
      </c>
      <c r="B90" s="1055"/>
      <c r="C90" s="1056"/>
      <c r="D90" s="1056"/>
      <c r="E90" s="1056"/>
      <c r="F90" s="1056"/>
      <c r="G90" s="1056"/>
      <c r="H90" s="1056"/>
    </row>
    <row r="91" spans="1:14">
      <c r="A91" s="1444" t="s">
        <v>1297</v>
      </c>
      <c r="B91" s="1444"/>
      <c r="C91" s="1444"/>
      <c r="D91" s="1444"/>
      <c r="E91" s="1056"/>
      <c r="F91" s="1056"/>
      <c r="G91" s="1056"/>
      <c r="H91" s="1056"/>
    </row>
    <row r="92" spans="1:14">
      <c r="A92" s="1445" t="s">
        <v>224</v>
      </c>
      <c r="B92" s="1445"/>
    </row>
    <row r="93" spans="1:14">
      <c r="A93" s="1445" t="s">
        <v>1298</v>
      </c>
      <c r="B93" s="1446"/>
      <c r="C93" s="1446"/>
      <c r="D93" s="1446"/>
      <c r="E93" s="1446"/>
      <c r="F93" s="1446"/>
      <c r="G93" s="1446"/>
      <c r="I93" s="1046"/>
      <c r="J93" s="1046"/>
    </row>
    <row r="94" spans="1:14">
      <c r="A94" s="1445" t="s">
        <v>225</v>
      </c>
      <c r="B94" s="1445"/>
    </row>
    <row r="98" spans="3:10">
      <c r="C98" s="1057"/>
    </row>
    <row r="99" spans="3:10">
      <c r="C99" s="1057"/>
    </row>
    <row r="100" spans="3:10">
      <c r="C100" s="1057"/>
      <c r="I100" s="1046"/>
      <c r="J100" s="1046"/>
    </row>
  </sheetData>
  <mergeCells count="9">
    <mergeCell ref="I2:N2"/>
    <mergeCell ref="A91:D91"/>
    <mergeCell ref="A92:B92"/>
    <mergeCell ref="A93:G93"/>
    <mergeCell ref="A94:B94"/>
    <mergeCell ref="A1:D1"/>
    <mergeCell ref="A2:A3"/>
    <mergeCell ref="B2:B3"/>
    <mergeCell ref="C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tabSelected="1" workbookViewId="0">
      <selection activeCell="K7" sqref="K7"/>
    </sheetView>
  </sheetViews>
  <sheetFormatPr defaultRowHeight="15"/>
  <cols>
    <col min="1" max="1" width="24.7109375" customWidth="1"/>
    <col min="2" max="2" width="9.42578125" customWidth="1"/>
    <col min="3" max="3" width="9.85546875" customWidth="1"/>
    <col min="4" max="4" width="11.5703125" customWidth="1"/>
    <col min="5" max="5" width="9.85546875" customWidth="1"/>
    <col min="6" max="6" width="9.5703125" customWidth="1"/>
    <col min="7" max="7" width="9.85546875" customWidth="1"/>
    <col min="8" max="8" width="10.28515625" customWidth="1"/>
    <col min="9" max="9" width="9.8554687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17">
      <c r="A1" s="1223" t="s">
        <v>226</v>
      </c>
      <c r="B1" s="1223"/>
      <c r="C1" s="1223"/>
      <c r="D1" s="1223"/>
      <c r="E1" s="123"/>
      <c r="F1" s="124"/>
      <c r="G1" s="124"/>
      <c r="H1" s="124"/>
      <c r="I1" s="124"/>
      <c r="J1" s="124"/>
      <c r="K1" s="124"/>
      <c r="L1" s="124"/>
      <c r="M1" s="124"/>
      <c r="N1" s="124"/>
      <c r="O1" s="124"/>
      <c r="P1" s="124"/>
      <c r="Q1" s="124"/>
    </row>
    <row r="2" spans="1:17">
      <c r="A2" s="1224" t="s">
        <v>227</v>
      </c>
      <c r="B2" s="1227" t="s">
        <v>1332</v>
      </c>
      <c r="C2" s="1227"/>
      <c r="D2" s="1227"/>
      <c r="E2" s="1227"/>
      <c r="F2" s="1227" t="s">
        <v>228</v>
      </c>
      <c r="G2" s="1227"/>
      <c r="H2" s="1227"/>
      <c r="I2" s="1227"/>
      <c r="J2" s="124"/>
      <c r="K2" s="124"/>
      <c r="L2" s="124"/>
      <c r="M2" s="124"/>
      <c r="N2" s="124"/>
      <c r="O2" s="124"/>
      <c r="P2" s="124"/>
      <c r="Q2" s="124"/>
    </row>
    <row r="3" spans="1:17">
      <c r="A3" s="1225"/>
      <c r="B3" s="1228" t="s">
        <v>229</v>
      </c>
      <c r="C3" s="1229"/>
      <c r="D3" s="1228" t="s">
        <v>230</v>
      </c>
      <c r="E3" s="1229"/>
      <c r="F3" s="1228" t="s">
        <v>229</v>
      </c>
      <c r="G3" s="1229"/>
      <c r="H3" s="1228" t="s">
        <v>230</v>
      </c>
      <c r="I3" s="1229"/>
      <c r="J3" s="124"/>
      <c r="K3" s="124"/>
      <c r="L3" s="124"/>
      <c r="M3" s="124"/>
      <c r="N3" s="124"/>
      <c r="O3" s="124"/>
      <c r="P3" s="124"/>
      <c r="Q3" s="124"/>
    </row>
    <row r="4" spans="1:17" ht="30">
      <c r="A4" s="1226"/>
      <c r="B4" s="1599" t="s">
        <v>231</v>
      </c>
      <c r="C4" s="1599" t="s">
        <v>232</v>
      </c>
      <c r="D4" s="1599" t="s">
        <v>231</v>
      </c>
      <c r="E4" s="1599" t="s">
        <v>232</v>
      </c>
      <c r="F4" s="1599" t="s">
        <v>231</v>
      </c>
      <c r="G4" s="1599" t="s">
        <v>232</v>
      </c>
      <c r="H4" s="1599" t="s">
        <v>231</v>
      </c>
      <c r="I4" s="1599" t="s">
        <v>232</v>
      </c>
      <c r="J4" s="124"/>
      <c r="K4" s="124"/>
      <c r="L4" s="124"/>
      <c r="M4" s="124"/>
      <c r="N4" s="124"/>
      <c r="O4" s="124"/>
      <c r="P4" s="124"/>
      <c r="Q4" s="124"/>
    </row>
    <row r="5" spans="1:17">
      <c r="A5" s="1230" t="s">
        <v>233</v>
      </c>
      <c r="B5" s="1231"/>
      <c r="C5" s="1231"/>
      <c r="D5" s="1231"/>
      <c r="E5" s="1231"/>
      <c r="F5" s="1231"/>
      <c r="G5" s="1231"/>
      <c r="H5" s="1231"/>
      <c r="I5" s="1231"/>
      <c r="J5" s="124"/>
      <c r="K5" s="124"/>
      <c r="L5" s="124"/>
      <c r="M5" s="124"/>
      <c r="N5" s="124"/>
      <c r="O5" s="124"/>
      <c r="P5" s="124"/>
      <c r="Q5" s="124"/>
    </row>
    <row r="6" spans="1:17" s="84" customFormat="1">
      <c r="A6" s="1116" t="s">
        <v>1333</v>
      </c>
      <c r="B6" s="1138">
        <v>0</v>
      </c>
      <c r="C6" s="1117">
        <f>C7+C8</f>
        <v>0</v>
      </c>
      <c r="D6" s="1150">
        <v>10</v>
      </c>
      <c r="E6" s="1150">
        <v>9039.8549999999996</v>
      </c>
      <c r="F6" s="1117">
        <v>0</v>
      </c>
      <c r="G6" s="1121">
        <f t="shared" ref="G6" si="0">G7+G8</f>
        <v>0</v>
      </c>
      <c r="H6" s="1118"/>
      <c r="I6" s="1118">
        <f t="shared" ref="I6" si="1">I7+I8</f>
        <v>5863.8549999999996</v>
      </c>
      <c r="J6" s="124"/>
      <c r="K6" s="124"/>
      <c r="L6" s="122"/>
      <c r="M6" s="122"/>
      <c r="N6" s="125"/>
      <c r="O6" s="125"/>
      <c r="P6" s="126"/>
      <c r="Q6" s="126"/>
    </row>
    <row r="7" spans="1:17" s="84" customFormat="1">
      <c r="A7" s="1120" t="s">
        <v>1334</v>
      </c>
      <c r="B7" s="1139">
        <v>0</v>
      </c>
      <c r="C7" s="1117">
        <v>0</v>
      </c>
      <c r="D7" s="17">
        <v>6</v>
      </c>
      <c r="E7" s="1150">
        <v>6345.0949999999993</v>
      </c>
      <c r="F7" s="1121">
        <v>0</v>
      </c>
      <c r="G7" s="1121">
        <v>0</v>
      </c>
      <c r="H7" s="1122">
        <v>3</v>
      </c>
      <c r="I7" s="1123">
        <v>5127.8549999999996</v>
      </c>
      <c r="J7" s="124"/>
      <c r="K7" s="124"/>
      <c r="L7" s="122"/>
      <c r="M7" s="122"/>
      <c r="N7" s="125"/>
      <c r="O7" s="125"/>
      <c r="P7" s="126"/>
      <c r="Q7" s="126"/>
    </row>
    <row r="8" spans="1:17" s="84" customFormat="1" ht="30">
      <c r="A8" s="1120" t="s">
        <v>1335</v>
      </c>
      <c r="B8" s="1139">
        <v>0</v>
      </c>
      <c r="C8" s="1117">
        <v>0</v>
      </c>
      <c r="D8" s="17">
        <v>4</v>
      </c>
      <c r="E8" s="1150">
        <v>2694.76</v>
      </c>
      <c r="F8" s="1121">
        <v>0</v>
      </c>
      <c r="G8" s="1121">
        <v>0</v>
      </c>
      <c r="H8" s="1122">
        <v>1</v>
      </c>
      <c r="I8" s="1123">
        <v>736</v>
      </c>
      <c r="J8" s="124"/>
      <c r="K8" s="124"/>
      <c r="L8" s="122"/>
      <c r="M8" s="122"/>
      <c r="N8" s="125"/>
      <c r="O8" s="125"/>
      <c r="P8" s="126"/>
      <c r="Q8" s="126"/>
    </row>
    <row r="9" spans="1:17" s="84" customFormat="1">
      <c r="A9" s="1116" t="s">
        <v>1336</v>
      </c>
      <c r="B9" s="1139">
        <v>0</v>
      </c>
      <c r="C9" s="1117">
        <f>C10+C11</f>
        <v>0</v>
      </c>
      <c r="D9" s="1150">
        <v>47</v>
      </c>
      <c r="E9" s="1150">
        <v>1451.49</v>
      </c>
      <c r="F9" s="1121"/>
      <c r="G9" s="1121">
        <f>G10+G11</f>
        <v>0</v>
      </c>
      <c r="H9" s="1121"/>
      <c r="I9" s="1121">
        <f>I10+I11</f>
        <v>561.875</v>
      </c>
      <c r="J9" s="124"/>
      <c r="K9" s="124"/>
      <c r="L9" s="122"/>
      <c r="M9" s="122"/>
      <c r="N9" s="125"/>
      <c r="O9" s="125"/>
      <c r="P9" s="126"/>
      <c r="Q9" s="126"/>
    </row>
    <row r="10" spans="1:17" s="84" customFormat="1">
      <c r="A10" s="1120" t="s">
        <v>1334</v>
      </c>
      <c r="B10" s="1139">
        <v>0</v>
      </c>
      <c r="C10" s="1117">
        <v>0</v>
      </c>
      <c r="D10" s="17">
        <v>1</v>
      </c>
      <c r="E10" s="1150">
        <v>124.79</v>
      </c>
      <c r="F10" s="1121">
        <v>0</v>
      </c>
      <c r="G10" s="1121">
        <v>0</v>
      </c>
      <c r="H10" s="1122">
        <v>2</v>
      </c>
      <c r="I10" s="1122">
        <v>10.372999999999999</v>
      </c>
      <c r="J10" s="124"/>
      <c r="K10" s="124"/>
      <c r="L10" s="122"/>
      <c r="M10" s="122"/>
      <c r="N10" s="125"/>
      <c r="O10" s="125"/>
      <c r="P10" s="126"/>
      <c r="Q10" s="126"/>
    </row>
    <row r="11" spans="1:17" s="84" customFormat="1" ht="30">
      <c r="A11" s="1120" t="s">
        <v>1335</v>
      </c>
      <c r="B11" s="1139">
        <v>0</v>
      </c>
      <c r="C11" s="1117">
        <v>0</v>
      </c>
      <c r="D11" s="17">
        <v>46</v>
      </c>
      <c r="E11" s="1150">
        <v>1326.7</v>
      </c>
      <c r="F11" s="1121">
        <v>0</v>
      </c>
      <c r="G11" s="1121">
        <v>0</v>
      </c>
      <c r="H11" s="1122">
        <v>19</v>
      </c>
      <c r="I11" s="1122">
        <v>551.50199999999995</v>
      </c>
      <c r="J11" s="124"/>
      <c r="K11" s="124"/>
      <c r="L11" s="122"/>
      <c r="M11" s="122"/>
      <c r="N11" s="125"/>
      <c r="O11" s="125"/>
      <c r="P11" s="126"/>
      <c r="Q11" s="126"/>
    </row>
    <row r="12" spans="1:17" s="84" customFormat="1">
      <c r="A12" s="1116" t="s">
        <v>1337</v>
      </c>
      <c r="B12" s="1142">
        <f t="shared" ref="B12:C12" si="2">B9+B6</f>
        <v>0</v>
      </c>
      <c r="C12" s="1117">
        <f t="shared" si="2"/>
        <v>0</v>
      </c>
      <c r="D12" s="1150">
        <v>57</v>
      </c>
      <c r="E12" s="1150">
        <v>10491.344999999999</v>
      </c>
      <c r="F12" s="1121"/>
      <c r="G12" s="1121">
        <f>G6+G9</f>
        <v>0</v>
      </c>
      <c r="H12" s="1121"/>
      <c r="I12" s="1121">
        <f>I6+I9</f>
        <v>6425.73</v>
      </c>
      <c r="J12" s="124"/>
      <c r="K12" s="124"/>
      <c r="L12" s="122"/>
      <c r="M12" s="122"/>
      <c r="N12" s="125"/>
      <c r="O12" s="125"/>
      <c r="P12" s="126"/>
      <c r="Q12" s="126"/>
    </row>
    <row r="13" spans="1:17" s="84" customFormat="1" ht="30">
      <c r="A13" s="1124" t="s">
        <v>1338</v>
      </c>
      <c r="B13" s="1143">
        <f t="shared" ref="B13:C14" si="3">B7+B10</f>
        <v>0</v>
      </c>
      <c r="C13" s="1117">
        <f t="shared" si="3"/>
        <v>0</v>
      </c>
      <c r="D13" s="17">
        <v>5</v>
      </c>
      <c r="E13" s="1150">
        <v>5138.2279999999992</v>
      </c>
      <c r="F13" s="1125">
        <v>0</v>
      </c>
      <c r="G13" s="1125">
        <v>0</v>
      </c>
      <c r="H13" s="1126">
        <f>H7+H10</f>
        <v>5</v>
      </c>
      <c r="I13" s="1127">
        <f>I7+I10</f>
        <v>5138.2279999999992</v>
      </c>
      <c r="J13" s="124"/>
      <c r="K13" s="124"/>
      <c r="L13" s="122"/>
      <c r="M13" s="122"/>
      <c r="N13" s="125"/>
      <c r="O13" s="125"/>
      <c r="P13" s="126"/>
      <c r="Q13" s="126"/>
    </row>
    <row r="14" spans="1:17" s="84" customFormat="1" ht="30">
      <c r="A14" s="1124" t="s">
        <v>1339</v>
      </c>
      <c r="B14" s="1142">
        <f t="shared" si="3"/>
        <v>0</v>
      </c>
      <c r="C14" s="1117">
        <f t="shared" si="3"/>
        <v>0</v>
      </c>
      <c r="D14" s="1150">
        <v>50</v>
      </c>
      <c r="E14" s="1150">
        <v>4021.46</v>
      </c>
      <c r="F14" s="1125">
        <v>0</v>
      </c>
      <c r="G14" s="1125">
        <v>0</v>
      </c>
      <c r="H14" s="1126">
        <f>H8+H11</f>
        <v>20</v>
      </c>
      <c r="I14" s="1127">
        <f>I11+I8</f>
        <v>1287.502</v>
      </c>
      <c r="J14" s="124"/>
      <c r="K14" s="124"/>
      <c r="L14" s="122"/>
      <c r="M14" s="122"/>
      <c r="N14" s="125"/>
      <c r="O14" s="125"/>
      <c r="P14" s="126"/>
      <c r="Q14" s="126"/>
    </row>
    <row r="15" spans="1:17" s="84" customFormat="1" ht="30">
      <c r="A15" s="1116" t="s">
        <v>1340</v>
      </c>
      <c r="B15" s="1144">
        <f t="shared" ref="B15:C15" si="4">B16+B17</f>
        <v>0</v>
      </c>
      <c r="C15" s="1117">
        <f t="shared" si="4"/>
        <v>0</v>
      </c>
      <c r="D15" s="1151">
        <v>0</v>
      </c>
      <c r="E15" s="1150">
        <v>0</v>
      </c>
      <c r="F15" s="1121"/>
      <c r="G15" s="1121">
        <f>G16+G17</f>
        <v>0</v>
      </c>
      <c r="H15" s="1121"/>
      <c r="I15" s="1121">
        <f>I16+I17</f>
        <v>0</v>
      </c>
      <c r="J15" s="124"/>
      <c r="K15" s="124"/>
      <c r="L15" s="122"/>
      <c r="M15" s="122"/>
      <c r="N15" s="125"/>
      <c r="O15" s="125"/>
      <c r="P15" s="126"/>
      <c r="Q15" s="126"/>
    </row>
    <row r="16" spans="1:17" s="84" customFormat="1">
      <c r="A16" s="1120" t="s">
        <v>1334</v>
      </c>
      <c r="B16" s="1139">
        <v>0</v>
      </c>
      <c r="C16" s="1117">
        <v>0</v>
      </c>
      <c r="D16" s="1151">
        <v>0</v>
      </c>
      <c r="E16" s="1150">
        <v>0</v>
      </c>
      <c r="F16" s="1121">
        <v>0</v>
      </c>
      <c r="G16" s="1121">
        <v>0</v>
      </c>
      <c r="H16" s="1122">
        <v>0</v>
      </c>
      <c r="I16" s="1123">
        <v>0</v>
      </c>
      <c r="J16" s="124"/>
      <c r="K16" s="124"/>
      <c r="L16" s="122"/>
      <c r="M16" s="122"/>
      <c r="N16" s="125"/>
      <c r="O16" s="125"/>
      <c r="P16" s="126"/>
      <c r="Q16" s="126"/>
    </row>
    <row r="17" spans="1:17" s="84" customFormat="1" ht="30">
      <c r="A17" s="1120" t="s">
        <v>1335</v>
      </c>
      <c r="B17" s="1139">
        <v>0</v>
      </c>
      <c r="C17" s="1117">
        <v>0</v>
      </c>
      <c r="D17" s="1151">
        <v>0</v>
      </c>
      <c r="E17" s="1150">
        <v>0</v>
      </c>
      <c r="F17" s="1121">
        <v>0</v>
      </c>
      <c r="G17" s="1121">
        <v>0</v>
      </c>
      <c r="H17" s="1122">
        <v>0</v>
      </c>
      <c r="I17" s="1123">
        <v>0</v>
      </c>
      <c r="J17" s="124"/>
      <c r="K17" s="124"/>
      <c r="L17" s="122"/>
      <c r="M17" s="122"/>
      <c r="N17" s="125"/>
      <c r="O17" s="125"/>
      <c r="P17" s="126"/>
      <c r="Q17" s="126"/>
    </row>
    <row r="18" spans="1:17" s="84" customFormat="1" ht="30">
      <c r="A18" s="1116" t="s">
        <v>1341</v>
      </c>
      <c r="B18" s="1144">
        <f t="shared" ref="B18:C18" si="5">B19+B20</f>
        <v>0</v>
      </c>
      <c r="C18" s="1117">
        <f t="shared" si="5"/>
        <v>0</v>
      </c>
      <c r="D18" s="1151">
        <v>0</v>
      </c>
      <c r="E18" s="1150">
        <v>0</v>
      </c>
      <c r="F18" s="1121"/>
      <c r="G18" s="1121">
        <f>G19+G20</f>
        <v>0</v>
      </c>
      <c r="H18" s="1121"/>
      <c r="I18" s="1121">
        <f>I19+I20</f>
        <v>0</v>
      </c>
      <c r="J18" s="124"/>
      <c r="K18" s="124"/>
      <c r="L18" s="122"/>
      <c r="M18" s="122"/>
      <c r="N18" s="125"/>
      <c r="O18" s="125"/>
      <c r="P18" s="126"/>
      <c r="Q18" s="126"/>
    </row>
    <row r="19" spans="1:17" s="84" customFormat="1">
      <c r="A19" s="1120" t="s">
        <v>1334</v>
      </c>
      <c r="B19" s="1139">
        <v>0</v>
      </c>
      <c r="C19" s="1117">
        <v>0</v>
      </c>
      <c r="D19" s="1151">
        <v>0</v>
      </c>
      <c r="E19" s="1150">
        <v>0</v>
      </c>
      <c r="F19" s="1121">
        <v>0</v>
      </c>
      <c r="G19" s="1121">
        <v>0</v>
      </c>
      <c r="H19" s="1122">
        <v>0</v>
      </c>
      <c r="I19" s="1123">
        <v>0</v>
      </c>
      <c r="J19" s="124"/>
      <c r="K19" s="124"/>
      <c r="L19" s="122"/>
      <c r="M19" s="122"/>
      <c r="N19" s="125"/>
      <c r="O19" s="125"/>
      <c r="P19" s="126"/>
      <c r="Q19" s="126"/>
    </row>
    <row r="20" spans="1:17" s="84" customFormat="1" ht="30">
      <c r="A20" s="1120" t="s">
        <v>1335</v>
      </c>
      <c r="B20" s="1139">
        <v>0</v>
      </c>
      <c r="C20" s="1117">
        <v>0</v>
      </c>
      <c r="D20" s="1151">
        <v>0</v>
      </c>
      <c r="E20" s="1150">
        <v>0</v>
      </c>
      <c r="F20" s="1121">
        <v>0</v>
      </c>
      <c r="G20" s="1121">
        <v>0</v>
      </c>
      <c r="H20" s="1122">
        <v>0</v>
      </c>
      <c r="I20" s="1123">
        <v>0</v>
      </c>
      <c r="J20" s="124"/>
      <c r="K20" s="124"/>
      <c r="L20" s="122"/>
      <c r="M20" s="122"/>
      <c r="N20" s="125"/>
      <c r="O20" s="125"/>
      <c r="P20" s="126"/>
      <c r="Q20" s="126"/>
    </row>
    <row r="21" spans="1:17" s="84" customFormat="1">
      <c r="A21" s="1116" t="s">
        <v>1342</v>
      </c>
      <c r="B21" s="1139">
        <f t="shared" ref="B21:C21" si="6">B18+B15</f>
        <v>0</v>
      </c>
      <c r="C21" s="1117">
        <f t="shared" si="6"/>
        <v>0</v>
      </c>
      <c r="D21" s="1151">
        <v>0</v>
      </c>
      <c r="E21" s="1150">
        <v>0</v>
      </c>
      <c r="F21" s="1121"/>
      <c r="G21" s="1121">
        <f>G15+G18</f>
        <v>0</v>
      </c>
      <c r="H21" s="1121"/>
      <c r="I21" s="1121">
        <f>I15+I18</f>
        <v>0</v>
      </c>
      <c r="J21" s="124"/>
      <c r="K21" s="124"/>
      <c r="L21" s="122"/>
      <c r="M21" s="122"/>
      <c r="N21" s="125"/>
      <c r="O21" s="125"/>
      <c r="P21" s="126"/>
      <c r="Q21" s="126"/>
    </row>
    <row r="22" spans="1:17" s="84" customFormat="1">
      <c r="A22" s="1124" t="s">
        <v>1334</v>
      </c>
      <c r="B22" s="1139">
        <f t="shared" ref="B22:C22" si="7">B16+B19</f>
        <v>0</v>
      </c>
      <c r="C22" s="1117">
        <f t="shared" si="7"/>
        <v>0</v>
      </c>
      <c r="D22" s="1151">
        <v>0</v>
      </c>
      <c r="E22" s="1150">
        <v>0</v>
      </c>
      <c r="F22" s="1125">
        <v>0</v>
      </c>
      <c r="G22" s="1125">
        <v>0</v>
      </c>
      <c r="H22" s="1126">
        <f>H16+H19</f>
        <v>0</v>
      </c>
      <c r="I22" s="1127">
        <f>I16+I19</f>
        <v>0</v>
      </c>
      <c r="J22" s="124"/>
      <c r="K22" s="124"/>
      <c r="L22" s="122"/>
      <c r="M22" s="122"/>
      <c r="N22" s="125"/>
      <c r="O22" s="125"/>
      <c r="P22" s="126"/>
      <c r="Q22" s="126"/>
    </row>
    <row r="23" spans="1:17" s="84" customFormat="1" ht="30">
      <c r="A23" s="1124" t="s">
        <v>1335</v>
      </c>
      <c r="B23" s="1139">
        <f t="shared" ref="B23:C23" si="8">B20+B17</f>
        <v>0</v>
      </c>
      <c r="C23" s="1117">
        <f t="shared" si="8"/>
        <v>0</v>
      </c>
      <c r="D23" s="1151">
        <v>0</v>
      </c>
      <c r="E23" s="1150">
        <v>0</v>
      </c>
      <c r="F23" s="1125">
        <v>0</v>
      </c>
      <c r="G23" s="1125">
        <v>0</v>
      </c>
      <c r="H23" s="1126">
        <f>H17+H20</f>
        <v>0</v>
      </c>
      <c r="I23" s="1127">
        <f>I17+I20</f>
        <v>0</v>
      </c>
      <c r="J23" s="124"/>
      <c r="K23" s="124"/>
      <c r="L23" s="122"/>
      <c r="M23" s="122"/>
      <c r="N23" s="125"/>
      <c r="O23" s="125"/>
      <c r="P23" s="126"/>
      <c r="Q23" s="126"/>
    </row>
    <row r="24" spans="1:17" s="84" customFormat="1" ht="30">
      <c r="A24" s="1116" t="s">
        <v>1343</v>
      </c>
      <c r="B24" s="1139">
        <f t="shared" ref="B24:C26" si="9">B12+B21</f>
        <v>0</v>
      </c>
      <c r="C24" s="1117">
        <f t="shared" si="9"/>
        <v>0</v>
      </c>
      <c r="D24" s="1151">
        <v>57</v>
      </c>
      <c r="E24" s="1150">
        <v>10491.344999999999</v>
      </c>
      <c r="F24" s="1121"/>
      <c r="G24" s="1121">
        <f>G12+G21</f>
        <v>0</v>
      </c>
      <c r="H24" s="1121"/>
      <c r="I24" s="1121">
        <f>I12+I21</f>
        <v>6425.73</v>
      </c>
      <c r="J24" s="124"/>
      <c r="K24" s="124"/>
      <c r="L24" s="122"/>
      <c r="M24" s="122"/>
      <c r="N24" s="125"/>
      <c r="O24" s="125"/>
      <c r="P24" s="126"/>
      <c r="Q24" s="126"/>
    </row>
    <row r="25" spans="1:17" s="84" customFormat="1" ht="30">
      <c r="A25" s="1124" t="s">
        <v>1338</v>
      </c>
      <c r="B25" s="1145">
        <f t="shared" si="9"/>
        <v>0</v>
      </c>
      <c r="C25" s="1117">
        <f t="shared" si="9"/>
        <v>0</v>
      </c>
      <c r="D25" s="1151">
        <v>5</v>
      </c>
      <c r="E25" s="1150">
        <v>5138.2279999999992</v>
      </c>
      <c r="F25" s="1125">
        <v>0</v>
      </c>
      <c r="G25" s="1125">
        <v>0</v>
      </c>
      <c r="H25" s="1126">
        <f>H13+H22</f>
        <v>5</v>
      </c>
      <c r="I25" s="1127">
        <f>I13+I22</f>
        <v>5138.2279999999992</v>
      </c>
      <c r="J25" s="124"/>
      <c r="K25" s="124"/>
      <c r="L25" s="122"/>
      <c r="M25" s="122"/>
      <c r="N25" s="125"/>
      <c r="O25" s="125"/>
      <c r="P25" s="126"/>
      <c r="Q25" s="126"/>
    </row>
    <row r="26" spans="1:17" s="84" customFormat="1" ht="30">
      <c r="A26" s="1128" t="s">
        <v>1339</v>
      </c>
      <c r="B26" s="1142">
        <f t="shared" si="9"/>
        <v>0</v>
      </c>
      <c r="C26" s="1117">
        <f t="shared" si="9"/>
        <v>0</v>
      </c>
      <c r="D26" s="1150">
        <v>50</v>
      </c>
      <c r="E26" s="1150">
        <v>4021.46</v>
      </c>
      <c r="F26" s="1125">
        <v>0</v>
      </c>
      <c r="G26" s="1125">
        <v>0</v>
      </c>
      <c r="H26" s="1126">
        <f>H14+H23</f>
        <v>20</v>
      </c>
      <c r="I26" s="1127">
        <f>I14+I23</f>
        <v>1287.502</v>
      </c>
      <c r="J26" s="124"/>
      <c r="K26" s="124"/>
      <c r="L26" s="122"/>
      <c r="M26" s="122"/>
      <c r="N26" s="125"/>
      <c r="O26" s="125"/>
      <c r="P26" s="126"/>
      <c r="Q26" s="126"/>
    </row>
    <row r="27" spans="1:17" s="84" customFormat="1">
      <c r="A27" s="1129" t="s">
        <v>1344</v>
      </c>
      <c r="B27" s="1142">
        <f t="shared" ref="B27:C27" si="10">B28+B29</f>
        <v>3</v>
      </c>
      <c r="C27" s="1141">
        <f t="shared" si="10"/>
        <v>3337.7668800000001</v>
      </c>
      <c r="D27" s="1150">
        <v>13</v>
      </c>
      <c r="E27" s="1150">
        <v>514.91</v>
      </c>
      <c r="F27" s="1121"/>
      <c r="G27" s="1121">
        <f>G28+G29</f>
        <v>3337.7668800000001</v>
      </c>
      <c r="H27" s="1121"/>
      <c r="I27" s="1121">
        <f>I28+I29</f>
        <v>514.91</v>
      </c>
      <c r="J27" s="124"/>
      <c r="K27" s="124"/>
      <c r="L27" s="122"/>
      <c r="M27" s="122"/>
      <c r="N27" s="125"/>
      <c r="O27" s="125"/>
      <c r="P27" s="126"/>
      <c r="Q27" s="126"/>
    </row>
    <row r="28" spans="1:17" s="84" customFormat="1">
      <c r="A28" s="1130" t="s">
        <v>1345</v>
      </c>
      <c r="B28" s="1139">
        <v>2</v>
      </c>
      <c r="C28" s="1140">
        <v>3297.7950000000001</v>
      </c>
      <c r="D28" s="17">
        <v>7</v>
      </c>
      <c r="E28" s="1150">
        <v>367.62</v>
      </c>
      <c r="F28" s="1121">
        <v>2</v>
      </c>
      <c r="G28" s="1121">
        <v>3297.7950000000001</v>
      </c>
      <c r="H28" s="1122">
        <v>7</v>
      </c>
      <c r="I28" s="1123">
        <v>367.62</v>
      </c>
      <c r="J28" s="124"/>
      <c r="K28" s="124"/>
      <c r="L28" s="122"/>
      <c r="M28" s="122"/>
      <c r="N28" s="125"/>
      <c r="O28" s="125"/>
      <c r="P28" s="126"/>
      <c r="Q28" s="126"/>
    </row>
    <row r="29" spans="1:17" s="84" customFormat="1">
      <c r="A29" s="1130" t="s">
        <v>1346</v>
      </c>
      <c r="B29" s="1139">
        <v>1</v>
      </c>
      <c r="C29" s="1140">
        <v>39.971879999999999</v>
      </c>
      <c r="D29" s="17">
        <v>6</v>
      </c>
      <c r="E29" s="1150">
        <v>147.29</v>
      </c>
      <c r="F29" s="1121">
        <v>1</v>
      </c>
      <c r="G29" s="1121">
        <v>39.971879999999999</v>
      </c>
      <c r="H29" s="1122">
        <v>6</v>
      </c>
      <c r="I29" s="1123">
        <v>147.29</v>
      </c>
      <c r="J29" s="124"/>
      <c r="K29" s="124"/>
      <c r="L29" s="122"/>
      <c r="M29" s="122"/>
      <c r="N29" s="125"/>
      <c r="O29" s="125"/>
      <c r="P29" s="126"/>
      <c r="Q29" s="126"/>
    </row>
    <row r="30" spans="1:17" s="84" customFormat="1">
      <c r="A30" s="1129" t="s">
        <v>1347</v>
      </c>
      <c r="B30" s="1142">
        <f t="shared" ref="B30:C30" si="11">B31+B32</f>
        <v>24</v>
      </c>
      <c r="C30" s="1141">
        <f t="shared" si="11"/>
        <v>4615.6899999999996</v>
      </c>
      <c r="D30" s="1150">
        <v>115</v>
      </c>
      <c r="E30" s="1150">
        <v>4899.6329999999998</v>
      </c>
      <c r="F30" s="1121"/>
      <c r="G30" s="1121">
        <f>G31+G32</f>
        <v>4615.6899999999996</v>
      </c>
      <c r="H30" s="1121"/>
      <c r="I30" s="1121">
        <f>I31+I32</f>
        <v>4899.6329999999998</v>
      </c>
      <c r="J30" s="124"/>
      <c r="K30" s="124"/>
      <c r="L30" s="122"/>
      <c r="M30" s="122"/>
      <c r="N30" s="125"/>
      <c r="O30" s="125"/>
      <c r="P30" s="126"/>
      <c r="Q30" s="126"/>
    </row>
    <row r="31" spans="1:17" s="84" customFormat="1">
      <c r="A31" s="1130" t="s">
        <v>1345</v>
      </c>
      <c r="B31" s="1139">
        <v>24</v>
      </c>
      <c r="C31" s="1140">
        <v>4615.6899999999996</v>
      </c>
      <c r="D31" s="1150">
        <v>109</v>
      </c>
      <c r="E31" s="1150">
        <v>4826.1409999999996</v>
      </c>
      <c r="F31" s="1121">
        <v>24</v>
      </c>
      <c r="G31" s="1121">
        <v>4615.6899999999996</v>
      </c>
      <c r="H31" s="1122">
        <v>109</v>
      </c>
      <c r="I31" s="1123">
        <v>4826.1409999999996</v>
      </c>
      <c r="J31" s="124"/>
      <c r="K31" s="124"/>
      <c r="L31" s="122"/>
      <c r="M31" s="122"/>
      <c r="N31" s="125"/>
      <c r="O31" s="125"/>
      <c r="P31" s="126"/>
      <c r="Q31" s="126"/>
    </row>
    <row r="32" spans="1:17" s="84" customFormat="1">
      <c r="A32" s="1130" t="s">
        <v>1346</v>
      </c>
      <c r="B32" s="1139">
        <v>0</v>
      </c>
      <c r="C32" s="1140">
        <v>0</v>
      </c>
      <c r="D32" s="17">
        <v>6</v>
      </c>
      <c r="E32" s="1150">
        <v>73.492000000000004</v>
      </c>
      <c r="F32" s="1121">
        <v>0</v>
      </c>
      <c r="G32" s="1121">
        <v>0</v>
      </c>
      <c r="H32" s="1122">
        <v>6</v>
      </c>
      <c r="I32" s="1123">
        <v>73.492000000000004</v>
      </c>
      <c r="J32" s="124"/>
      <c r="K32" s="124"/>
      <c r="L32" s="122"/>
      <c r="M32" s="122"/>
      <c r="N32" s="125"/>
      <c r="O32" s="125"/>
      <c r="P32" s="126"/>
      <c r="Q32" s="126"/>
    </row>
    <row r="33" spans="1:17" s="84" customFormat="1">
      <c r="A33" s="1129" t="s">
        <v>1348</v>
      </c>
      <c r="B33" s="1142">
        <f t="shared" ref="B33" si="12">B34+B35</f>
        <v>3</v>
      </c>
      <c r="C33" s="1141">
        <f>C34+C35</f>
        <v>4140.4799999999996</v>
      </c>
      <c r="D33" s="1150">
        <v>8</v>
      </c>
      <c r="E33" s="1150">
        <v>4699.8799999999992</v>
      </c>
      <c r="F33" s="1121"/>
      <c r="G33" s="1121">
        <f>G34+G35</f>
        <v>1100.49</v>
      </c>
      <c r="H33" s="1121"/>
      <c r="I33" s="1121">
        <f>I34+I35</f>
        <v>2049.89</v>
      </c>
      <c r="J33" s="124"/>
      <c r="K33" s="124"/>
      <c r="L33" s="122"/>
      <c r="M33" s="122"/>
      <c r="N33" s="125"/>
      <c r="O33" s="125"/>
      <c r="P33" s="126"/>
      <c r="Q33" s="126"/>
    </row>
    <row r="34" spans="1:17" s="84" customFormat="1">
      <c r="A34" s="1130" t="s">
        <v>1345</v>
      </c>
      <c r="B34" s="1139">
        <v>3</v>
      </c>
      <c r="C34" s="1139">
        <f>1100.49+3039.99</f>
        <v>4140.4799999999996</v>
      </c>
      <c r="D34" s="17">
        <v>8</v>
      </c>
      <c r="E34" s="1150">
        <v>4699.8799999999992</v>
      </c>
      <c r="F34" s="1121">
        <v>2</v>
      </c>
      <c r="G34" s="1121">
        <v>1100.49</v>
      </c>
      <c r="H34" s="1122">
        <v>5</v>
      </c>
      <c r="I34" s="1123">
        <v>2049.89</v>
      </c>
      <c r="J34" s="124"/>
      <c r="K34" s="124"/>
      <c r="L34" s="122"/>
      <c r="M34" s="122"/>
      <c r="N34" s="125"/>
      <c r="O34" s="125"/>
      <c r="P34" s="126"/>
      <c r="Q34" s="126"/>
    </row>
    <row r="35" spans="1:17" s="84" customFormat="1">
      <c r="A35" s="1130" t="s">
        <v>1346</v>
      </c>
      <c r="B35" s="1139">
        <v>0</v>
      </c>
      <c r="C35" s="1139">
        <v>0</v>
      </c>
      <c r="D35" s="17">
        <v>0</v>
      </c>
      <c r="E35" s="1150">
        <v>0</v>
      </c>
      <c r="F35" s="1121">
        <v>0</v>
      </c>
      <c r="G35" s="1121">
        <v>0</v>
      </c>
      <c r="H35" s="1122">
        <v>0</v>
      </c>
      <c r="I35" s="1123">
        <v>0</v>
      </c>
      <c r="J35" s="124"/>
      <c r="K35" s="124"/>
      <c r="L35" s="122"/>
      <c r="M35" s="122"/>
      <c r="N35" s="125"/>
      <c r="O35" s="125"/>
      <c r="P35" s="126"/>
      <c r="Q35" s="126"/>
    </row>
    <row r="36" spans="1:17" s="84" customFormat="1" ht="30">
      <c r="A36" s="1116" t="s">
        <v>1349</v>
      </c>
      <c r="B36" s="1142">
        <v>1</v>
      </c>
      <c r="C36" s="1157">
        <v>197.62199349499997</v>
      </c>
      <c r="D36" s="1151">
        <v>3</v>
      </c>
      <c r="E36" s="1151">
        <v>8469.0282000000007</v>
      </c>
      <c r="F36" s="1121"/>
      <c r="G36" s="1121">
        <f>G37+G38</f>
        <v>183.73</v>
      </c>
      <c r="H36" s="1121"/>
      <c r="I36" s="1121">
        <f>I37+I38</f>
        <v>7071.7137000000002</v>
      </c>
      <c r="J36" s="124"/>
      <c r="K36" s="124"/>
      <c r="L36" s="122"/>
      <c r="M36" s="122"/>
      <c r="N36" s="125"/>
      <c r="O36" s="125"/>
      <c r="P36" s="126"/>
      <c r="Q36" s="126"/>
    </row>
    <row r="37" spans="1:17" s="84" customFormat="1">
      <c r="A37" s="1120" t="s">
        <v>1350</v>
      </c>
      <c r="B37" s="1139">
        <v>1</v>
      </c>
      <c r="C37" s="1158">
        <v>197.62199349499997</v>
      </c>
      <c r="D37" s="1151">
        <v>3</v>
      </c>
      <c r="E37" s="1151">
        <v>8469.0282000000007</v>
      </c>
      <c r="F37" s="1121">
        <v>1</v>
      </c>
      <c r="G37" s="1131">
        <v>183.73</v>
      </c>
      <c r="H37" s="1122">
        <v>2</v>
      </c>
      <c r="I37" s="1123">
        <v>7071.7137000000002</v>
      </c>
      <c r="J37" s="124"/>
      <c r="K37" s="124"/>
      <c r="L37" s="122"/>
      <c r="M37" s="122"/>
      <c r="N37" s="125"/>
      <c r="O37" s="125"/>
      <c r="P37" s="126"/>
      <c r="Q37" s="126"/>
    </row>
    <row r="38" spans="1:17" s="84" customFormat="1">
      <c r="A38" s="1120" t="s">
        <v>1351</v>
      </c>
      <c r="B38" s="1139">
        <v>0</v>
      </c>
      <c r="C38" s="1117">
        <v>0</v>
      </c>
      <c r="D38" s="1151">
        <v>0</v>
      </c>
      <c r="E38" s="1151">
        <v>0</v>
      </c>
      <c r="F38" s="1121">
        <v>0</v>
      </c>
      <c r="G38" s="1121">
        <v>0</v>
      </c>
      <c r="H38" s="1122">
        <v>0</v>
      </c>
      <c r="I38" s="1123">
        <v>0</v>
      </c>
      <c r="J38" s="124"/>
      <c r="K38" s="124"/>
      <c r="L38" s="122"/>
      <c r="M38" s="122"/>
      <c r="N38" s="125"/>
      <c r="O38" s="125"/>
      <c r="P38" s="126"/>
      <c r="Q38" s="126"/>
    </row>
    <row r="39" spans="1:17" s="84" customFormat="1" ht="30">
      <c r="A39" s="1116" t="s">
        <v>1352</v>
      </c>
      <c r="B39" s="1143">
        <v>0</v>
      </c>
      <c r="C39" s="1117">
        <v>0</v>
      </c>
      <c r="D39" s="1151">
        <v>0</v>
      </c>
      <c r="E39" s="1151">
        <v>0</v>
      </c>
      <c r="F39" s="1121"/>
      <c r="G39" s="1121">
        <f>G40+G41</f>
        <v>0</v>
      </c>
      <c r="H39" s="1121"/>
      <c r="I39" s="1121">
        <f>I40+I41</f>
        <v>0</v>
      </c>
      <c r="J39" s="124"/>
      <c r="K39" s="124"/>
      <c r="L39" s="122"/>
      <c r="M39" s="122"/>
      <c r="N39" s="125"/>
      <c r="O39" s="125"/>
      <c r="P39" s="126"/>
      <c r="Q39" s="126"/>
    </row>
    <row r="40" spans="1:17" s="84" customFormat="1">
      <c r="A40" s="1120" t="s">
        <v>1334</v>
      </c>
      <c r="B40" s="1139">
        <v>0</v>
      </c>
      <c r="C40" s="1117">
        <v>0</v>
      </c>
      <c r="D40" s="1151">
        <v>0</v>
      </c>
      <c r="E40" s="1151">
        <v>0</v>
      </c>
      <c r="F40" s="1121">
        <v>0</v>
      </c>
      <c r="G40" s="1121">
        <v>0</v>
      </c>
      <c r="H40" s="1122">
        <v>0</v>
      </c>
      <c r="I40" s="1123">
        <v>0</v>
      </c>
      <c r="J40" s="124"/>
      <c r="K40" s="124"/>
      <c r="L40" s="122"/>
      <c r="M40" s="122"/>
      <c r="N40" s="125"/>
      <c r="O40" s="125"/>
      <c r="P40" s="126"/>
      <c r="Q40" s="126"/>
    </row>
    <row r="41" spans="1:17" s="84" customFormat="1" ht="30">
      <c r="A41" s="1120" t="s">
        <v>1335</v>
      </c>
      <c r="B41" s="1139">
        <v>0</v>
      </c>
      <c r="C41" s="1117">
        <v>0</v>
      </c>
      <c r="D41" s="1151">
        <v>0</v>
      </c>
      <c r="E41" s="1151">
        <v>0</v>
      </c>
      <c r="F41" s="1121">
        <v>0</v>
      </c>
      <c r="G41" s="1121">
        <v>0</v>
      </c>
      <c r="H41" s="1122">
        <v>0</v>
      </c>
      <c r="I41" s="1123">
        <v>0</v>
      </c>
      <c r="J41" s="124"/>
      <c r="K41" s="124"/>
      <c r="L41" s="122"/>
      <c r="M41" s="122"/>
      <c r="N41" s="125"/>
      <c r="O41" s="125"/>
      <c r="P41" s="126"/>
      <c r="Q41" s="126"/>
    </row>
    <row r="42" spans="1:17" s="84" customFormat="1">
      <c r="A42" s="1116" t="s">
        <v>1353</v>
      </c>
      <c r="B42" s="1145">
        <v>31</v>
      </c>
      <c r="C42" s="1157">
        <v>12291.558873494998</v>
      </c>
      <c r="D42" s="1151">
        <v>194</v>
      </c>
      <c r="E42" s="1151">
        <v>27743.139199999998</v>
      </c>
      <c r="F42" s="1125"/>
      <c r="G42" s="1125">
        <f>G43+G44</f>
        <v>183.73</v>
      </c>
      <c r="H42" s="1125"/>
      <c r="I42" s="1125">
        <f>I43+I44</f>
        <v>13497.4437</v>
      </c>
      <c r="J42" s="124"/>
      <c r="K42" s="124"/>
      <c r="L42" s="122"/>
      <c r="M42" s="122"/>
      <c r="N42" s="125"/>
      <c r="O42" s="125"/>
      <c r="P42" s="126"/>
      <c r="Q42" s="126"/>
    </row>
    <row r="43" spans="1:17" s="84" customFormat="1" ht="30">
      <c r="A43" s="1124" t="s">
        <v>1354</v>
      </c>
      <c r="B43" s="1146">
        <v>1</v>
      </c>
      <c r="C43" s="1159">
        <v>197.62199349499997</v>
      </c>
      <c r="D43" s="1151">
        <v>8</v>
      </c>
      <c r="E43" s="1151">
        <v>13607.2562</v>
      </c>
      <c r="F43" s="1125">
        <f t="shared" ref="F43:I44" si="13">F25+F37+F40</f>
        <v>1</v>
      </c>
      <c r="G43" s="1125">
        <f t="shared" si="13"/>
        <v>183.73</v>
      </c>
      <c r="H43" s="1126">
        <f t="shared" si="13"/>
        <v>7</v>
      </c>
      <c r="I43" s="1126">
        <f t="shared" si="13"/>
        <v>12209.941699999999</v>
      </c>
      <c r="J43" s="124"/>
      <c r="K43" s="124"/>
      <c r="L43" s="122"/>
      <c r="M43" s="122"/>
      <c r="N43" s="125"/>
      <c r="O43" s="125"/>
      <c r="P43" s="126"/>
      <c r="Q43" s="126"/>
    </row>
    <row r="44" spans="1:17" s="84" customFormat="1" ht="45">
      <c r="A44" s="1124" t="s">
        <v>1355</v>
      </c>
      <c r="B44" s="1142">
        <v>30</v>
      </c>
      <c r="C44" s="1157">
        <v>12093.936879999997</v>
      </c>
      <c r="D44" s="1151">
        <v>186</v>
      </c>
      <c r="E44" s="1151">
        <v>14135.882999999998</v>
      </c>
      <c r="F44" s="1125">
        <f t="shared" si="13"/>
        <v>0</v>
      </c>
      <c r="G44" s="1125">
        <f t="shared" si="13"/>
        <v>0</v>
      </c>
      <c r="H44" s="1126">
        <f t="shared" si="13"/>
        <v>20</v>
      </c>
      <c r="I44" s="1126">
        <f t="shared" si="13"/>
        <v>1287.502</v>
      </c>
      <c r="J44" s="124"/>
      <c r="K44" s="124"/>
      <c r="L44" s="122"/>
      <c r="M44" s="122"/>
      <c r="N44" s="125"/>
      <c r="O44" s="125"/>
      <c r="P44" s="126"/>
      <c r="Q44" s="126"/>
    </row>
    <row r="45" spans="1:17" s="84" customFormat="1">
      <c r="A45" s="1232" t="s">
        <v>1356</v>
      </c>
      <c r="B45" s="1233"/>
      <c r="C45" s="1233"/>
      <c r="D45" s="1233"/>
      <c r="E45" s="1233"/>
      <c r="F45" s="1233"/>
      <c r="G45" s="1233"/>
      <c r="H45" s="1233"/>
      <c r="I45" s="1234"/>
      <c r="J45" s="124"/>
      <c r="K45" s="124"/>
      <c r="L45" s="122"/>
      <c r="M45" s="122"/>
      <c r="N45" s="125"/>
      <c r="O45" s="125"/>
      <c r="P45" s="126"/>
      <c r="Q45" s="126"/>
    </row>
    <row r="46" spans="1:17" s="84" customFormat="1" ht="60">
      <c r="A46" s="1129" t="s">
        <v>1357</v>
      </c>
      <c r="B46" s="1151">
        <v>354</v>
      </c>
      <c r="C46" s="1152">
        <v>240006.34029999998</v>
      </c>
      <c r="D46" s="17">
        <v>73</v>
      </c>
      <c r="E46" s="1152">
        <v>44087.576140000005</v>
      </c>
      <c r="F46" s="1132">
        <v>283</v>
      </c>
      <c r="G46" s="1132">
        <v>207850.26029999999</v>
      </c>
      <c r="H46" s="1122">
        <v>64</v>
      </c>
      <c r="I46" s="1133">
        <v>25629.46614</v>
      </c>
      <c r="J46" s="124"/>
      <c r="K46" s="124"/>
      <c r="L46" s="122"/>
      <c r="M46" s="122"/>
      <c r="N46" s="125"/>
      <c r="O46" s="125"/>
      <c r="P46" s="126"/>
      <c r="Q46" s="126"/>
    </row>
    <row r="47" spans="1:17" s="84" customFormat="1" ht="30">
      <c r="A47" s="1120" t="s">
        <v>1358</v>
      </c>
      <c r="B47" s="1151">
        <v>262</v>
      </c>
      <c r="C47" s="1152">
        <v>240820</v>
      </c>
      <c r="D47" s="17">
        <v>82</v>
      </c>
      <c r="E47" s="1152">
        <v>44746</v>
      </c>
      <c r="F47" s="1132">
        <f>166+72</f>
        <v>238</v>
      </c>
      <c r="G47" s="1132">
        <f>115369.6912+95417.82</f>
        <v>210787.51120000001</v>
      </c>
      <c r="H47" s="1122">
        <f>36+14</f>
        <v>50</v>
      </c>
      <c r="I47" s="1133">
        <f>14571.82208+5530</f>
        <v>20101.822079999998</v>
      </c>
      <c r="J47" s="124"/>
      <c r="K47" s="124"/>
      <c r="L47" s="122"/>
      <c r="M47" s="122"/>
      <c r="N47" s="125"/>
      <c r="O47" s="125"/>
      <c r="P47" s="126"/>
      <c r="Q47" s="126"/>
    </row>
    <row r="48" spans="1:17" s="84" customFormat="1" ht="45">
      <c r="A48" s="1116" t="s">
        <v>1359</v>
      </c>
      <c r="B48" s="1151">
        <v>12</v>
      </c>
      <c r="C48" s="1152">
        <v>3416.3058000000001</v>
      </c>
      <c r="D48" s="17">
        <v>0</v>
      </c>
      <c r="E48" s="17">
        <v>0</v>
      </c>
      <c r="F48" s="1132">
        <v>8</v>
      </c>
      <c r="G48" s="1132">
        <v>2123.2858000000001</v>
      </c>
      <c r="H48" s="1122">
        <v>0</v>
      </c>
      <c r="I48" s="1133">
        <v>0</v>
      </c>
      <c r="J48" s="124"/>
      <c r="K48" s="124"/>
      <c r="L48" s="122"/>
      <c r="M48" s="122"/>
      <c r="N48" s="125"/>
      <c r="O48" s="125"/>
      <c r="P48" s="126"/>
      <c r="Q48" s="126"/>
    </row>
    <row r="49" spans="1:17" s="84" customFormat="1" ht="30">
      <c r="A49" s="1116" t="s">
        <v>1360</v>
      </c>
      <c r="B49" s="1151">
        <v>366</v>
      </c>
      <c r="C49" s="1152">
        <v>243422.64609999998</v>
      </c>
      <c r="D49" s="1151">
        <v>73</v>
      </c>
      <c r="E49" s="1152">
        <v>44087.576140000005</v>
      </c>
      <c r="F49" s="1134">
        <f>F46+F48</f>
        <v>291</v>
      </c>
      <c r="G49" s="1134">
        <f>G46+G48</f>
        <v>209973.54610000001</v>
      </c>
      <c r="H49" s="1135">
        <f>H46+H48</f>
        <v>64</v>
      </c>
      <c r="I49" s="1135">
        <f>I46+I48</f>
        <v>25629.46614</v>
      </c>
      <c r="J49" s="124"/>
      <c r="K49" s="124"/>
      <c r="L49" s="122"/>
      <c r="M49" s="122"/>
      <c r="N49" s="125"/>
      <c r="O49" s="125"/>
      <c r="P49" s="126"/>
      <c r="Q49" s="126"/>
    </row>
    <row r="50" spans="1:17" s="84" customFormat="1">
      <c r="A50" s="1232" t="s">
        <v>1361</v>
      </c>
      <c r="B50" s="1233"/>
      <c r="C50" s="1233"/>
      <c r="D50" s="1233"/>
      <c r="E50" s="1233"/>
      <c r="F50" s="1233"/>
      <c r="G50" s="1233"/>
      <c r="H50" s="1233"/>
      <c r="I50" s="1234"/>
      <c r="J50" s="124"/>
      <c r="K50" s="124"/>
      <c r="L50" s="122"/>
      <c r="M50" s="122"/>
      <c r="N50" s="125"/>
      <c r="O50" s="125"/>
      <c r="P50" s="126"/>
      <c r="Q50" s="126"/>
    </row>
    <row r="51" spans="1:17" s="84" customFormat="1" ht="30">
      <c r="A51" s="1129" t="s">
        <v>1362</v>
      </c>
      <c r="B51" s="1138">
        <f>B52+B53</f>
        <v>0</v>
      </c>
      <c r="C51" s="1117">
        <f>C52+C53</f>
        <v>0</v>
      </c>
      <c r="D51" s="1138">
        <f t="shared" ref="D51:E51" si="14">D52+D53</f>
        <v>1</v>
      </c>
      <c r="E51" s="1147">
        <f t="shared" si="14"/>
        <v>3200</v>
      </c>
      <c r="F51" s="1117">
        <v>0</v>
      </c>
      <c r="G51" s="1117">
        <v>0</v>
      </c>
      <c r="H51" s="1119">
        <v>1</v>
      </c>
      <c r="I51" s="1119">
        <v>3200</v>
      </c>
      <c r="J51" s="124"/>
      <c r="K51" s="124"/>
      <c r="L51" s="122"/>
      <c r="M51" s="122"/>
      <c r="N51" s="125"/>
      <c r="O51" s="125"/>
      <c r="P51" s="126"/>
      <c r="Q51" s="126"/>
    </row>
    <row r="52" spans="1:17" s="84" customFormat="1">
      <c r="A52" s="1136" t="s">
        <v>1363</v>
      </c>
      <c r="B52" s="1138">
        <v>0</v>
      </c>
      <c r="C52" s="1117">
        <v>0</v>
      </c>
      <c r="D52" s="1148">
        <v>1</v>
      </c>
      <c r="E52" s="1149">
        <v>3200</v>
      </c>
      <c r="F52" s="1117">
        <v>0</v>
      </c>
      <c r="G52" s="1117">
        <v>0</v>
      </c>
      <c r="H52" s="1119">
        <v>1</v>
      </c>
      <c r="I52" s="1119">
        <v>3200</v>
      </c>
      <c r="J52" s="124"/>
      <c r="K52" s="124"/>
      <c r="L52" s="122"/>
      <c r="M52" s="122"/>
      <c r="N52" s="125"/>
      <c r="O52" s="125"/>
      <c r="P52" s="126"/>
      <c r="Q52" s="126"/>
    </row>
    <row r="53" spans="1:17" s="84" customFormat="1">
      <c r="A53" s="1136" t="s">
        <v>1364</v>
      </c>
      <c r="B53" s="1138">
        <v>0</v>
      </c>
      <c r="C53" s="1117">
        <v>0</v>
      </c>
      <c r="D53" s="1148">
        <v>0</v>
      </c>
      <c r="E53" s="1149">
        <v>0</v>
      </c>
      <c r="F53" s="1117">
        <v>0</v>
      </c>
      <c r="G53" s="1117">
        <v>0</v>
      </c>
      <c r="H53" s="1119">
        <v>0</v>
      </c>
      <c r="I53" s="1119">
        <v>0</v>
      </c>
      <c r="J53" s="124"/>
      <c r="K53" s="124"/>
      <c r="L53" s="122"/>
      <c r="M53" s="122"/>
      <c r="N53" s="125"/>
      <c r="O53" s="125"/>
      <c r="P53" s="126"/>
      <c r="Q53" s="126"/>
    </row>
    <row r="54" spans="1:17" s="84" customFormat="1" ht="30">
      <c r="A54" s="1129" t="s">
        <v>1365</v>
      </c>
      <c r="B54" s="1138">
        <f>B55+B56</f>
        <v>0</v>
      </c>
      <c r="C54" s="1117">
        <f t="shared" ref="C54:E54" si="15">C55+C56</f>
        <v>0</v>
      </c>
      <c r="D54" s="1138">
        <f t="shared" si="15"/>
        <v>2</v>
      </c>
      <c r="E54" s="1147">
        <f t="shared" si="15"/>
        <v>8477.52</v>
      </c>
      <c r="F54" s="1117"/>
      <c r="G54" s="1117"/>
      <c r="H54" s="1119"/>
      <c r="I54" s="1119"/>
      <c r="J54" s="124"/>
      <c r="K54" s="124"/>
      <c r="L54" s="122"/>
      <c r="M54" s="122"/>
      <c r="N54" s="125"/>
      <c r="O54" s="125"/>
      <c r="P54" s="126"/>
      <c r="Q54" s="126"/>
    </row>
    <row r="55" spans="1:17" s="84" customFormat="1">
      <c r="A55" s="1136" t="s">
        <v>1366</v>
      </c>
      <c r="B55" s="1138">
        <v>0</v>
      </c>
      <c r="C55" s="1117">
        <v>0</v>
      </c>
      <c r="D55" s="1148">
        <v>2</v>
      </c>
      <c r="E55" s="1149">
        <v>8477.52</v>
      </c>
      <c r="F55" s="1117">
        <v>0</v>
      </c>
      <c r="G55" s="1117">
        <v>0</v>
      </c>
      <c r="H55" s="1119">
        <v>2</v>
      </c>
      <c r="I55" s="1119">
        <v>8477.52</v>
      </c>
      <c r="J55" s="124"/>
      <c r="K55" s="124"/>
      <c r="L55" s="122"/>
      <c r="M55" s="122"/>
      <c r="N55" s="125"/>
      <c r="O55" s="125"/>
      <c r="P55" s="126"/>
      <c r="Q55" s="126"/>
    </row>
    <row r="56" spans="1:17" s="84" customFormat="1">
      <c r="A56" s="1136" t="s">
        <v>1367</v>
      </c>
      <c r="B56" s="1138">
        <v>0</v>
      </c>
      <c r="C56" s="1117">
        <v>0</v>
      </c>
      <c r="D56" s="1148">
        <v>0</v>
      </c>
      <c r="E56" s="1149">
        <v>0</v>
      </c>
      <c r="F56" s="1117">
        <v>0</v>
      </c>
      <c r="G56" s="1117">
        <v>0</v>
      </c>
      <c r="H56" s="1119">
        <v>0</v>
      </c>
      <c r="I56" s="1119">
        <v>0</v>
      </c>
      <c r="J56" s="124"/>
      <c r="K56" s="124"/>
      <c r="L56" s="122"/>
      <c r="M56" s="122"/>
      <c r="N56" s="125"/>
      <c r="O56" s="125"/>
      <c r="P56" s="126"/>
      <c r="Q56" s="126"/>
    </row>
    <row r="57" spans="1:17" s="84" customFormat="1" ht="45">
      <c r="A57" s="1129" t="s">
        <v>1368</v>
      </c>
      <c r="B57" s="1138">
        <f>B51+B54</f>
        <v>0</v>
      </c>
      <c r="C57" s="1117">
        <f>C51+C54</f>
        <v>0</v>
      </c>
      <c r="D57" s="1138">
        <f>D51+D54</f>
        <v>3</v>
      </c>
      <c r="E57" s="1147">
        <f>E51+E54</f>
        <v>11677.52</v>
      </c>
      <c r="F57" s="1117"/>
      <c r="G57" s="1117"/>
      <c r="H57" s="1119"/>
      <c r="I57" s="1119"/>
      <c r="J57" s="124"/>
      <c r="K57" s="124"/>
      <c r="L57" s="122"/>
      <c r="M57" s="122"/>
      <c r="N57" s="125"/>
      <c r="O57" s="125"/>
      <c r="P57" s="126"/>
      <c r="Q57" s="126"/>
    </row>
    <row r="58" spans="1:17" s="84" customFormat="1">
      <c r="A58" s="1137" t="s">
        <v>1369</v>
      </c>
      <c r="B58" s="1138">
        <v>0</v>
      </c>
      <c r="C58" s="1117">
        <v>0</v>
      </c>
      <c r="D58" s="1148">
        <v>3</v>
      </c>
      <c r="E58" s="1149">
        <v>11677.52</v>
      </c>
      <c r="F58" s="1117">
        <f>B502+F55</f>
        <v>0</v>
      </c>
      <c r="G58" s="1117">
        <f>G52+G55</f>
        <v>0</v>
      </c>
      <c r="H58" s="1119">
        <f>H52+H55</f>
        <v>3</v>
      </c>
      <c r="I58" s="1119">
        <f>I52+I55</f>
        <v>11677.52</v>
      </c>
      <c r="J58" s="124"/>
      <c r="K58" s="124"/>
      <c r="L58" s="122"/>
      <c r="M58" s="122"/>
      <c r="N58" s="125"/>
      <c r="O58" s="125"/>
      <c r="P58" s="126"/>
      <c r="Q58" s="126"/>
    </row>
    <row r="59" spans="1:17" s="84" customFormat="1">
      <c r="A59" s="1137" t="s">
        <v>1370</v>
      </c>
      <c r="B59" s="1138">
        <v>0</v>
      </c>
      <c r="C59" s="1117">
        <v>0</v>
      </c>
      <c r="D59" s="1148">
        <v>0</v>
      </c>
      <c r="E59" s="1149">
        <v>0</v>
      </c>
      <c r="F59" s="1117">
        <f>F56+F53</f>
        <v>0</v>
      </c>
      <c r="G59" s="1117">
        <f>G53+G56</f>
        <v>0</v>
      </c>
      <c r="H59" s="1119">
        <f>H56+H53</f>
        <v>0</v>
      </c>
      <c r="I59" s="1119">
        <f>I53+I56</f>
        <v>0</v>
      </c>
      <c r="J59" s="124"/>
      <c r="K59" s="124"/>
      <c r="L59" s="122"/>
      <c r="M59" s="122"/>
      <c r="N59" s="125"/>
      <c r="O59" s="125"/>
      <c r="P59" s="126"/>
      <c r="Q59" s="126"/>
    </row>
    <row r="60" spans="1:17">
      <c r="A60" s="1235"/>
      <c r="B60" s="1217"/>
      <c r="C60" s="1217"/>
      <c r="D60" s="77"/>
      <c r="E60" s="77"/>
      <c r="F60" s="124"/>
      <c r="G60" s="124"/>
      <c r="H60" s="124"/>
      <c r="I60" s="124"/>
      <c r="J60" s="124"/>
      <c r="K60" s="124"/>
      <c r="L60" s="127"/>
      <c r="M60" s="127"/>
      <c r="N60" s="124"/>
      <c r="O60" s="124"/>
      <c r="P60" s="124"/>
      <c r="Q60" s="124"/>
    </row>
    <row r="61" spans="1:17">
      <c r="A61" s="1217" t="s">
        <v>234</v>
      </c>
      <c r="B61" s="1217"/>
      <c r="C61" s="123"/>
      <c r="D61" s="123"/>
      <c r="E61" s="123"/>
      <c r="F61" s="124"/>
      <c r="G61" s="124"/>
      <c r="H61" s="124"/>
      <c r="I61" s="124"/>
      <c r="J61" s="124"/>
      <c r="K61" s="124"/>
      <c r="L61" s="127"/>
      <c r="M61" s="127"/>
      <c r="N61" s="124"/>
      <c r="O61" s="124"/>
      <c r="P61" s="124"/>
      <c r="Q61" s="124"/>
    </row>
    <row r="62" spans="1:17">
      <c r="A62" s="1217" t="s">
        <v>235</v>
      </c>
      <c r="B62" s="1217"/>
      <c r="C62" s="1217"/>
      <c r="D62" s="1217"/>
      <c r="E62" s="1217"/>
      <c r="F62" s="1217"/>
      <c r="G62" s="124"/>
      <c r="H62" s="124"/>
      <c r="I62" s="124"/>
      <c r="J62" s="124"/>
      <c r="K62" s="124"/>
      <c r="L62" s="127"/>
      <c r="M62" s="127"/>
      <c r="N62" s="124"/>
      <c r="O62" s="124"/>
      <c r="P62" s="124"/>
      <c r="Q62" s="124"/>
    </row>
    <row r="63" spans="1:17">
      <c r="A63" s="1217" t="s">
        <v>236</v>
      </c>
      <c r="B63" s="1217"/>
      <c r="C63" s="123"/>
      <c r="D63" s="123"/>
      <c r="E63" s="123"/>
      <c r="F63" s="124"/>
      <c r="G63" s="124"/>
      <c r="H63" s="124"/>
      <c r="I63" s="124"/>
      <c r="J63" s="124"/>
      <c r="K63" s="124"/>
      <c r="L63" s="127"/>
      <c r="M63" s="127"/>
      <c r="N63" s="124"/>
      <c r="O63" s="124"/>
      <c r="P63" s="124"/>
      <c r="Q63" s="124"/>
    </row>
    <row r="64" spans="1:17">
      <c r="A64" s="1217" t="s">
        <v>237</v>
      </c>
      <c r="B64" s="1217"/>
      <c r="C64" s="1217"/>
      <c r="D64" s="1217"/>
      <c r="E64" s="1217"/>
      <c r="F64" s="124"/>
      <c r="G64" s="1156"/>
      <c r="H64" s="1156"/>
      <c r="I64" s="1156"/>
      <c r="J64" s="1156"/>
      <c r="K64" s="1156"/>
      <c r="L64" s="124"/>
      <c r="M64" s="124"/>
      <c r="N64" s="124"/>
      <c r="O64" s="124"/>
      <c r="P64" s="124"/>
      <c r="Q64" s="124"/>
    </row>
    <row r="65" spans="1:28">
      <c r="A65" s="124" t="s">
        <v>238</v>
      </c>
      <c r="B65" s="124"/>
      <c r="C65" s="124"/>
      <c r="D65" s="124"/>
      <c r="E65" s="124"/>
      <c r="F65" s="124"/>
      <c r="G65" s="124"/>
      <c r="H65" s="124"/>
      <c r="I65" s="124"/>
      <c r="J65" s="124"/>
      <c r="K65" s="124"/>
      <c r="L65" s="124"/>
      <c r="M65" s="124"/>
      <c r="N65" s="124"/>
      <c r="O65" s="124"/>
      <c r="P65" s="124"/>
      <c r="Q65" s="124"/>
    </row>
    <row r="66" spans="1:28">
      <c r="A66" s="124"/>
      <c r="B66" s="124"/>
      <c r="C66" s="124"/>
      <c r="D66" s="124"/>
      <c r="E66" s="124"/>
      <c r="F66" s="124"/>
      <c r="G66" s="124"/>
      <c r="H66" s="124"/>
      <c r="I66" s="124"/>
      <c r="J66" s="124"/>
      <c r="K66" s="124"/>
      <c r="L66" s="124"/>
      <c r="M66" s="124"/>
      <c r="N66" s="124"/>
      <c r="O66" s="124"/>
      <c r="P66" s="124"/>
      <c r="Q66" s="124"/>
    </row>
    <row r="67" spans="1:28">
      <c r="A67" s="1206" t="s">
        <v>239</v>
      </c>
      <c r="B67" s="1206"/>
      <c r="C67" s="1206"/>
      <c r="D67" s="1206"/>
      <c r="E67" s="1206"/>
      <c r="F67" s="1206"/>
      <c r="G67" s="1206"/>
      <c r="H67" s="1206"/>
      <c r="I67" s="1206"/>
      <c r="J67" s="1206"/>
      <c r="K67" s="1206"/>
      <c r="L67" s="1206"/>
      <c r="M67" s="1206"/>
      <c r="N67" s="1206"/>
      <c r="O67" s="1206"/>
      <c r="P67" s="1206"/>
      <c r="Q67" s="128"/>
    </row>
    <row r="68" spans="1:28">
      <c r="A68" s="1207" t="s">
        <v>209</v>
      </c>
      <c r="B68" s="1219" t="s">
        <v>240</v>
      </c>
      <c r="C68" s="1208"/>
      <c r="D68" s="1211" t="s">
        <v>241</v>
      </c>
      <c r="E68" s="1212"/>
      <c r="F68" s="1212"/>
      <c r="G68" s="1221"/>
      <c r="H68" s="1211" t="s">
        <v>242</v>
      </c>
      <c r="I68" s="1212"/>
      <c r="J68" s="1212"/>
      <c r="K68" s="1221"/>
      <c r="L68" s="1211" t="s">
        <v>243</v>
      </c>
      <c r="M68" s="1212"/>
      <c r="N68" s="1212"/>
      <c r="O68" s="1212"/>
      <c r="P68" s="1222"/>
      <c r="Q68" s="1208"/>
    </row>
    <row r="69" spans="1:28">
      <c r="A69" s="1218"/>
      <c r="B69" s="1218"/>
      <c r="C69" s="1220"/>
      <c r="D69" s="1207" t="s">
        <v>244</v>
      </c>
      <c r="E69" s="1208"/>
      <c r="F69" s="1207" t="s">
        <v>162</v>
      </c>
      <c r="G69" s="1208"/>
      <c r="H69" s="1207" t="s">
        <v>245</v>
      </c>
      <c r="I69" s="1208"/>
      <c r="J69" s="1207" t="s">
        <v>246</v>
      </c>
      <c r="K69" s="1208"/>
      <c r="L69" s="1211" t="s">
        <v>247</v>
      </c>
      <c r="M69" s="1212"/>
      <c r="N69" s="1212"/>
      <c r="O69" s="1212"/>
      <c r="P69" s="1213" t="s">
        <v>248</v>
      </c>
      <c r="Q69" s="1213"/>
    </row>
    <row r="70" spans="1:28">
      <c r="A70" s="1218"/>
      <c r="B70" s="1209"/>
      <c r="C70" s="1210"/>
      <c r="D70" s="1209"/>
      <c r="E70" s="1210"/>
      <c r="F70" s="1209"/>
      <c r="G70" s="1210"/>
      <c r="H70" s="1209"/>
      <c r="I70" s="1210"/>
      <c r="J70" s="1209"/>
      <c r="K70" s="1210"/>
      <c r="L70" s="1214" t="s">
        <v>249</v>
      </c>
      <c r="M70" s="1215"/>
      <c r="N70" s="1214" t="s">
        <v>250</v>
      </c>
      <c r="O70" s="1216"/>
      <c r="P70" s="1213"/>
      <c r="Q70" s="1213"/>
    </row>
    <row r="71" spans="1:28">
      <c r="A71" s="1209"/>
      <c r="B71" s="129" t="s">
        <v>251</v>
      </c>
      <c r="C71" s="129" t="s">
        <v>252</v>
      </c>
      <c r="D71" s="129" t="s">
        <v>251</v>
      </c>
      <c r="E71" s="129" t="s">
        <v>252</v>
      </c>
      <c r="F71" s="129" t="s">
        <v>251</v>
      </c>
      <c r="G71" s="129" t="s">
        <v>252</v>
      </c>
      <c r="H71" s="129" t="s">
        <v>251</v>
      </c>
      <c r="I71" s="129" t="s">
        <v>252</v>
      </c>
      <c r="J71" s="129" t="s">
        <v>251</v>
      </c>
      <c r="K71" s="129" t="s">
        <v>252</v>
      </c>
      <c r="L71" s="129" t="s">
        <v>251</v>
      </c>
      <c r="M71" s="129" t="s">
        <v>252</v>
      </c>
      <c r="N71" s="129" t="s">
        <v>251</v>
      </c>
      <c r="O71" s="130" t="s">
        <v>252</v>
      </c>
      <c r="P71" s="129" t="s">
        <v>251</v>
      </c>
      <c r="Q71" s="129" t="s">
        <v>252</v>
      </c>
    </row>
    <row r="72" spans="1:28">
      <c r="A72" s="131" t="s">
        <v>78</v>
      </c>
      <c r="B72" s="132">
        <v>276</v>
      </c>
      <c r="C72" s="132">
        <v>75232.301425099999</v>
      </c>
      <c r="D72" s="133">
        <v>165</v>
      </c>
      <c r="E72" s="134">
        <v>59072.769000000008</v>
      </c>
      <c r="F72" s="133">
        <v>73</v>
      </c>
      <c r="G72" s="134">
        <v>6750.8224250999992</v>
      </c>
      <c r="H72" s="133">
        <v>74</v>
      </c>
      <c r="I72" s="134">
        <v>11050.822425099999</v>
      </c>
      <c r="J72" s="133">
        <v>164</v>
      </c>
      <c r="K72" s="134">
        <v>54772.769000000008</v>
      </c>
      <c r="L72" s="133">
        <v>28</v>
      </c>
      <c r="M72" s="134">
        <v>616.35800000000006</v>
      </c>
      <c r="N72" s="133">
        <v>210</v>
      </c>
      <c r="O72" s="135">
        <v>65206.850840699997</v>
      </c>
      <c r="P72" s="132">
        <v>34</v>
      </c>
      <c r="Q72" s="134">
        <v>9212</v>
      </c>
      <c r="S72" s="136"/>
      <c r="T72" s="136"/>
      <c r="U72" s="136"/>
      <c r="V72" s="136"/>
      <c r="W72" s="136"/>
      <c r="X72" s="137"/>
      <c r="Z72" s="137"/>
      <c r="AB72" s="137"/>
    </row>
    <row r="73" spans="1:28">
      <c r="A73" s="131" t="s">
        <v>79</v>
      </c>
      <c r="B73" s="132">
        <f>SUM(B74:B77)</f>
        <v>94</v>
      </c>
      <c r="C73" s="132">
        <f t="shared" ref="C73:Q73" si="16">SUM(C74:C77)</f>
        <v>20963.530200000001</v>
      </c>
      <c r="D73" s="135">
        <f t="shared" si="16"/>
        <v>57</v>
      </c>
      <c r="E73" s="135">
        <f t="shared" si="16"/>
        <v>10490.590200000001</v>
      </c>
      <c r="F73" s="135">
        <f t="shared" si="16"/>
        <v>24</v>
      </c>
      <c r="G73" s="135">
        <f t="shared" si="16"/>
        <v>4232.1499999999996</v>
      </c>
      <c r="H73" s="135">
        <f t="shared" si="16"/>
        <v>24</v>
      </c>
      <c r="I73" s="135">
        <f t="shared" si="16"/>
        <v>4232.1499999999996</v>
      </c>
      <c r="J73" s="135">
        <f t="shared" si="16"/>
        <v>57</v>
      </c>
      <c r="K73" s="135">
        <f t="shared" si="16"/>
        <v>10490.59</v>
      </c>
      <c r="L73" s="135">
        <f t="shared" si="16"/>
        <v>6</v>
      </c>
      <c r="M73" s="135">
        <f t="shared" si="16"/>
        <v>196.61</v>
      </c>
      <c r="N73" s="135">
        <f>SUM(N74:N77)</f>
        <v>75</v>
      </c>
      <c r="O73" s="135">
        <f>SUM(O74:O77)</f>
        <v>14526.137000000001</v>
      </c>
      <c r="P73" s="132">
        <f t="shared" si="16"/>
        <v>13</v>
      </c>
      <c r="Q73" s="132">
        <f t="shared" si="16"/>
        <v>6240.79</v>
      </c>
      <c r="R73" s="136"/>
      <c r="S73" s="136"/>
      <c r="T73" s="136"/>
      <c r="U73" s="136"/>
      <c r="V73" s="136"/>
      <c r="W73" s="136"/>
      <c r="X73" s="137"/>
      <c r="Z73" s="137"/>
      <c r="AB73" s="137"/>
    </row>
    <row r="74" spans="1:28">
      <c r="A74" s="138">
        <v>45017</v>
      </c>
      <c r="B74" s="139">
        <f>SUM(D74,F74,P74)</f>
        <v>21</v>
      </c>
      <c r="C74" s="139">
        <f>SUM(E74,G74,Q74)</f>
        <v>4017.25</v>
      </c>
      <c r="D74" s="139">
        <v>10</v>
      </c>
      <c r="E74" s="139">
        <v>1110.4100000000001</v>
      </c>
      <c r="F74" s="140">
        <v>4</v>
      </c>
      <c r="G74" s="139">
        <v>870.89</v>
      </c>
      <c r="H74" s="139">
        <v>4</v>
      </c>
      <c r="I74" s="139">
        <v>870.89</v>
      </c>
      <c r="J74" s="140">
        <v>10</v>
      </c>
      <c r="K74" s="139">
        <v>1110.4100000000001</v>
      </c>
      <c r="L74" s="140">
        <v>1</v>
      </c>
      <c r="M74" s="139">
        <v>4.5999999999999996</v>
      </c>
      <c r="N74" s="140">
        <v>13</v>
      </c>
      <c r="O74" s="139">
        <v>1976.7</v>
      </c>
      <c r="P74" s="141">
        <v>7</v>
      </c>
      <c r="Q74" s="142">
        <v>2035.95</v>
      </c>
      <c r="S74" s="136"/>
      <c r="T74" s="136"/>
      <c r="U74" s="136"/>
      <c r="V74" s="136"/>
      <c r="W74" s="136"/>
      <c r="X74" s="137"/>
      <c r="Z74" s="137"/>
      <c r="AB74" s="137"/>
    </row>
    <row r="75" spans="1:28">
      <c r="A75" s="138">
        <v>45047</v>
      </c>
      <c r="B75" s="139">
        <f t="shared" ref="B75:C77" si="17">SUM(D75,F75,P75)</f>
        <v>14</v>
      </c>
      <c r="C75" s="139">
        <f t="shared" si="17"/>
        <v>7273.5599999999995</v>
      </c>
      <c r="D75" s="139">
        <v>8</v>
      </c>
      <c r="E75" s="139">
        <v>4483.63</v>
      </c>
      <c r="F75" s="139">
        <v>6</v>
      </c>
      <c r="G75" s="139">
        <v>2789.93</v>
      </c>
      <c r="H75" s="139">
        <v>6</v>
      </c>
      <c r="I75" s="139">
        <v>2789.93</v>
      </c>
      <c r="J75" s="140">
        <v>8</v>
      </c>
      <c r="K75" s="139">
        <v>4483.63</v>
      </c>
      <c r="L75" s="140">
        <v>2</v>
      </c>
      <c r="M75" s="139">
        <v>99.76</v>
      </c>
      <c r="N75" s="140">
        <v>12</v>
      </c>
      <c r="O75" s="139">
        <v>7173.7970000000005</v>
      </c>
      <c r="P75" s="141">
        <v>0</v>
      </c>
      <c r="Q75" s="142">
        <v>0</v>
      </c>
      <c r="S75" s="136"/>
      <c r="T75" s="136"/>
      <c r="U75" s="136"/>
      <c r="V75" s="136"/>
      <c r="W75" s="136"/>
      <c r="X75" s="137"/>
      <c r="Z75" s="137"/>
      <c r="AB75" s="137"/>
    </row>
    <row r="76" spans="1:28">
      <c r="A76" s="138">
        <v>45078</v>
      </c>
      <c r="B76" s="139">
        <f t="shared" si="17"/>
        <v>27</v>
      </c>
      <c r="C76" s="139">
        <f t="shared" si="17"/>
        <v>2023.8602000000001</v>
      </c>
      <c r="D76" s="139">
        <v>18</v>
      </c>
      <c r="E76" s="139">
        <v>1286.5802000000001</v>
      </c>
      <c r="F76" s="139">
        <v>7</v>
      </c>
      <c r="G76" s="139">
        <v>197.89</v>
      </c>
      <c r="H76" s="139">
        <v>7</v>
      </c>
      <c r="I76" s="139">
        <v>197.89</v>
      </c>
      <c r="J76" s="140">
        <v>18</v>
      </c>
      <c r="K76" s="139">
        <v>1286.58</v>
      </c>
      <c r="L76" s="140">
        <v>2</v>
      </c>
      <c r="M76" s="139">
        <v>47.83</v>
      </c>
      <c r="N76" s="140">
        <v>23</v>
      </c>
      <c r="O76" s="139">
        <v>1436.6399999999999</v>
      </c>
      <c r="P76" s="140">
        <v>2</v>
      </c>
      <c r="Q76" s="1153">
        <v>539.39</v>
      </c>
      <c r="S76" s="136"/>
      <c r="T76" s="136"/>
      <c r="U76" s="136"/>
      <c r="V76" s="136"/>
      <c r="W76" s="136"/>
      <c r="X76" s="137"/>
      <c r="Z76" s="137"/>
      <c r="AB76" s="137"/>
    </row>
    <row r="77" spans="1:28">
      <c r="A77" s="138">
        <v>45108</v>
      </c>
      <c r="B77" s="139">
        <f t="shared" si="17"/>
        <v>32</v>
      </c>
      <c r="C77" s="139">
        <f t="shared" si="17"/>
        <v>7648.86</v>
      </c>
      <c r="D77" s="139">
        <v>21</v>
      </c>
      <c r="E77" s="139">
        <v>3609.97</v>
      </c>
      <c r="F77" s="139">
        <v>7</v>
      </c>
      <c r="G77" s="139">
        <v>373.44</v>
      </c>
      <c r="H77" s="139">
        <v>7</v>
      </c>
      <c r="I77" s="139">
        <v>373.44</v>
      </c>
      <c r="J77" s="140">
        <v>21</v>
      </c>
      <c r="K77" s="139">
        <v>3609.97</v>
      </c>
      <c r="L77" s="140">
        <v>1</v>
      </c>
      <c r="M77" s="139">
        <v>44.42</v>
      </c>
      <c r="N77" s="140">
        <v>27</v>
      </c>
      <c r="O77" s="139">
        <v>3939</v>
      </c>
      <c r="P77" s="141">
        <v>4</v>
      </c>
      <c r="Q77" s="142">
        <v>3665.45</v>
      </c>
      <c r="S77" s="136"/>
      <c r="T77" s="136"/>
      <c r="U77" s="136"/>
      <c r="V77" s="136"/>
      <c r="W77" s="136"/>
      <c r="X77" s="137"/>
      <c r="Z77" s="137"/>
      <c r="AB77" s="137"/>
    </row>
    <row r="78" spans="1:28">
      <c r="A78" s="1203" t="s">
        <v>253</v>
      </c>
      <c r="B78" s="1204"/>
      <c r="C78" s="1204"/>
      <c r="D78" s="1204"/>
      <c r="E78" s="1204"/>
      <c r="F78" s="1204"/>
      <c r="G78" s="1204"/>
      <c r="H78" s="1204"/>
      <c r="I78" s="1204"/>
      <c r="J78" s="1204"/>
      <c r="K78" s="1204"/>
      <c r="L78" s="1204"/>
      <c r="M78" s="1204"/>
      <c r="N78" s="1204"/>
      <c r="O78" s="1204"/>
      <c r="P78" s="1204"/>
      <c r="Q78" s="1204"/>
      <c r="S78" s="136"/>
      <c r="T78" s="136"/>
      <c r="U78" s="136"/>
      <c r="V78" s="136"/>
      <c r="W78" s="136"/>
      <c r="X78" s="137"/>
      <c r="Z78" s="137"/>
      <c r="AB78" s="137"/>
    </row>
    <row r="79" spans="1:28">
      <c r="A79" s="143"/>
      <c r="B79" s="143"/>
      <c r="C79" s="143"/>
      <c r="D79" s="144"/>
      <c r="E79" s="144"/>
      <c r="F79" s="144"/>
      <c r="G79" s="144"/>
      <c r="H79" s="144"/>
      <c r="I79" s="144"/>
      <c r="J79" s="144"/>
      <c r="K79" s="144"/>
      <c r="L79" s="144"/>
      <c r="M79" s="144"/>
      <c r="N79" s="144"/>
      <c r="O79" s="144"/>
      <c r="P79" s="144"/>
      <c r="Q79" s="144"/>
      <c r="S79" s="136"/>
      <c r="T79" s="136"/>
      <c r="U79" s="136"/>
      <c r="V79" s="136"/>
      <c r="W79" s="136"/>
      <c r="X79" s="137"/>
      <c r="Z79" s="137"/>
      <c r="AB79" s="137"/>
    </row>
    <row r="80" spans="1:28">
      <c r="A80" s="143" t="s">
        <v>254</v>
      </c>
      <c r="B80" s="143"/>
      <c r="C80" s="143"/>
      <c r="D80" s="143"/>
      <c r="E80" s="143"/>
      <c r="F80" s="143"/>
      <c r="G80" s="146"/>
      <c r="H80" s="146"/>
      <c r="I80" s="147"/>
      <c r="J80" s="143"/>
      <c r="K80" s="143"/>
      <c r="L80" s="143"/>
      <c r="M80" s="143"/>
      <c r="N80" s="143"/>
      <c r="O80" s="148"/>
      <c r="P80" s="148"/>
      <c r="Q80" s="143"/>
      <c r="S80" s="136"/>
      <c r="T80" s="136"/>
      <c r="U80" s="136"/>
      <c r="V80" s="136"/>
      <c r="W80" s="136"/>
      <c r="X80" s="137"/>
      <c r="Z80" s="137"/>
      <c r="AB80" s="137"/>
    </row>
    <row r="81" spans="1:28">
      <c r="A81" s="1205" t="s">
        <v>255</v>
      </c>
      <c r="B81" s="1205"/>
      <c r="C81" s="1205"/>
      <c r="D81" s="148"/>
      <c r="E81" s="148"/>
      <c r="F81" s="148"/>
      <c r="G81" s="148"/>
      <c r="H81" s="148"/>
      <c r="I81" s="148"/>
      <c r="J81" s="148"/>
      <c r="K81" s="148"/>
      <c r="L81" s="143"/>
      <c r="M81" s="144"/>
      <c r="N81" s="143"/>
      <c r="O81" s="144"/>
      <c r="P81" s="148"/>
      <c r="Q81" s="143"/>
      <c r="R81" s="124"/>
      <c r="S81" s="136"/>
      <c r="T81" s="136"/>
      <c r="U81" s="136"/>
      <c r="V81" s="136"/>
      <c r="W81" s="136"/>
      <c r="X81" s="137"/>
      <c r="Z81" s="137"/>
      <c r="AB81" s="137"/>
    </row>
    <row r="82" spans="1:28">
      <c r="A82" s="1206" t="s">
        <v>224</v>
      </c>
      <c r="B82" s="1206"/>
      <c r="C82" s="149"/>
      <c r="D82" s="149"/>
      <c r="E82" s="149"/>
      <c r="F82" s="149"/>
      <c r="G82" s="149"/>
      <c r="H82" s="149"/>
      <c r="I82" s="149"/>
      <c r="J82" s="149"/>
      <c r="K82" s="149"/>
      <c r="L82" s="149"/>
      <c r="M82" s="149"/>
      <c r="N82" s="149"/>
      <c r="O82" s="940"/>
      <c r="P82" s="149"/>
      <c r="Q82" s="149"/>
      <c r="S82" s="136"/>
      <c r="T82" s="136"/>
      <c r="U82" s="136"/>
      <c r="V82" s="136"/>
      <c r="W82" s="136"/>
      <c r="X82" s="137"/>
      <c r="Z82" s="137"/>
      <c r="AB82" s="137"/>
    </row>
    <row r="83" spans="1:28">
      <c r="A83" s="149" t="s">
        <v>225</v>
      </c>
      <c r="B83" s="149"/>
      <c r="C83" s="149"/>
      <c r="D83" s="149"/>
      <c r="E83" s="149"/>
      <c r="F83" s="149"/>
      <c r="G83" s="149"/>
      <c r="H83" s="149"/>
      <c r="I83" s="149"/>
      <c r="M83" s="149"/>
      <c r="N83" s="149"/>
      <c r="O83" s="149"/>
      <c r="P83" s="149"/>
      <c r="Q83" s="149"/>
      <c r="S83" s="136"/>
      <c r="T83" s="136"/>
      <c r="U83" s="136"/>
      <c r="V83" s="136"/>
      <c r="W83" s="136"/>
      <c r="X83" s="137"/>
      <c r="Z83" s="137"/>
      <c r="AB83" s="137"/>
    </row>
    <row r="84" spans="1:28" ht="15.75">
      <c r="A84" s="150"/>
      <c r="B84" s="151"/>
      <c r="C84" s="151"/>
      <c r="D84" s="152"/>
      <c r="E84" s="153"/>
      <c r="F84" s="153"/>
      <c r="G84" s="153"/>
      <c r="H84" s="153"/>
      <c r="I84" s="153"/>
      <c r="J84" s="152"/>
      <c r="K84" s="153"/>
      <c r="L84" s="154"/>
      <c r="M84" s="151"/>
      <c r="N84" s="153"/>
      <c r="O84" s="153"/>
      <c r="P84" s="154"/>
      <c r="Q84" s="155"/>
      <c r="S84" s="136"/>
      <c r="T84" s="136"/>
      <c r="U84" s="136"/>
      <c r="V84" s="136"/>
      <c r="W84" s="136"/>
      <c r="X84" s="137"/>
      <c r="Z84" s="137"/>
      <c r="AB84" s="137"/>
    </row>
    <row r="85" spans="1:28">
      <c r="A85" s="156"/>
      <c r="B85" s="157"/>
      <c r="C85" s="157"/>
      <c r="D85" s="934"/>
      <c r="E85" s="934"/>
      <c r="F85" s="159"/>
      <c r="G85" s="159"/>
      <c r="H85" s="159"/>
      <c r="I85" s="159"/>
      <c r="J85" s="158"/>
      <c r="K85" s="159"/>
      <c r="L85" s="159"/>
      <c r="M85" s="159"/>
      <c r="N85" s="159"/>
      <c r="O85" s="159"/>
      <c r="P85" s="160"/>
      <c r="Q85" s="161"/>
    </row>
    <row r="86" spans="1:28">
      <c r="A86" s="156"/>
      <c r="B86" s="157"/>
      <c r="C86" s="157"/>
      <c r="D86" s="157"/>
      <c r="E86" s="157"/>
      <c r="F86" s="157"/>
      <c r="G86" s="157"/>
      <c r="H86" s="157"/>
      <c r="I86" s="157"/>
      <c r="J86" s="157"/>
      <c r="K86" s="157"/>
      <c r="L86" s="157"/>
      <c r="M86" s="157"/>
      <c r="N86" s="157"/>
      <c r="O86" s="157"/>
      <c r="P86" s="160"/>
      <c r="Q86" s="161"/>
    </row>
    <row r="87" spans="1:28">
      <c r="A87" s="156"/>
      <c r="B87" s="157"/>
      <c r="C87" s="157"/>
      <c r="D87" s="157"/>
      <c r="E87" s="157"/>
      <c r="F87" s="157"/>
      <c r="G87" s="157"/>
      <c r="H87" s="157"/>
      <c r="I87" s="157"/>
      <c r="J87" s="157"/>
      <c r="K87" s="157"/>
      <c r="L87" s="157"/>
      <c r="M87" s="157"/>
      <c r="N87" s="157"/>
      <c r="O87" s="157"/>
      <c r="P87" s="160"/>
      <c r="Q87" s="161"/>
    </row>
    <row r="91" spans="1:28">
      <c r="R91" s="136"/>
      <c r="S91" s="136"/>
    </row>
    <row r="94" spans="1:28">
      <c r="B94" s="136"/>
      <c r="C94" s="136"/>
      <c r="D94" s="136"/>
      <c r="E94" s="136"/>
      <c r="F94" s="136"/>
      <c r="G94" s="136"/>
      <c r="H94" s="136"/>
      <c r="I94" s="136"/>
      <c r="J94" s="136"/>
      <c r="K94" s="136"/>
      <c r="L94" s="136"/>
      <c r="M94" s="136"/>
      <c r="N94" s="136"/>
      <c r="O94" s="136"/>
      <c r="P94" s="136"/>
      <c r="Q94" s="136"/>
    </row>
    <row r="95" spans="1:28">
      <c r="B95" s="136"/>
      <c r="C95" s="136"/>
      <c r="D95" s="136"/>
      <c r="E95" s="136"/>
      <c r="F95" s="136"/>
      <c r="G95" s="136"/>
      <c r="H95" s="136"/>
      <c r="I95" s="136"/>
      <c r="J95" s="136"/>
      <c r="K95" s="136"/>
      <c r="L95" s="136"/>
      <c r="M95" s="136"/>
      <c r="N95" s="136"/>
      <c r="O95" s="136"/>
      <c r="P95" s="136"/>
      <c r="Q95" s="136"/>
    </row>
    <row r="101" spans="14:16">
      <c r="N101" s="145"/>
      <c r="O101" s="145"/>
      <c r="P101" s="162"/>
    </row>
  </sheetData>
  <mergeCells count="33">
    <mergeCell ref="A62:F62"/>
    <mergeCell ref="A1:D1"/>
    <mergeCell ref="A2:A4"/>
    <mergeCell ref="B2:E2"/>
    <mergeCell ref="F2:I2"/>
    <mergeCell ref="B3:C3"/>
    <mergeCell ref="D3:E3"/>
    <mergeCell ref="F3:G3"/>
    <mergeCell ref="H3:I3"/>
    <mergeCell ref="A5:I5"/>
    <mergeCell ref="A45:I45"/>
    <mergeCell ref="A50:I50"/>
    <mergeCell ref="A60:C60"/>
    <mergeCell ref="A61:B61"/>
    <mergeCell ref="A63:B63"/>
    <mergeCell ref="A64:E64"/>
    <mergeCell ref="A67:P67"/>
    <mergeCell ref="A68:A71"/>
    <mergeCell ref="B68:C70"/>
    <mergeCell ref="D68:G68"/>
    <mergeCell ref="H68:K68"/>
    <mergeCell ref="L68:Q68"/>
    <mergeCell ref="D69:E70"/>
    <mergeCell ref="A78:Q78"/>
    <mergeCell ref="A81:C81"/>
    <mergeCell ref="A82:B82"/>
    <mergeCell ref="F69:G70"/>
    <mergeCell ref="H69:I70"/>
    <mergeCell ref="J69:K70"/>
    <mergeCell ref="L69:O69"/>
    <mergeCell ref="P69:Q70"/>
    <mergeCell ref="L70:M70"/>
    <mergeCell ref="N70:O70"/>
  </mergeCells>
  <conditionalFormatting sqref="J5:K5">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selection sqref="A1:I1"/>
    </sheetView>
  </sheetViews>
  <sheetFormatPr defaultColWidth="9.140625" defaultRowHeight="15"/>
  <cols>
    <col min="1" max="1" width="14.42578125" style="1059" bestFit="1" customWidth="1"/>
    <col min="2" max="3" width="14.85546875" style="1059" bestFit="1" customWidth="1"/>
    <col min="4" max="4" width="13.7109375" style="1059" bestFit="1" customWidth="1"/>
    <col min="5" max="6" width="14.85546875" style="1059" bestFit="1" customWidth="1"/>
    <col min="7" max="7" width="13.7109375" style="1059" bestFit="1" customWidth="1"/>
    <col min="8" max="9" width="12.85546875" style="1059" bestFit="1" customWidth="1"/>
    <col min="10" max="10" width="16.140625" style="1059" bestFit="1" customWidth="1"/>
    <col min="11" max="11" width="4.5703125" style="1059" bestFit="1" customWidth="1"/>
    <col min="12" max="16384" width="9.140625" style="1059"/>
  </cols>
  <sheetData>
    <row r="1" spans="1:18">
      <c r="A1" s="1454" t="s">
        <v>1299</v>
      </c>
      <c r="B1" s="1455"/>
      <c r="C1" s="1455"/>
      <c r="D1" s="1455"/>
      <c r="E1" s="1455"/>
      <c r="F1" s="1455"/>
      <c r="G1" s="1455"/>
      <c r="H1" s="1455"/>
      <c r="I1" s="1455"/>
      <c r="J1" s="1058"/>
    </row>
    <row r="2" spans="1:18" s="1060" customFormat="1">
      <c r="A2" s="1456" t="s">
        <v>209</v>
      </c>
      <c r="B2" s="1457" t="s">
        <v>814</v>
      </c>
      <c r="C2" s="1457"/>
      <c r="D2" s="1457"/>
      <c r="E2" s="1457" t="s">
        <v>248</v>
      </c>
      <c r="F2" s="1457"/>
      <c r="G2" s="1457"/>
      <c r="H2" s="1457" t="s">
        <v>139</v>
      </c>
      <c r="I2" s="1457"/>
      <c r="J2" s="1457"/>
      <c r="K2" s="1059"/>
      <c r="L2" s="1059"/>
      <c r="M2" s="1059"/>
      <c r="N2" s="1059"/>
      <c r="O2" s="1059"/>
      <c r="P2" s="1059"/>
      <c r="Q2" s="1059"/>
      <c r="R2" s="1059"/>
    </row>
    <row r="3" spans="1:18" s="1060" customFormat="1" ht="45">
      <c r="A3" s="1456"/>
      <c r="B3" s="1061" t="s">
        <v>1300</v>
      </c>
      <c r="C3" s="1061" t="s">
        <v>1301</v>
      </c>
      <c r="D3" s="1061" t="s">
        <v>1302</v>
      </c>
      <c r="E3" s="1061" t="s">
        <v>1300</v>
      </c>
      <c r="F3" s="1061" t="s">
        <v>1301</v>
      </c>
      <c r="G3" s="1061" t="s">
        <v>1302</v>
      </c>
      <c r="H3" s="1061" t="s">
        <v>1300</v>
      </c>
      <c r="I3" s="1061" t="s">
        <v>1301</v>
      </c>
      <c r="J3" s="1061" t="s">
        <v>1302</v>
      </c>
      <c r="K3" s="1059"/>
      <c r="L3" s="1059"/>
      <c r="M3" s="1059"/>
      <c r="N3" s="1059"/>
      <c r="O3" s="1059"/>
      <c r="P3" s="1059"/>
      <c r="Q3" s="1059"/>
      <c r="R3" s="1059"/>
    </row>
    <row r="4" spans="1:18" s="1064" customFormat="1">
      <c r="A4" s="1062" t="s">
        <v>78</v>
      </c>
      <c r="B4" s="1063">
        <v>1248991.0899999999</v>
      </c>
      <c r="C4" s="1063">
        <v>1066936.5499999998</v>
      </c>
      <c r="D4" s="1063">
        <v>182054.54</v>
      </c>
      <c r="E4" s="1063">
        <v>1582997.0100000002</v>
      </c>
      <c r="F4" s="1063">
        <v>1640885.9999999998</v>
      </c>
      <c r="G4" s="1063">
        <v>-57888.990000000005</v>
      </c>
      <c r="H4" s="1063">
        <v>2831988.0999999996</v>
      </c>
      <c r="I4" s="1063">
        <v>2707822.5499999993</v>
      </c>
      <c r="J4" s="1063">
        <v>124165.55000000002</v>
      </c>
      <c r="K4" s="1059"/>
      <c r="L4" s="1059"/>
      <c r="M4" s="1059"/>
      <c r="N4" s="1059"/>
      <c r="O4" s="1059"/>
      <c r="P4" s="1059"/>
      <c r="Q4" s="1059"/>
      <c r="R4" s="1059"/>
    </row>
    <row r="5" spans="1:18" s="1064" customFormat="1">
      <c r="A5" s="1062" t="s">
        <v>1303</v>
      </c>
      <c r="B5" s="1063">
        <f>SUM(B6:B9)</f>
        <v>385421.12</v>
      </c>
      <c r="C5" s="1063">
        <f t="shared" ref="C5:J5" si="0">SUM(C6:C9)</f>
        <v>374135.70999999996</v>
      </c>
      <c r="D5" s="1063">
        <f t="shared" si="0"/>
        <v>11285.41</v>
      </c>
      <c r="E5" s="1063">
        <f t="shared" si="0"/>
        <v>523918.55999999994</v>
      </c>
      <c r="F5" s="1063">
        <f t="shared" si="0"/>
        <v>507727.74</v>
      </c>
      <c r="G5" s="1063">
        <f t="shared" si="0"/>
        <v>16190.82</v>
      </c>
      <c r="H5" s="1063">
        <f t="shared" si="0"/>
        <v>909339.67999999993</v>
      </c>
      <c r="I5" s="1063">
        <f t="shared" si="0"/>
        <v>881863.45</v>
      </c>
      <c r="J5" s="1063">
        <f t="shared" si="0"/>
        <v>27476.230000000003</v>
      </c>
      <c r="K5" s="1065"/>
      <c r="L5" s="1065"/>
      <c r="M5" s="1065"/>
      <c r="N5" s="1065"/>
      <c r="O5" s="1065"/>
      <c r="P5" s="1065"/>
      <c r="Q5" s="1065"/>
      <c r="R5" s="1065"/>
    </row>
    <row r="6" spans="1:18" s="1060" customFormat="1">
      <c r="A6" s="1066" t="s">
        <v>218</v>
      </c>
      <c r="B6" s="1067">
        <v>80247.92</v>
      </c>
      <c r="C6" s="1068">
        <v>84780.51</v>
      </c>
      <c r="D6" s="1067">
        <v>-4532.59</v>
      </c>
      <c r="E6" s="1069">
        <v>121660.18</v>
      </c>
      <c r="F6" s="1067">
        <v>112359.5</v>
      </c>
      <c r="G6" s="1067">
        <v>9300.68</v>
      </c>
      <c r="H6" s="1067">
        <f t="shared" ref="H6:J9" si="1">B6+E6</f>
        <v>201908.09999999998</v>
      </c>
      <c r="I6" s="1067">
        <f t="shared" si="1"/>
        <v>197140.01</v>
      </c>
      <c r="J6" s="1067">
        <f t="shared" si="1"/>
        <v>4768.09</v>
      </c>
      <c r="K6" s="1059"/>
      <c r="L6" s="1059"/>
      <c r="M6" s="1059"/>
      <c r="N6" s="1059"/>
      <c r="O6" s="1059"/>
      <c r="P6" s="1059"/>
      <c r="Q6" s="1059"/>
      <c r="R6" s="1059"/>
    </row>
    <row r="7" spans="1:18" s="1060" customFormat="1">
      <c r="A7" s="1066" t="s">
        <v>219</v>
      </c>
      <c r="B7" s="1067">
        <v>100303.37</v>
      </c>
      <c r="C7" s="1068">
        <v>97856.86</v>
      </c>
      <c r="D7" s="1067">
        <v>2446.5100000000002</v>
      </c>
      <c r="E7" s="1069">
        <v>155537.95000000001</v>
      </c>
      <c r="F7" s="1067">
        <v>160344.10999999999</v>
      </c>
      <c r="G7" s="1067">
        <v>-4806.16</v>
      </c>
      <c r="H7" s="1067">
        <f t="shared" si="1"/>
        <v>255841.32</v>
      </c>
      <c r="I7" s="1067">
        <f t="shared" si="1"/>
        <v>258200.96999999997</v>
      </c>
      <c r="J7" s="1067">
        <f t="shared" si="1"/>
        <v>-2359.6499999999996</v>
      </c>
      <c r="K7" s="1059"/>
      <c r="L7" s="1059"/>
      <c r="M7" s="1059"/>
      <c r="N7" s="1059"/>
      <c r="O7" s="1059"/>
      <c r="P7" s="1059"/>
      <c r="Q7" s="1059"/>
      <c r="R7" s="1059"/>
    </row>
    <row r="8" spans="1:18" s="1060" customFormat="1">
      <c r="A8" s="1066" t="s">
        <v>325</v>
      </c>
      <c r="B8" s="1070">
        <v>109374.51</v>
      </c>
      <c r="C8" s="1071">
        <v>103710.48</v>
      </c>
      <c r="D8" s="1070">
        <v>5664.03</v>
      </c>
      <c r="E8" s="1072">
        <v>164816.95999999999</v>
      </c>
      <c r="F8" s="1070">
        <v>156191.88</v>
      </c>
      <c r="G8" s="1070">
        <v>8625.08</v>
      </c>
      <c r="H8" s="1070">
        <f t="shared" si="1"/>
        <v>274191.46999999997</v>
      </c>
      <c r="I8" s="1070">
        <f t="shared" si="1"/>
        <v>259902.36</v>
      </c>
      <c r="J8" s="1070">
        <f t="shared" si="1"/>
        <v>14289.11</v>
      </c>
      <c r="K8" s="1059"/>
      <c r="L8" s="1059"/>
      <c r="M8" s="1059"/>
      <c r="N8" s="1059"/>
      <c r="O8" s="1059"/>
      <c r="P8" s="1059"/>
      <c r="Q8" s="1059"/>
      <c r="R8" s="1059"/>
    </row>
    <row r="9" spans="1:18" s="1060" customFormat="1">
      <c r="A9" s="1073" t="s">
        <v>326</v>
      </c>
      <c r="B9" s="1074">
        <v>95495.32</v>
      </c>
      <c r="C9" s="1074">
        <v>87787.86</v>
      </c>
      <c r="D9" s="1074">
        <v>7707.46</v>
      </c>
      <c r="E9" s="1074">
        <v>81903.47</v>
      </c>
      <c r="F9" s="1075">
        <v>78832.25</v>
      </c>
      <c r="G9" s="1075">
        <v>3071.22</v>
      </c>
      <c r="H9" s="1067">
        <f t="shared" si="1"/>
        <v>177398.79</v>
      </c>
      <c r="I9" s="1067">
        <f t="shared" si="1"/>
        <v>166620.10999999999</v>
      </c>
      <c r="J9" s="1067">
        <f t="shared" si="1"/>
        <v>10778.68</v>
      </c>
      <c r="K9" s="1059"/>
      <c r="L9" s="1059"/>
      <c r="M9" s="1059"/>
      <c r="N9" s="1059"/>
      <c r="O9" s="1059"/>
      <c r="P9" s="1059"/>
      <c r="Q9" s="1059"/>
      <c r="R9" s="1059"/>
    </row>
    <row r="10" spans="1:18" s="1060" customFormat="1" ht="15" customHeight="1">
      <c r="A10" s="1458" t="s">
        <v>224</v>
      </c>
      <c r="B10" s="1453"/>
      <c r="C10" s="1453"/>
      <c r="D10" s="1453"/>
      <c r="E10" s="1453"/>
      <c r="F10" s="1453"/>
      <c r="G10" s="1453"/>
      <c r="H10" s="1453"/>
      <c r="I10" s="1453"/>
      <c r="J10" s="1453"/>
      <c r="K10" s="1059"/>
      <c r="L10" s="1059"/>
      <c r="M10" s="1059"/>
      <c r="N10" s="1059"/>
      <c r="O10" s="1059"/>
      <c r="P10" s="1059"/>
      <c r="Q10" s="1059"/>
      <c r="R10" s="1059"/>
    </row>
    <row r="11" spans="1:18" s="1060" customFormat="1" ht="15" customHeight="1">
      <c r="A11" s="1453" t="s">
        <v>1304</v>
      </c>
      <c r="B11" s="1453"/>
      <c r="C11" s="1453"/>
      <c r="D11" s="1453"/>
      <c r="E11" s="1453"/>
      <c r="F11" s="1453"/>
      <c r="G11" s="1453"/>
      <c r="H11" s="1453"/>
      <c r="I11" s="1453"/>
      <c r="J11" s="1453"/>
      <c r="K11" s="1059"/>
      <c r="L11" s="1059"/>
      <c r="M11" s="1059"/>
      <c r="N11" s="1059"/>
      <c r="O11" s="1059"/>
      <c r="P11" s="1059"/>
      <c r="Q11" s="1059"/>
      <c r="R11" s="1059"/>
    </row>
    <row r="12" spans="1:18" s="1060" customFormat="1">
      <c r="A12" s="1076" t="s">
        <v>264</v>
      </c>
      <c r="B12" s="1076"/>
      <c r="C12" s="1077"/>
      <c r="D12" s="1077"/>
      <c r="E12" s="1077"/>
      <c r="F12" s="1077"/>
      <c r="G12" s="1077"/>
      <c r="H12" s="1077"/>
      <c r="I12" s="1077"/>
      <c r="J12" s="1077"/>
      <c r="K12" s="1059"/>
      <c r="L12" s="1059"/>
      <c r="M12" s="1059"/>
      <c r="N12" s="1059"/>
      <c r="O12" s="1059"/>
      <c r="P12" s="1059"/>
      <c r="Q12" s="1059"/>
      <c r="R12" s="1059"/>
    </row>
  </sheetData>
  <mergeCells count="7">
    <mergeCell ref="A11:J11"/>
    <mergeCell ref="A1:I1"/>
    <mergeCell ref="A2:A3"/>
    <mergeCell ref="B2:D2"/>
    <mergeCell ref="E2:G2"/>
    <mergeCell ref="H2:J2"/>
    <mergeCell ref="A10:J10"/>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sqref="A1:P1"/>
    </sheetView>
  </sheetViews>
  <sheetFormatPr defaultRowHeight="15"/>
  <cols>
    <col min="1" max="1" width="54.85546875" style="1078" customWidth="1"/>
    <col min="2" max="2" width="14.42578125" style="1078" bestFit="1" customWidth="1"/>
    <col min="3" max="3" width="18.140625" style="1078" bestFit="1" customWidth="1"/>
    <col min="4" max="4" width="14.5703125" style="1078" bestFit="1" customWidth="1"/>
    <col min="5" max="5" width="12.42578125" style="1078" bestFit="1" customWidth="1"/>
    <col min="6" max="6" width="17.7109375" style="1078" bestFit="1" customWidth="1"/>
    <col min="7" max="7" width="14.140625" style="1078" bestFit="1" customWidth="1"/>
    <col min="8" max="8" width="13.140625" style="1078" bestFit="1" customWidth="1"/>
    <col min="9" max="9" width="11.140625" style="1078" bestFit="1" customWidth="1"/>
    <col min="10" max="10" width="12.5703125" style="1078" bestFit="1" customWidth="1"/>
    <col min="11" max="11" width="13.85546875" style="1078" bestFit="1" customWidth="1"/>
    <col min="12" max="12" width="14.140625" style="1078" bestFit="1" customWidth="1"/>
    <col min="13" max="13" width="13.7109375" style="1078" bestFit="1" customWidth="1"/>
    <col min="14" max="14" width="11.7109375" style="1078" bestFit="1" customWidth="1"/>
    <col min="15" max="15" width="12.7109375" style="1078" bestFit="1" customWidth="1"/>
    <col min="16" max="16" width="14.140625" style="1078" bestFit="1" customWidth="1"/>
    <col min="17" max="16384" width="9.140625" style="1078"/>
  </cols>
  <sheetData>
    <row r="1" spans="1:20">
      <c r="A1" s="1460" t="s">
        <v>62</v>
      </c>
      <c r="B1" s="1461"/>
      <c r="C1" s="1461"/>
      <c r="D1" s="1461"/>
      <c r="E1" s="1461"/>
      <c r="F1" s="1461"/>
      <c r="G1" s="1461"/>
      <c r="H1" s="1461"/>
      <c r="I1" s="1461"/>
      <c r="J1" s="1461"/>
      <c r="K1" s="1461"/>
      <c r="L1" s="1461"/>
      <c r="M1" s="1461"/>
      <c r="N1" s="1461"/>
      <c r="O1" s="1461"/>
      <c r="P1" s="1462"/>
    </row>
    <row r="2" spans="1:20">
      <c r="A2" s="1079" t="s">
        <v>209</v>
      </c>
      <c r="B2" s="1463" t="s">
        <v>1305</v>
      </c>
      <c r="C2" s="1464"/>
      <c r="D2" s="1464"/>
      <c r="E2" s="1464"/>
      <c r="F2" s="1465"/>
      <c r="G2" s="1463" t="s">
        <v>1306</v>
      </c>
      <c r="H2" s="1464"/>
      <c r="I2" s="1464"/>
      <c r="J2" s="1464"/>
      <c r="K2" s="1465"/>
      <c r="L2" s="1463" t="s">
        <v>1307</v>
      </c>
      <c r="M2" s="1464"/>
      <c r="N2" s="1464"/>
      <c r="O2" s="1464"/>
      <c r="P2" s="1465"/>
      <c r="Q2" s="1080"/>
      <c r="R2" s="1080"/>
      <c r="S2" s="1080"/>
      <c r="T2" s="1080"/>
    </row>
    <row r="3" spans="1:20" ht="45">
      <c r="A3" s="1081" t="s">
        <v>813</v>
      </c>
      <c r="B3" s="1082" t="s">
        <v>1308</v>
      </c>
      <c r="C3" s="1082" t="s">
        <v>1309</v>
      </c>
      <c r="D3" s="1082" t="s">
        <v>1310</v>
      </c>
      <c r="E3" s="1082" t="s">
        <v>1311</v>
      </c>
      <c r="F3" s="1082" t="s">
        <v>139</v>
      </c>
      <c r="G3" s="1083" t="s">
        <v>1308</v>
      </c>
      <c r="H3" s="1083" t="s">
        <v>1309</v>
      </c>
      <c r="I3" s="1083" t="s">
        <v>1310</v>
      </c>
      <c r="J3" s="1083" t="s">
        <v>1312</v>
      </c>
      <c r="K3" s="1083" t="s">
        <v>139</v>
      </c>
      <c r="L3" s="1083" t="s">
        <v>1308</v>
      </c>
      <c r="M3" s="1083" t="s">
        <v>1309</v>
      </c>
      <c r="N3" s="1083" t="s">
        <v>1310</v>
      </c>
      <c r="O3" s="1083" t="s">
        <v>1311</v>
      </c>
      <c r="P3" s="1083" t="s">
        <v>139</v>
      </c>
      <c r="Q3" s="1080"/>
      <c r="R3" s="1080"/>
      <c r="S3" s="1080"/>
      <c r="T3" s="1080"/>
    </row>
    <row r="4" spans="1:20">
      <c r="A4" s="1084" t="s">
        <v>1313</v>
      </c>
      <c r="B4" s="1085">
        <v>133726</v>
      </c>
      <c r="C4" s="1085">
        <v>3871</v>
      </c>
      <c r="D4" s="1086">
        <v>54</v>
      </c>
      <c r="E4" s="1085">
        <v>1703</v>
      </c>
      <c r="F4" s="1087">
        <v>139354</v>
      </c>
      <c r="G4" s="1088">
        <v>133510</v>
      </c>
      <c r="H4" s="1088">
        <v>3973</v>
      </c>
      <c r="I4" s="1086">
        <v>53</v>
      </c>
      <c r="J4" s="1088">
        <v>1772</v>
      </c>
      <c r="K4" s="1087">
        <v>139308</v>
      </c>
      <c r="L4" s="1085">
        <v>134618</v>
      </c>
      <c r="M4" s="1085">
        <v>7073</v>
      </c>
      <c r="N4" s="1089">
        <v>6</v>
      </c>
      <c r="O4" s="1085">
        <v>1882</v>
      </c>
      <c r="P4" s="1087">
        <v>143579</v>
      </c>
    </row>
    <row r="5" spans="1:20">
      <c r="A5" s="1466" t="s">
        <v>1314</v>
      </c>
      <c r="B5" s="1467"/>
      <c r="C5" s="1467"/>
      <c r="D5" s="1467"/>
      <c r="E5" s="1467"/>
      <c r="F5" s="1467"/>
      <c r="G5" s="1467"/>
      <c r="H5" s="1467"/>
      <c r="I5" s="1467"/>
      <c r="J5" s="1467"/>
      <c r="K5" s="1467"/>
      <c r="L5" s="1467"/>
      <c r="M5" s="1467"/>
      <c r="N5" s="1467"/>
      <c r="O5" s="1467"/>
      <c r="P5" s="1468"/>
    </row>
    <row r="6" spans="1:20">
      <c r="A6" s="1084" t="s">
        <v>1315</v>
      </c>
      <c r="B6" s="1090">
        <v>264268</v>
      </c>
      <c r="C6" s="1090">
        <v>21865</v>
      </c>
      <c r="D6" s="1090" t="s">
        <v>1316</v>
      </c>
      <c r="E6" s="1469">
        <v>214426</v>
      </c>
      <c r="F6" s="1091">
        <f>SUM(B6:D6)</f>
        <v>286133</v>
      </c>
      <c r="G6" s="1092">
        <v>243715.66435999985</v>
      </c>
      <c r="H6" s="1092">
        <v>23213.106409999997</v>
      </c>
      <c r="I6" s="1092">
        <v>0</v>
      </c>
      <c r="J6" s="1470">
        <v>213240.45699999999</v>
      </c>
      <c r="K6" s="1093">
        <f>SUM(G6:I6)</f>
        <v>266928.77076999983</v>
      </c>
      <c r="L6" s="1090">
        <v>206216</v>
      </c>
      <c r="M6" s="1090">
        <v>19683</v>
      </c>
      <c r="N6" s="1090" t="s">
        <v>1317</v>
      </c>
      <c r="O6" s="1473">
        <v>187196</v>
      </c>
      <c r="P6" s="1094">
        <f>SUM(L6:N6)</f>
        <v>225899</v>
      </c>
    </row>
    <row r="7" spans="1:20">
      <c r="A7" s="1084" t="s">
        <v>1318</v>
      </c>
      <c r="B7" s="1090">
        <v>633</v>
      </c>
      <c r="C7" s="1090">
        <v>296</v>
      </c>
      <c r="D7" s="1090">
        <v>411</v>
      </c>
      <c r="E7" s="1469"/>
      <c r="F7" s="1091">
        <f t="shared" ref="F7:F16" si="0">SUM(B7:D7)</f>
        <v>1340</v>
      </c>
      <c r="G7" s="1092">
        <v>673.02791999999977</v>
      </c>
      <c r="H7" s="1092">
        <v>268.34584000000001</v>
      </c>
      <c r="I7" s="1092">
        <v>241.02</v>
      </c>
      <c r="J7" s="1471"/>
      <c r="K7" s="1093">
        <f t="shared" ref="K7:K16" si="1">SUM(G7:I7)</f>
        <v>1182.3937599999997</v>
      </c>
      <c r="L7" s="1090">
        <v>495</v>
      </c>
      <c r="M7" s="1090">
        <v>327</v>
      </c>
      <c r="N7" s="1090">
        <v>5</v>
      </c>
      <c r="O7" s="1474"/>
      <c r="P7" s="1094">
        <f t="shared" ref="P7:P16" si="2">SUM(L7:N7)</f>
        <v>827</v>
      </c>
    </row>
    <row r="8" spans="1:20">
      <c r="A8" s="1084" t="s">
        <v>1319</v>
      </c>
      <c r="B8" s="1090">
        <v>2089912</v>
      </c>
      <c r="C8" s="1090">
        <v>144757</v>
      </c>
      <c r="D8" s="1090" t="s">
        <v>1316</v>
      </c>
      <c r="E8" s="1469"/>
      <c r="F8" s="1091">
        <f t="shared" si="0"/>
        <v>2234669</v>
      </c>
      <c r="G8" s="1092">
        <v>2052288.8998100006</v>
      </c>
      <c r="H8" s="1092">
        <v>163334.00972</v>
      </c>
      <c r="I8" s="1092">
        <v>0</v>
      </c>
      <c r="J8" s="1471"/>
      <c r="K8" s="1093">
        <f t="shared" si="1"/>
        <v>2215622.9095300008</v>
      </c>
      <c r="L8" s="1090">
        <v>1800181</v>
      </c>
      <c r="M8" s="1090">
        <v>154104</v>
      </c>
      <c r="N8" s="1090" t="s">
        <v>1317</v>
      </c>
      <c r="O8" s="1474"/>
      <c r="P8" s="1094">
        <f t="shared" si="2"/>
        <v>1954285</v>
      </c>
      <c r="Q8" s="1095"/>
      <c r="R8" s="1095"/>
      <c r="S8" s="1095"/>
      <c r="T8" s="1095"/>
    </row>
    <row r="9" spans="1:20">
      <c r="A9" s="1084" t="s">
        <v>1320</v>
      </c>
      <c r="B9" s="1090">
        <v>22208</v>
      </c>
      <c r="C9" s="1090">
        <v>61</v>
      </c>
      <c r="D9" s="1090">
        <v>86</v>
      </c>
      <c r="E9" s="1469"/>
      <c r="F9" s="1091">
        <f t="shared" si="0"/>
        <v>22355</v>
      </c>
      <c r="G9" s="1092">
        <v>23452.431990000001</v>
      </c>
      <c r="H9" s="1092">
        <v>136.71</v>
      </c>
      <c r="I9" s="1092">
        <v>86.12</v>
      </c>
      <c r="J9" s="1471"/>
      <c r="K9" s="1093">
        <f t="shared" si="1"/>
        <v>23675.261989999999</v>
      </c>
      <c r="L9" s="1090">
        <v>33768</v>
      </c>
      <c r="M9" s="1090">
        <v>251</v>
      </c>
      <c r="N9" s="1090" t="s">
        <v>1317</v>
      </c>
      <c r="O9" s="1474"/>
      <c r="P9" s="1094">
        <f t="shared" si="2"/>
        <v>34019</v>
      </c>
    </row>
    <row r="10" spans="1:20">
      <c r="A10" s="1084" t="s">
        <v>1321</v>
      </c>
      <c r="B10" s="1090">
        <v>1390</v>
      </c>
      <c r="C10" s="1090">
        <v>1158</v>
      </c>
      <c r="D10" s="1090" t="s">
        <v>1316</v>
      </c>
      <c r="E10" s="1469"/>
      <c r="F10" s="1091">
        <f t="shared" si="0"/>
        <v>2548</v>
      </c>
      <c r="G10" s="1092">
        <v>1382.19</v>
      </c>
      <c r="H10" s="1092">
        <v>1140.96</v>
      </c>
      <c r="I10" s="1092">
        <v>0</v>
      </c>
      <c r="J10" s="1471"/>
      <c r="K10" s="1093">
        <f t="shared" si="1"/>
        <v>2523.15</v>
      </c>
      <c r="L10" s="1090">
        <v>1878</v>
      </c>
      <c r="M10" s="1090">
        <v>1641</v>
      </c>
      <c r="N10" s="1090" t="s">
        <v>1317</v>
      </c>
      <c r="O10" s="1474"/>
      <c r="P10" s="1094">
        <f t="shared" si="2"/>
        <v>3519</v>
      </c>
    </row>
    <row r="11" spans="1:20">
      <c r="A11" s="1084" t="s">
        <v>1322</v>
      </c>
      <c r="B11" s="1090">
        <v>73</v>
      </c>
      <c r="C11" s="1090">
        <v>30</v>
      </c>
      <c r="D11" s="1090" t="s">
        <v>1316</v>
      </c>
      <c r="E11" s="1469"/>
      <c r="F11" s="1091">
        <f t="shared" si="0"/>
        <v>103</v>
      </c>
      <c r="G11" s="1092">
        <v>73.22999999999999</v>
      </c>
      <c r="H11" s="1092">
        <v>37.19</v>
      </c>
      <c r="I11" s="1092">
        <v>0</v>
      </c>
      <c r="J11" s="1471"/>
      <c r="K11" s="1093">
        <f t="shared" si="1"/>
        <v>110.41999999999999</v>
      </c>
      <c r="L11" s="1090">
        <v>96</v>
      </c>
      <c r="M11" s="1090">
        <v>51</v>
      </c>
      <c r="N11" s="1090" t="s">
        <v>1317</v>
      </c>
      <c r="O11" s="1474"/>
      <c r="P11" s="1094">
        <f t="shared" si="2"/>
        <v>147</v>
      </c>
    </row>
    <row r="12" spans="1:20">
      <c r="A12" s="1084" t="s">
        <v>1323</v>
      </c>
      <c r="B12" s="1090">
        <v>232</v>
      </c>
      <c r="C12" s="1090" t="s">
        <v>1316</v>
      </c>
      <c r="D12" s="1090" t="s">
        <v>1316</v>
      </c>
      <c r="E12" s="1469"/>
      <c r="F12" s="1091">
        <f t="shared" si="0"/>
        <v>232</v>
      </c>
      <c r="G12" s="1092">
        <v>239.54867000000002</v>
      </c>
      <c r="H12" s="1092">
        <v>0</v>
      </c>
      <c r="I12" s="1092">
        <v>0</v>
      </c>
      <c r="J12" s="1471"/>
      <c r="K12" s="1093">
        <f t="shared" si="1"/>
        <v>239.54867000000002</v>
      </c>
      <c r="L12" s="1090">
        <v>329</v>
      </c>
      <c r="M12" s="1090" t="s">
        <v>1316</v>
      </c>
      <c r="N12" s="1090" t="s">
        <v>1317</v>
      </c>
      <c r="O12" s="1474"/>
      <c r="P12" s="1094">
        <f t="shared" si="2"/>
        <v>329</v>
      </c>
    </row>
    <row r="13" spans="1:20">
      <c r="A13" s="1084" t="s">
        <v>1324</v>
      </c>
      <c r="B13" s="1090">
        <v>0</v>
      </c>
      <c r="C13" s="1090" t="s">
        <v>1316</v>
      </c>
      <c r="D13" s="1090" t="s">
        <v>1316</v>
      </c>
      <c r="E13" s="1469"/>
      <c r="F13" s="1091">
        <f t="shared" si="0"/>
        <v>0</v>
      </c>
      <c r="G13" s="1092">
        <v>0</v>
      </c>
      <c r="H13" s="1092">
        <v>0</v>
      </c>
      <c r="I13" s="1092">
        <v>0</v>
      </c>
      <c r="J13" s="1471"/>
      <c r="K13" s="1093">
        <f t="shared" si="1"/>
        <v>0</v>
      </c>
      <c r="L13" s="1090" t="s">
        <v>1316</v>
      </c>
      <c r="M13" s="1090" t="s">
        <v>1316</v>
      </c>
      <c r="N13" s="1090" t="s">
        <v>1317</v>
      </c>
      <c r="O13" s="1474"/>
      <c r="P13" s="1094">
        <f t="shared" si="2"/>
        <v>0</v>
      </c>
    </row>
    <row r="14" spans="1:20">
      <c r="A14" s="1084" t="s">
        <v>1325</v>
      </c>
      <c r="B14" s="1090" t="s">
        <v>1326</v>
      </c>
      <c r="C14" s="1090" t="s">
        <v>1316</v>
      </c>
      <c r="D14" s="1090" t="s">
        <v>1316</v>
      </c>
      <c r="E14" s="1469"/>
      <c r="F14" s="1091">
        <f t="shared" si="0"/>
        <v>0</v>
      </c>
      <c r="G14" s="1092">
        <v>0</v>
      </c>
      <c r="H14" s="1092">
        <v>0</v>
      </c>
      <c r="I14" s="1092">
        <v>0</v>
      </c>
      <c r="J14" s="1471"/>
      <c r="K14" s="1093">
        <f t="shared" si="1"/>
        <v>0</v>
      </c>
      <c r="L14" s="1090">
        <v>5</v>
      </c>
      <c r="M14" s="1090" t="s">
        <v>1316</v>
      </c>
      <c r="N14" s="1090" t="s">
        <v>1317</v>
      </c>
      <c r="O14" s="1474"/>
      <c r="P14" s="1094">
        <f t="shared" si="2"/>
        <v>5</v>
      </c>
    </row>
    <row r="15" spans="1:20">
      <c r="A15" s="1084" t="s">
        <v>113</v>
      </c>
      <c r="B15" s="1090">
        <v>30293</v>
      </c>
      <c r="C15" s="1090">
        <v>22257</v>
      </c>
      <c r="D15" s="1090">
        <v>2</v>
      </c>
      <c r="E15" s="1469"/>
      <c r="F15" s="1091">
        <f t="shared" si="0"/>
        <v>52552</v>
      </c>
      <c r="G15" s="1092">
        <v>29857.985399999998</v>
      </c>
      <c r="H15" s="1092">
        <v>24207.380609999997</v>
      </c>
      <c r="I15" s="1092">
        <v>1.71</v>
      </c>
      <c r="J15" s="1471"/>
      <c r="K15" s="1093">
        <f t="shared" si="1"/>
        <v>54067.076009999997</v>
      </c>
      <c r="L15" s="1090">
        <v>24537</v>
      </c>
      <c r="M15" s="1090">
        <v>28931</v>
      </c>
      <c r="N15" s="1090" t="s">
        <v>1317</v>
      </c>
      <c r="O15" s="1474"/>
      <c r="P15" s="1094">
        <f t="shared" si="2"/>
        <v>53468</v>
      </c>
    </row>
    <row r="16" spans="1:20">
      <c r="A16" s="1084" t="s">
        <v>455</v>
      </c>
      <c r="B16" s="1090">
        <v>12319</v>
      </c>
      <c r="C16" s="1090">
        <v>23505</v>
      </c>
      <c r="D16" s="1090">
        <v>0</v>
      </c>
      <c r="E16" s="1469"/>
      <c r="F16" s="1091">
        <f t="shared" si="0"/>
        <v>35824</v>
      </c>
      <c r="G16" s="1092">
        <v>24945.897149999997</v>
      </c>
      <c r="H16" s="1092">
        <v>4513.8437700000004</v>
      </c>
      <c r="I16" s="1092">
        <v>0.05</v>
      </c>
      <c r="J16" s="1471"/>
      <c r="K16" s="1093">
        <f t="shared" si="1"/>
        <v>29459.790919999996</v>
      </c>
      <c r="L16" s="1090">
        <v>16633</v>
      </c>
      <c r="M16" s="1090">
        <v>4851</v>
      </c>
      <c r="N16" s="1090" t="s">
        <v>1317</v>
      </c>
      <c r="O16" s="1474"/>
      <c r="P16" s="1094">
        <f t="shared" si="2"/>
        <v>21484</v>
      </c>
    </row>
    <row r="17" spans="1:16">
      <c r="A17" s="1084" t="s">
        <v>1312</v>
      </c>
      <c r="B17" s="1096"/>
      <c r="C17" s="1096"/>
      <c r="D17" s="1096"/>
      <c r="E17" s="1469"/>
      <c r="F17" s="1097">
        <v>214426</v>
      </c>
      <c r="G17" s="1092"/>
      <c r="H17" s="1092"/>
      <c r="I17" s="1092"/>
      <c r="J17" s="1472"/>
      <c r="K17" s="1098">
        <v>213240.45725000001</v>
      </c>
      <c r="L17" s="1099"/>
      <c r="M17" s="1099"/>
      <c r="N17" s="1099"/>
      <c r="O17" s="1475"/>
      <c r="P17" s="1100">
        <v>187196</v>
      </c>
    </row>
    <row r="18" spans="1:16">
      <c r="A18" s="1101" t="s">
        <v>139</v>
      </c>
      <c r="B18" s="1099">
        <f>SUM(B6:B16)</f>
        <v>2421328</v>
      </c>
      <c r="C18" s="1099">
        <f>SUM(C6:C16)</f>
        <v>213929</v>
      </c>
      <c r="D18" s="1099">
        <f>SUM(D6:D16)</f>
        <v>499</v>
      </c>
      <c r="E18" s="1102">
        <v>214426</v>
      </c>
      <c r="F18" s="1094">
        <f>SUM(F6:F17)</f>
        <v>2850182</v>
      </c>
      <c r="G18" s="1098">
        <f>SUM(G6:G16)</f>
        <v>2376628.8753000004</v>
      </c>
      <c r="H18" s="1098">
        <f>SUM(H6:H16)</f>
        <v>216851.54634999999</v>
      </c>
      <c r="I18" s="1098">
        <f>SUM(I6:I16)</f>
        <v>328.9</v>
      </c>
      <c r="J18" s="1098">
        <v>213240.45725000001</v>
      </c>
      <c r="K18" s="1103">
        <f>SUM(K6:K17)</f>
        <v>2807049.7789000003</v>
      </c>
      <c r="L18" s="1099">
        <f>SUM(L6:L16)</f>
        <v>2084138</v>
      </c>
      <c r="M18" s="1099">
        <f>SUM(M6:M16)</f>
        <v>209839</v>
      </c>
      <c r="N18" s="1099">
        <f>SUM(N6:N16)</f>
        <v>5</v>
      </c>
      <c r="O18" s="1100">
        <v>187196</v>
      </c>
      <c r="P18" s="1094">
        <f>SUM(P6:P17)</f>
        <v>2481178</v>
      </c>
    </row>
    <row r="19" spans="1:16" ht="15.75">
      <c r="A19" s="1080" t="s">
        <v>122</v>
      </c>
      <c r="B19" s="1080"/>
      <c r="C19" s="1080"/>
      <c r="D19" s="1080"/>
      <c r="E19" s="1080"/>
      <c r="F19" s="1080"/>
      <c r="G19" s="1080"/>
      <c r="H19" s="1080"/>
      <c r="I19" s="1080"/>
      <c r="J19" s="1080"/>
      <c r="K19" s="1080"/>
      <c r="L19" s="1104"/>
      <c r="M19" s="1104"/>
      <c r="N19" s="1104"/>
      <c r="O19" s="1104"/>
      <c r="P19" s="1104"/>
    </row>
    <row r="20" spans="1:16">
      <c r="A20" s="1459"/>
      <c r="B20" s="1459"/>
      <c r="C20" s="1459"/>
      <c r="D20" s="1459"/>
      <c r="E20" s="1459"/>
      <c r="F20" s="1459"/>
      <c r="G20" s="1459"/>
      <c r="H20" s="1459"/>
      <c r="I20" s="1459"/>
      <c r="J20" s="1080"/>
      <c r="K20" s="1080"/>
      <c r="L20" s="1080"/>
      <c r="M20" s="1080"/>
      <c r="N20" s="1105"/>
      <c r="O20" s="1080"/>
      <c r="P20" s="1080"/>
    </row>
    <row r="21" spans="1:16">
      <c r="A21" s="1106" t="s">
        <v>1327</v>
      </c>
      <c r="B21" s="1106"/>
      <c r="C21" s="1106"/>
      <c r="D21" s="1106"/>
      <c r="E21" s="1106"/>
      <c r="F21" s="1107"/>
      <c r="G21" s="1108"/>
      <c r="H21" s="1106"/>
      <c r="I21" s="1106"/>
      <c r="J21" s="1106"/>
      <c r="K21" s="1106"/>
      <c r="L21" s="1109"/>
      <c r="M21" s="1110"/>
      <c r="N21" s="1110"/>
      <c r="O21" s="1110"/>
      <c r="P21" s="1110"/>
    </row>
    <row r="22" spans="1:16">
      <c r="A22" s="1111" t="s">
        <v>1328</v>
      </c>
      <c r="B22" s="1111"/>
      <c r="C22" s="1111"/>
      <c r="D22" s="1111"/>
      <c r="E22" s="1111"/>
      <c r="F22" s="1111"/>
      <c r="G22" s="1111"/>
      <c r="H22" s="1111"/>
      <c r="I22" s="1111"/>
      <c r="J22" s="1111"/>
      <c r="K22" s="1111"/>
      <c r="L22" s="1059"/>
      <c r="M22" s="1059"/>
      <c r="N22" s="1059"/>
      <c r="O22" s="1059"/>
      <c r="P22" s="1059"/>
    </row>
    <row r="23" spans="1:16">
      <c r="A23" s="1112" t="s">
        <v>1329</v>
      </c>
      <c r="B23" s="1112"/>
      <c r="C23" s="1112"/>
      <c r="D23" s="1112"/>
      <c r="E23" s="1112"/>
      <c r="F23" s="1112"/>
      <c r="G23" s="1112"/>
      <c r="H23" s="1112"/>
      <c r="I23" s="1112"/>
      <c r="J23" s="1112"/>
      <c r="K23" s="1112"/>
      <c r="L23" s="1110"/>
      <c r="M23" s="1110"/>
      <c r="N23" s="1110"/>
      <c r="O23" s="1110"/>
      <c r="P23" s="1110"/>
    </row>
    <row r="24" spans="1:16">
      <c r="A24" s="1106" t="s">
        <v>1330</v>
      </c>
      <c r="B24" s="1106"/>
      <c r="C24" s="1106"/>
      <c r="D24" s="1106"/>
      <c r="E24" s="1106"/>
      <c r="F24" s="1106"/>
      <c r="G24" s="1106"/>
      <c r="H24" s="1106"/>
      <c r="I24" s="1106"/>
      <c r="J24" s="1106"/>
      <c r="K24" s="1106"/>
      <c r="L24" s="1110"/>
      <c r="M24" s="1110"/>
      <c r="N24" s="1110"/>
      <c r="O24" s="1110"/>
      <c r="P24" s="1110"/>
    </row>
    <row r="25" spans="1:16">
      <c r="A25" s="1113" t="s">
        <v>1331</v>
      </c>
      <c r="B25" s="969"/>
      <c r="C25" s="969"/>
      <c r="D25" s="969"/>
      <c r="E25" s="969"/>
      <c r="F25" s="969"/>
      <c r="G25" s="1114"/>
      <c r="H25" s="1114"/>
      <c r="I25" s="1114"/>
      <c r="J25" s="1114"/>
      <c r="K25" s="1114"/>
      <c r="L25" s="1114"/>
      <c r="M25" s="1114"/>
      <c r="N25" s="1114"/>
      <c r="O25" s="1114"/>
      <c r="P25" s="1114"/>
    </row>
    <row r="28" spans="1:16">
      <c r="C28" s="1115"/>
    </row>
  </sheetData>
  <mergeCells count="9">
    <mergeCell ref="A20:I20"/>
    <mergeCell ref="A1:P1"/>
    <mergeCell ref="B2:F2"/>
    <mergeCell ref="G2:K2"/>
    <mergeCell ref="L2:P2"/>
    <mergeCell ref="A5:P5"/>
    <mergeCell ref="E6:E17"/>
    <mergeCell ref="J6:J17"/>
    <mergeCell ref="O6:O17"/>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heetViews>
  <sheetFormatPr defaultColWidth="9.140625" defaultRowHeight="15"/>
  <cols>
    <col min="1" max="1" width="54.7109375" style="255" customWidth="1"/>
    <col min="2" max="2" width="8.42578125" style="255" bestFit="1" customWidth="1"/>
    <col min="3" max="3" width="12.85546875" style="255" bestFit="1" customWidth="1"/>
    <col min="4" max="4" width="13.140625" style="255" bestFit="1" customWidth="1"/>
    <col min="5" max="5" width="12.42578125" style="255" bestFit="1" customWidth="1"/>
    <col min="6" max="6" width="13.42578125" style="255" bestFit="1" customWidth="1"/>
    <col min="7" max="7" width="12.42578125" style="255" bestFit="1" customWidth="1"/>
    <col min="8" max="9" width="11" style="255" bestFit="1" customWidth="1"/>
    <col min="10" max="11" width="12.42578125" style="255" bestFit="1" customWidth="1"/>
    <col min="12" max="12" width="10" style="255" bestFit="1" customWidth="1"/>
    <col min="13" max="16384" width="9.140625" style="255"/>
  </cols>
  <sheetData>
    <row r="1" spans="1:12" ht="15.75" customHeight="1">
      <c r="A1" s="282" t="s">
        <v>776</v>
      </c>
    </row>
    <row r="2" spans="1:12" s="256" customFormat="1" ht="18.75" customHeight="1">
      <c r="A2" s="1284" t="s">
        <v>777</v>
      </c>
      <c r="B2" s="1284" t="s">
        <v>778</v>
      </c>
      <c r="C2" s="1288" t="s">
        <v>779</v>
      </c>
      <c r="D2" s="1311"/>
      <c r="E2" s="1311"/>
      <c r="F2" s="1311"/>
      <c r="G2" s="1311"/>
      <c r="H2" s="1374" t="s">
        <v>780</v>
      </c>
      <c r="I2" s="1374"/>
      <c r="J2" s="1374"/>
      <c r="K2" s="1374"/>
      <c r="L2" s="1374"/>
    </row>
    <row r="3" spans="1:12" s="256" customFormat="1" ht="63.75" customHeight="1">
      <c r="A3" s="1286"/>
      <c r="B3" s="1286"/>
      <c r="C3" s="642">
        <v>45108</v>
      </c>
      <c r="D3" s="642">
        <v>45078</v>
      </c>
      <c r="E3" s="642">
        <v>44743</v>
      </c>
      <c r="F3" s="373" t="s">
        <v>781</v>
      </c>
      <c r="G3" s="643" t="s">
        <v>782</v>
      </c>
      <c r="H3" s="642">
        <v>45108</v>
      </c>
      <c r="I3" s="642">
        <v>45078</v>
      </c>
      <c r="J3" s="642">
        <v>44743</v>
      </c>
      <c r="K3" s="644" t="s">
        <v>781</v>
      </c>
      <c r="L3" s="644" t="s">
        <v>782</v>
      </c>
    </row>
    <row r="4" spans="1:12" s="256" customFormat="1" ht="18" customHeight="1">
      <c r="A4" s="645" t="s">
        <v>783</v>
      </c>
      <c r="B4" s="646" t="s">
        <v>784</v>
      </c>
      <c r="C4" s="365">
        <v>5861</v>
      </c>
      <c r="D4" s="365">
        <v>5838</v>
      </c>
      <c r="E4" s="365">
        <v>5816</v>
      </c>
      <c r="F4" s="647">
        <v>0.77372764786795045</v>
      </c>
      <c r="G4" s="648">
        <v>0.39397053785542996</v>
      </c>
      <c r="H4" s="365">
        <v>6102</v>
      </c>
      <c r="I4" s="365">
        <v>6083</v>
      </c>
      <c r="J4" s="365">
        <v>5920</v>
      </c>
      <c r="K4" s="649">
        <v>3.0743243243243246</v>
      </c>
      <c r="L4" s="649">
        <v>0.31234588196613511</v>
      </c>
    </row>
    <row r="5" spans="1:12" s="256" customFormat="1" ht="18" customHeight="1">
      <c r="A5" s="645" t="s">
        <v>785</v>
      </c>
      <c r="B5" s="646" t="s">
        <v>784</v>
      </c>
      <c r="C5" s="365">
        <v>284</v>
      </c>
      <c r="D5" s="365">
        <v>284</v>
      </c>
      <c r="E5" s="365">
        <v>278</v>
      </c>
      <c r="F5" s="647">
        <v>2.1582733812949639</v>
      </c>
      <c r="G5" s="648">
        <v>0</v>
      </c>
      <c r="H5" s="365">
        <v>588</v>
      </c>
      <c r="I5" s="365">
        <v>588</v>
      </c>
      <c r="J5" s="365">
        <v>583</v>
      </c>
      <c r="K5" s="649">
        <v>0.85763293310463129</v>
      </c>
      <c r="L5" s="649">
        <v>0</v>
      </c>
    </row>
    <row r="6" spans="1:12" s="256" customFormat="1" ht="18" customHeight="1">
      <c r="A6" s="645" t="s">
        <v>786</v>
      </c>
      <c r="B6" s="646" t="s">
        <v>784</v>
      </c>
      <c r="C6" s="365">
        <v>4</v>
      </c>
      <c r="D6" s="365">
        <v>4</v>
      </c>
      <c r="E6" s="365">
        <v>4</v>
      </c>
      <c r="F6" s="647">
        <v>0</v>
      </c>
      <c r="G6" s="648">
        <v>0</v>
      </c>
      <c r="H6" s="365">
        <v>3</v>
      </c>
      <c r="I6" s="365">
        <v>3</v>
      </c>
      <c r="J6" s="365">
        <v>3</v>
      </c>
      <c r="K6" s="649">
        <v>0</v>
      </c>
      <c r="L6" s="649">
        <v>0</v>
      </c>
    </row>
    <row r="7" spans="1:12" s="256" customFormat="1" ht="18" customHeight="1">
      <c r="A7" s="645" t="s">
        <v>787</v>
      </c>
      <c r="B7" s="646" t="s">
        <v>788</v>
      </c>
      <c r="C7" s="365">
        <v>327.63591000000002</v>
      </c>
      <c r="D7" s="365">
        <v>323.42935999999997</v>
      </c>
      <c r="E7" s="365">
        <v>284.31848000000002</v>
      </c>
      <c r="F7" s="647">
        <v>15.235530944031495</v>
      </c>
      <c r="G7" s="648">
        <v>1.3006085780215038</v>
      </c>
      <c r="H7" s="365">
        <v>907.31547</v>
      </c>
      <c r="I7" s="365">
        <v>881.71227999999996</v>
      </c>
      <c r="J7" s="365">
        <v>699.03638999999998</v>
      </c>
      <c r="K7" s="649">
        <v>29.795169890940876</v>
      </c>
      <c r="L7" s="649">
        <v>2.9038032678868944</v>
      </c>
    </row>
    <row r="8" spans="1:12" s="256" customFormat="1" ht="18" customHeight="1">
      <c r="A8" s="645" t="s">
        <v>789</v>
      </c>
      <c r="B8" s="646" t="s">
        <v>790</v>
      </c>
      <c r="C8" s="365">
        <v>68795.514818099997</v>
      </c>
      <c r="D8" s="365">
        <v>68549.897302500001</v>
      </c>
      <c r="E8" s="365">
        <v>63137.636508099997</v>
      </c>
      <c r="F8" s="647">
        <v>8.9611816705779681</v>
      </c>
      <c r="G8" s="648">
        <v>0.35830471709698353</v>
      </c>
      <c r="H8" s="365">
        <v>31642.729236499999</v>
      </c>
      <c r="I8" s="365">
        <v>31488.734491899999</v>
      </c>
      <c r="J8" s="365">
        <v>29050.384948300001</v>
      </c>
      <c r="K8" s="649">
        <v>8.9236142406150787</v>
      </c>
      <c r="L8" s="649">
        <v>0.48904710552789404</v>
      </c>
    </row>
    <row r="9" spans="1:12" s="256" customFormat="1" ht="18" customHeight="1">
      <c r="A9" s="645" t="s">
        <v>791</v>
      </c>
      <c r="B9" s="646" t="s">
        <v>792</v>
      </c>
      <c r="C9" s="650">
        <v>26306307.638717733</v>
      </c>
      <c r="D9" s="650">
        <v>25532405.243459947</v>
      </c>
      <c r="E9" s="650">
        <v>23271463.549613208</v>
      </c>
      <c r="F9" s="647">
        <v>13.041053832452096</v>
      </c>
      <c r="G9" s="648">
        <v>3.0310595021439228</v>
      </c>
      <c r="H9" s="365">
        <v>4152401.4169000001</v>
      </c>
      <c r="I9" s="365">
        <v>3937662.8868</v>
      </c>
      <c r="J9" s="365">
        <v>3175051.3711000001</v>
      </c>
      <c r="K9" s="649">
        <v>30.782180556070688</v>
      </c>
      <c r="L9" s="649">
        <v>5.4534513561294355</v>
      </c>
    </row>
    <row r="10" spans="1:12" s="256" customFormat="1" ht="18" customHeight="1">
      <c r="A10" s="645" t="s">
        <v>793</v>
      </c>
      <c r="B10" s="646" t="s">
        <v>790</v>
      </c>
      <c r="C10" s="365">
        <v>76150.554506534187</v>
      </c>
      <c r="D10" s="365">
        <v>73366.744348540204</v>
      </c>
      <c r="E10" s="365">
        <v>67544.768881782395</v>
      </c>
      <c r="F10" s="647">
        <v>12.74086175320806</v>
      </c>
      <c r="G10" s="648">
        <v>3.794376025149838</v>
      </c>
      <c r="H10" s="365">
        <v>36215.515670000001</v>
      </c>
      <c r="I10" s="365">
        <v>36008.900159999997</v>
      </c>
      <c r="J10" s="365">
        <v>33186.893721501699</v>
      </c>
      <c r="K10" s="649">
        <v>9.12595789745777</v>
      </c>
      <c r="L10" s="649">
        <v>0.57379011600448526</v>
      </c>
    </row>
    <row r="11" spans="1:12" s="256" customFormat="1" ht="18" customHeight="1">
      <c r="A11" s="645" t="s">
        <v>794</v>
      </c>
      <c r="B11" s="646" t="s">
        <v>792</v>
      </c>
      <c r="C11" s="650">
        <v>30314767.381859425</v>
      </c>
      <c r="D11" s="650">
        <v>29664243.138973035</v>
      </c>
      <c r="E11" s="650">
        <v>27164363.902263541</v>
      </c>
      <c r="F11" s="647">
        <v>11.59756028497825</v>
      </c>
      <c r="G11" s="648">
        <v>2.1929574937704324</v>
      </c>
      <c r="H11" s="365">
        <v>4478940.5219999999</v>
      </c>
      <c r="I11" s="365">
        <v>4263678.7010000004</v>
      </c>
      <c r="J11" s="365">
        <v>3444422.6763999998</v>
      </c>
      <c r="K11" s="649">
        <v>30.034578876981644</v>
      </c>
      <c r="L11" s="649">
        <v>5.0487345809972073</v>
      </c>
    </row>
    <row r="12" spans="1:12" s="256" customFormat="1" ht="18" customHeight="1">
      <c r="A12" s="645" t="s">
        <v>795</v>
      </c>
      <c r="B12" s="646" t="s">
        <v>790</v>
      </c>
      <c r="C12" s="365">
        <v>2142.7202520000001</v>
      </c>
      <c r="D12" s="365">
        <v>1684.3889177999999</v>
      </c>
      <c r="E12" s="365">
        <v>1024.6177021000001</v>
      </c>
      <c r="F12" s="647">
        <v>109.12387592058954</v>
      </c>
      <c r="G12" s="648">
        <v>27.210540829170977</v>
      </c>
      <c r="H12" s="365">
        <v>2613.1588179999999</v>
      </c>
      <c r="I12" s="365">
        <v>2755.9681970000001</v>
      </c>
      <c r="J12" s="365">
        <v>1409.9959053999999</v>
      </c>
      <c r="K12" s="649">
        <v>85.330950819937044</v>
      </c>
      <c r="L12" s="649">
        <v>-5.1818224591798598</v>
      </c>
    </row>
    <row r="13" spans="1:12" s="256" customFormat="1" ht="18" customHeight="1">
      <c r="A13" s="645" t="s">
        <v>796</v>
      </c>
      <c r="B13" s="646" t="s">
        <v>790</v>
      </c>
      <c r="C13" s="365">
        <v>102.03429771428571</v>
      </c>
      <c r="D13" s="365">
        <v>80.208996085714276</v>
      </c>
      <c r="E13" s="365">
        <v>48.791319147999999</v>
      </c>
      <c r="F13" s="647">
        <v>109.12387591895676</v>
      </c>
      <c r="G13" s="648">
        <v>27.210540829170981</v>
      </c>
      <c r="H13" s="365">
        <v>124.43613419047618</v>
      </c>
      <c r="I13" s="365">
        <v>131.23658080952382</v>
      </c>
      <c r="J13" s="365">
        <v>67.142662161904752</v>
      </c>
      <c r="K13" s="649">
        <v>85.330950819937058</v>
      </c>
      <c r="L13" s="649">
        <v>-5.1818224591798616</v>
      </c>
    </row>
    <row r="14" spans="1:12" s="256" customFormat="1" ht="18" customHeight="1">
      <c r="A14" s="645" t="s">
        <v>797</v>
      </c>
      <c r="B14" s="646" t="s">
        <v>792</v>
      </c>
      <c r="C14" s="505">
        <v>703813.82621549827</v>
      </c>
      <c r="D14" s="505">
        <v>568170.90791840374</v>
      </c>
      <c r="E14" s="505">
        <v>352427.77669787401</v>
      </c>
      <c r="F14" s="647">
        <v>99.70441399653275</v>
      </c>
      <c r="G14" s="648">
        <v>23.87361204290567</v>
      </c>
      <c r="H14" s="365">
        <v>294708.19517399999</v>
      </c>
      <c r="I14" s="365">
        <v>276145.05684400001</v>
      </c>
      <c r="J14" s="365">
        <v>153470.68704354999</v>
      </c>
      <c r="K14" s="649">
        <v>92.028980159821273</v>
      </c>
      <c r="L14" s="649">
        <v>6.7222417602378748</v>
      </c>
    </row>
    <row r="15" spans="1:12" s="256" customFormat="1" ht="18" customHeight="1">
      <c r="A15" s="645" t="s">
        <v>798</v>
      </c>
      <c r="B15" s="646" t="s">
        <v>792</v>
      </c>
      <c r="C15" s="365">
        <v>33514.944105499912</v>
      </c>
      <c r="D15" s="365">
        <v>27055.757519923987</v>
      </c>
      <c r="E15" s="365">
        <v>16782.275080851003</v>
      </c>
      <c r="F15" s="647">
        <v>99.704413996534385</v>
      </c>
      <c r="G15" s="648">
        <v>23.873612042905652</v>
      </c>
      <c r="H15" s="365">
        <v>14033.723579714286</v>
      </c>
      <c r="I15" s="365">
        <v>13149.764611619048</v>
      </c>
      <c r="J15" s="365">
        <v>7308.1279544547615</v>
      </c>
      <c r="K15" s="649">
        <v>92.028980159821273</v>
      </c>
      <c r="L15" s="649">
        <v>6.7222417602378766</v>
      </c>
    </row>
    <row r="16" spans="1:12" s="256" customFormat="1" ht="18" customHeight="1">
      <c r="A16" s="645" t="s">
        <v>799</v>
      </c>
      <c r="B16" s="646" t="s">
        <v>784</v>
      </c>
      <c r="C16" s="365">
        <v>0</v>
      </c>
      <c r="D16" s="365">
        <v>1</v>
      </c>
      <c r="E16" s="365">
        <v>0</v>
      </c>
      <c r="F16" s="647" t="s">
        <v>386</v>
      </c>
      <c r="G16" s="651">
        <v>-100</v>
      </c>
      <c r="H16" s="365">
        <v>6</v>
      </c>
      <c r="I16" s="365">
        <v>0</v>
      </c>
      <c r="J16" s="365">
        <v>3</v>
      </c>
      <c r="K16" s="649">
        <v>100</v>
      </c>
      <c r="L16" s="649" t="s">
        <v>386</v>
      </c>
    </row>
    <row r="17" spans="1:12" s="256" customFormat="1" ht="18" customHeight="1">
      <c r="A17" s="645" t="s">
        <v>800</v>
      </c>
      <c r="B17" s="646" t="s">
        <v>801</v>
      </c>
      <c r="C17" s="365">
        <v>85.051699999999997</v>
      </c>
      <c r="D17" s="365">
        <v>85.164400000000001</v>
      </c>
      <c r="E17" s="365">
        <v>86.175399999999996</v>
      </c>
      <c r="F17" s="647">
        <v>-1.3039684179011639</v>
      </c>
      <c r="G17" s="648">
        <v>-0.13233228907853961</v>
      </c>
      <c r="H17" s="365">
        <v>13.5517968331843</v>
      </c>
      <c r="I17" s="365">
        <v>13.2912464759596</v>
      </c>
      <c r="J17" s="365">
        <v>11.927758587842099</v>
      </c>
      <c r="K17" s="649">
        <v>13.615619677259177</v>
      </c>
      <c r="L17" s="649">
        <v>1.9603154429192744</v>
      </c>
    </row>
    <row r="18" spans="1:12" s="256" customFormat="1" ht="18" customHeight="1">
      <c r="A18" s="652"/>
      <c r="B18" s="653"/>
      <c r="C18" s="654"/>
      <c r="D18" s="654"/>
      <c r="E18" s="654"/>
      <c r="F18" s="655"/>
      <c r="G18" s="655"/>
      <c r="H18" s="359"/>
      <c r="I18" s="359"/>
      <c r="J18" s="359"/>
      <c r="K18" s="585"/>
      <c r="L18" s="585"/>
    </row>
    <row r="19" spans="1:12" s="656" customFormat="1" ht="36.75" customHeight="1">
      <c r="A19" s="1476" t="s">
        <v>802</v>
      </c>
      <c r="B19" s="1476"/>
      <c r="C19" s="1476"/>
      <c r="D19" s="1476"/>
      <c r="E19" s="1476"/>
      <c r="F19" s="1476"/>
      <c r="G19" s="1476"/>
      <c r="H19" s="1476"/>
      <c r="I19" s="1476"/>
      <c r="J19" s="1476"/>
      <c r="K19" s="1476"/>
      <c r="L19" s="1476"/>
    </row>
    <row r="20" spans="1:12" s="656" customFormat="1" ht="13.5" customHeight="1">
      <c r="A20" s="1335" t="s">
        <v>803</v>
      </c>
      <c r="B20" s="1335"/>
      <c r="C20" s="1335"/>
      <c r="D20" s="1335"/>
      <c r="E20" s="1335"/>
      <c r="F20" s="1335"/>
      <c r="G20" s="1335"/>
      <c r="H20" s="1335"/>
      <c r="I20" s="1335"/>
      <c r="J20" s="1335"/>
      <c r="K20" s="1335"/>
      <c r="L20" s="1335"/>
    </row>
  </sheetData>
  <mergeCells count="6">
    <mergeCell ref="A20:L20"/>
    <mergeCell ref="A2:A3"/>
    <mergeCell ref="B2:B3"/>
    <mergeCell ref="C2:G2"/>
    <mergeCell ref="H2:L2"/>
    <mergeCell ref="A19:L19"/>
  </mergeCells>
  <printOptions horizontalCentered="1"/>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sqref="A1:K1"/>
    </sheetView>
  </sheetViews>
  <sheetFormatPr defaultColWidth="9.140625" defaultRowHeight="15"/>
  <cols>
    <col min="1" max="1" width="14.5703125" style="255" bestFit="1" customWidth="1"/>
    <col min="2" max="2" width="16.85546875" style="255" customWidth="1"/>
    <col min="3" max="5" width="14.5703125" style="255" bestFit="1" customWidth="1"/>
    <col min="6" max="6" width="14.140625" style="255" bestFit="1" customWidth="1"/>
    <col min="7" max="7" width="17.42578125" style="255" customWidth="1"/>
    <col min="8" max="9" width="14.5703125" style="255" bestFit="1" customWidth="1"/>
    <col min="10" max="10" width="14.140625" style="255" customWidth="1"/>
    <col min="11" max="11" width="19.5703125" style="255" bestFit="1" customWidth="1"/>
    <col min="12" max="12" width="4.5703125" style="255" bestFit="1" customWidth="1"/>
    <col min="13" max="16384" width="9.140625" style="255"/>
  </cols>
  <sheetData>
    <row r="1" spans="1:11" ht="16.5" customHeight="1">
      <c r="A1" s="1317" t="s">
        <v>64</v>
      </c>
      <c r="B1" s="1317"/>
      <c r="C1" s="1317"/>
      <c r="D1" s="1317"/>
      <c r="E1" s="1317"/>
      <c r="F1" s="1317"/>
      <c r="G1" s="1317"/>
      <c r="H1" s="1317"/>
      <c r="I1" s="1317"/>
      <c r="J1" s="1317"/>
      <c r="K1" s="1317"/>
    </row>
    <row r="2" spans="1:11" s="256" customFormat="1" ht="18" customHeight="1">
      <c r="A2" s="1276" t="s">
        <v>257</v>
      </c>
      <c r="B2" s="1288" t="s">
        <v>101</v>
      </c>
      <c r="C2" s="1311"/>
      <c r="D2" s="1311"/>
      <c r="E2" s="1311"/>
      <c r="F2" s="1289"/>
      <c r="G2" s="1288" t="s">
        <v>102</v>
      </c>
      <c r="H2" s="1311"/>
      <c r="I2" s="1311"/>
      <c r="J2" s="1311"/>
      <c r="K2" s="1289"/>
    </row>
    <row r="3" spans="1:11" s="256" customFormat="1" ht="67.5" customHeight="1">
      <c r="A3" s="1312"/>
      <c r="B3" s="373" t="s">
        <v>804</v>
      </c>
      <c r="C3" s="373" t="s">
        <v>805</v>
      </c>
      <c r="D3" s="547" t="s">
        <v>806</v>
      </c>
      <c r="E3" s="547" t="s">
        <v>807</v>
      </c>
      <c r="F3" s="373" t="s">
        <v>808</v>
      </c>
      <c r="G3" s="373" t="s">
        <v>804</v>
      </c>
      <c r="H3" s="373" t="s">
        <v>805</v>
      </c>
      <c r="I3" s="547" t="s">
        <v>806</v>
      </c>
      <c r="J3" s="547" t="s">
        <v>807</v>
      </c>
      <c r="K3" s="373" t="s">
        <v>809</v>
      </c>
    </row>
    <row r="4" spans="1:11" s="256" customFormat="1" ht="30" customHeight="1">
      <c r="A4" s="258" t="s">
        <v>78</v>
      </c>
      <c r="B4" s="260">
        <v>40987</v>
      </c>
      <c r="C4" s="260">
        <v>283</v>
      </c>
      <c r="D4" s="260">
        <v>59401</v>
      </c>
      <c r="E4" s="276">
        <v>3224331.49</v>
      </c>
      <c r="F4" s="657">
        <v>30218889.594000001</v>
      </c>
      <c r="G4" s="260">
        <v>20323</v>
      </c>
      <c r="H4" s="260">
        <v>588</v>
      </c>
      <c r="I4" s="260">
        <v>18676</v>
      </c>
      <c r="J4" s="276">
        <v>612850.53859999997</v>
      </c>
      <c r="K4" s="276">
        <v>3971126.9040000001</v>
      </c>
    </row>
    <row r="5" spans="1:11" s="256" customFormat="1" ht="18" customHeight="1">
      <c r="A5" s="263" t="s">
        <v>79</v>
      </c>
      <c r="B5" s="374">
        <v>42097</v>
      </c>
      <c r="C5" s="374">
        <v>284</v>
      </c>
      <c r="D5" s="374">
        <v>59684</v>
      </c>
      <c r="E5" s="657">
        <v>3362414.18</v>
      </c>
      <c r="F5" s="478">
        <v>34576522.625</v>
      </c>
      <c r="G5" s="374">
        <v>20915</v>
      </c>
      <c r="H5" s="374">
        <v>588</v>
      </c>
      <c r="I5" s="374">
        <v>17190</v>
      </c>
      <c r="J5" s="658">
        <v>626296.30232309003</v>
      </c>
      <c r="K5" s="659">
        <v>4748609.5821999991</v>
      </c>
    </row>
    <row r="6" spans="1:11" s="256" customFormat="1" ht="18" customHeight="1">
      <c r="A6" s="266" t="s">
        <v>218</v>
      </c>
      <c r="B6" s="268">
        <v>41234</v>
      </c>
      <c r="C6" s="268">
        <v>283</v>
      </c>
      <c r="D6" s="268">
        <v>59651</v>
      </c>
      <c r="E6" s="268">
        <v>3264065.77</v>
      </c>
      <c r="F6" s="268">
        <v>31351759.860999998</v>
      </c>
      <c r="G6" s="268">
        <v>20418</v>
      </c>
      <c r="H6" s="268">
        <v>588</v>
      </c>
      <c r="I6" s="268">
        <v>17134</v>
      </c>
      <c r="J6" s="382">
        <v>619237.53391013201</v>
      </c>
      <c r="K6" s="382">
        <v>4238439.9096999997</v>
      </c>
    </row>
    <row r="7" spans="1:11" s="256" customFormat="1" ht="18" customHeight="1">
      <c r="A7" s="266" t="s">
        <v>219</v>
      </c>
      <c r="B7" s="268">
        <v>41517</v>
      </c>
      <c r="C7" s="268">
        <v>283</v>
      </c>
      <c r="D7" s="268">
        <v>59668</v>
      </c>
      <c r="E7" s="268">
        <v>3304274.44</v>
      </c>
      <c r="F7" s="268">
        <v>32494958.458999999</v>
      </c>
      <c r="G7" s="268">
        <v>20586</v>
      </c>
      <c r="H7" s="268">
        <v>586</v>
      </c>
      <c r="I7" s="268">
        <v>17131</v>
      </c>
      <c r="J7" s="382">
        <v>619862.78287804697</v>
      </c>
      <c r="K7" s="382">
        <v>4444450.1590999998</v>
      </c>
    </row>
    <row r="8" spans="1:11" s="256" customFormat="1" ht="18" customHeight="1">
      <c r="A8" s="266" t="s">
        <v>325</v>
      </c>
      <c r="B8" s="268">
        <v>41855</v>
      </c>
      <c r="C8" s="268">
        <v>284</v>
      </c>
      <c r="D8" s="268">
        <v>59682</v>
      </c>
      <c r="E8" s="268">
        <v>3328673.12</v>
      </c>
      <c r="F8" s="268">
        <v>33739255.607000001</v>
      </c>
      <c r="G8" s="268">
        <v>20759</v>
      </c>
      <c r="H8" s="268">
        <v>588</v>
      </c>
      <c r="I8" s="268">
        <v>17143</v>
      </c>
      <c r="J8" s="382">
        <v>623171.51865432202</v>
      </c>
      <c r="K8" s="382">
        <v>4529067.7816999992</v>
      </c>
    </row>
    <row r="9" spans="1:11" s="256" customFormat="1" ht="18" customHeight="1">
      <c r="A9" s="266" t="s">
        <v>326</v>
      </c>
      <c r="B9" s="268">
        <v>42097</v>
      </c>
      <c r="C9" s="268">
        <v>284</v>
      </c>
      <c r="D9" s="268">
        <v>59684</v>
      </c>
      <c r="E9" s="268">
        <v>3362414.18</v>
      </c>
      <c r="F9" s="268">
        <v>34576522.625</v>
      </c>
      <c r="G9" s="268">
        <v>20915</v>
      </c>
      <c r="H9" s="268">
        <v>588</v>
      </c>
      <c r="I9" s="268">
        <v>17190</v>
      </c>
      <c r="J9" s="382">
        <v>626296.30232309003</v>
      </c>
      <c r="K9" s="382">
        <v>4748609.5821999991</v>
      </c>
    </row>
    <row r="10" spans="1:11" s="256" customFormat="1">
      <c r="A10" s="358"/>
      <c r="B10" s="359"/>
      <c r="C10" s="359"/>
      <c r="D10" s="359"/>
      <c r="E10" s="359"/>
      <c r="F10" s="359"/>
      <c r="G10" s="359"/>
      <c r="H10" s="359"/>
      <c r="I10" s="359"/>
      <c r="J10" s="359"/>
      <c r="K10" s="361"/>
    </row>
    <row r="11" spans="1:11" s="256" customFormat="1">
      <c r="A11" s="1476" t="s">
        <v>810</v>
      </c>
      <c r="B11" s="1274"/>
      <c r="C11" s="1274"/>
      <c r="D11" s="1274"/>
      <c r="E11" s="1274"/>
      <c r="F11" s="1274"/>
      <c r="G11" s="1274"/>
      <c r="H11" s="1274"/>
      <c r="I11" s="1274"/>
      <c r="J11" s="1274"/>
      <c r="K11" s="1274"/>
    </row>
    <row r="12" spans="1:11" s="256" customFormat="1">
      <c r="A12" s="1477" t="s">
        <v>811</v>
      </c>
      <c r="B12" s="1478"/>
      <c r="C12" s="1478"/>
      <c r="D12" s="660"/>
      <c r="E12" s="660"/>
      <c r="F12" s="660"/>
      <c r="G12" s="660"/>
      <c r="H12" s="660"/>
    </row>
    <row r="13" spans="1:11" s="256" customFormat="1">
      <c r="A13" s="1268" t="s">
        <v>803</v>
      </c>
      <c r="B13" s="1268"/>
      <c r="C13" s="1268"/>
      <c r="D13" s="1268"/>
      <c r="E13" s="1268"/>
      <c r="F13" s="1268"/>
      <c r="G13" s="1268"/>
      <c r="H13" s="1268"/>
    </row>
    <row r="14" spans="1:11" s="256" customFormat="1" ht="18" customHeight="1"/>
    <row r="15" spans="1:11" s="256" customFormat="1" ht="28.35" customHeight="1">
      <c r="A15" s="255"/>
      <c r="B15" s="255"/>
      <c r="C15" s="255"/>
      <c r="D15" s="255"/>
      <c r="E15" s="255"/>
      <c r="F15" s="255"/>
      <c r="G15" s="255"/>
      <c r="H15" s="255"/>
    </row>
  </sheetData>
  <mergeCells count="7">
    <mergeCell ref="A13:H13"/>
    <mergeCell ref="A1:K1"/>
    <mergeCell ref="A2:A3"/>
    <mergeCell ref="B2:F2"/>
    <mergeCell ref="G2:K2"/>
    <mergeCell ref="A11:K11"/>
    <mergeCell ref="A12:C12"/>
  </mergeCells>
  <printOptions horizontalCentered="1"/>
  <pageMargins left="0.78431372549019618" right="0.78431372549019618" top="0.98039215686274517" bottom="0.98039215686274517" header="0.50980392156862753" footer="0.50980392156862753"/>
  <pageSetup paperSize="9" scale="76"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heetViews>
  <sheetFormatPr defaultColWidth="9.140625" defaultRowHeight="15"/>
  <cols>
    <col min="1" max="1" width="27.85546875" style="255" bestFit="1" customWidth="1"/>
    <col min="2" max="2" width="14.5703125" style="255" bestFit="1" customWidth="1"/>
    <col min="3" max="10" width="13.5703125" style="255" bestFit="1" customWidth="1"/>
    <col min="11" max="12" width="9.85546875" style="255" bestFit="1" customWidth="1"/>
    <col min="13" max="16384" width="9.140625" style="255"/>
  </cols>
  <sheetData>
    <row r="1" spans="1:12" ht="15.75" customHeight="1">
      <c r="A1" s="661" t="s">
        <v>812</v>
      </c>
    </row>
    <row r="2" spans="1:12" s="256" customFormat="1" ht="18" customHeight="1">
      <c r="A2" s="1276" t="s">
        <v>813</v>
      </c>
      <c r="B2" s="1276" t="s">
        <v>778</v>
      </c>
      <c r="C2" s="1288" t="s">
        <v>248</v>
      </c>
      <c r="D2" s="1289"/>
      <c r="E2" s="1288" t="s">
        <v>814</v>
      </c>
      <c r="F2" s="1289"/>
      <c r="G2" s="1288" t="s">
        <v>455</v>
      </c>
      <c r="H2" s="1289"/>
      <c r="I2" s="1288" t="s">
        <v>139</v>
      </c>
      <c r="J2" s="1289"/>
    </row>
    <row r="3" spans="1:12" s="256" customFormat="1" ht="16.5" customHeight="1">
      <c r="A3" s="1312"/>
      <c r="B3" s="1312"/>
      <c r="C3" s="483" t="s">
        <v>245</v>
      </c>
      <c r="D3" s="483" t="s">
        <v>815</v>
      </c>
      <c r="E3" s="483" t="s">
        <v>245</v>
      </c>
      <c r="F3" s="483" t="s">
        <v>815</v>
      </c>
      <c r="G3" s="483" t="s">
        <v>245</v>
      </c>
      <c r="H3" s="483" t="s">
        <v>815</v>
      </c>
      <c r="I3" s="483" t="s">
        <v>245</v>
      </c>
      <c r="J3" s="483" t="s">
        <v>815</v>
      </c>
    </row>
    <row r="4" spans="1:12" s="256" customFormat="1" ht="18" customHeight="1">
      <c r="A4" s="1288" t="s">
        <v>101</v>
      </c>
      <c r="B4" s="1311"/>
      <c r="C4" s="1311"/>
      <c r="D4" s="1311"/>
      <c r="E4" s="1311"/>
      <c r="F4" s="1311"/>
      <c r="G4" s="1311"/>
      <c r="H4" s="1311"/>
      <c r="I4" s="1311"/>
      <c r="J4" s="1289"/>
    </row>
    <row r="5" spans="1:12" s="256" customFormat="1" ht="27" customHeight="1">
      <c r="A5" s="662" t="s">
        <v>816</v>
      </c>
      <c r="B5" s="663" t="s">
        <v>817</v>
      </c>
      <c r="C5" s="365">
        <v>835</v>
      </c>
      <c r="D5" s="365">
        <v>3082</v>
      </c>
      <c r="E5" s="365">
        <v>5861</v>
      </c>
      <c r="F5" s="365">
        <v>32171</v>
      </c>
      <c r="G5" s="365">
        <v>246</v>
      </c>
      <c r="H5" s="365">
        <v>6409</v>
      </c>
      <c r="I5" s="365">
        <v>6942</v>
      </c>
      <c r="J5" s="365">
        <v>41662</v>
      </c>
      <c r="K5" s="271"/>
      <c r="L5" s="271"/>
    </row>
    <row r="6" spans="1:12" s="256" customFormat="1" ht="15" customHeight="1">
      <c r="A6" s="662" t="s">
        <v>818</v>
      </c>
      <c r="B6" s="663" t="s">
        <v>817</v>
      </c>
      <c r="C6" s="365">
        <v>8265</v>
      </c>
      <c r="D6" s="365">
        <v>13477</v>
      </c>
      <c r="E6" s="365">
        <v>6069</v>
      </c>
      <c r="F6" s="365">
        <v>40495</v>
      </c>
      <c r="G6" s="365">
        <v>2464</v>
      </c>
      <c r="H6" s="365">
        <v>32910</v>
      </c>
      <c r="I6" s="365">
        <v>16798</v>
      </c>
      <c r="J6" s="365">
        <v>86882</v>
      </c>
      <c r="K6" s="271"/>
      <c r="L6" s="271"/>
    </row>
    <row r="7" spans="1:12" s="256" customFormat="1" ht="15" customHeight="1">
      <c r="A7" s="662" t="s">
        <v>819</v>
      </c>
      <c r="B7" s="663" t="s">
        <v>820</v>
      </c>
      <c r="C7" s="505">
        <v>102127.36805</v>
      </c>
      <c r="D7" s="505">
        <v>2550373.4430900002</v>
      </c>
      <c r="E7" s="505">
        <v>6879551.4818099998</v>
      </c>
      <c r="F7" s="650">
        <v>16723154.004240001</v>
      </c>
      <c r="G7" s="505">
        <v>633376.60079341894</v>
      </c>
      <c r="H7" s="505">
        <v>6735553.9152950663</v>
      </c>
      <c r="I7" s="505">
        <v>7615055.4506534189</v>
      </c>
      <c r="J7" s="650">
        <v>26009081.36262507</v>
      </c>
      <c r="K7" s="271"/>
      <c r="L7" s="271"/>
    </row>
    <row r="8" spans="1:12" s="256" customFormat="1" ht="15" customHeight="1">
      <c r="A8" s="662" t="s">
        <v>821</v>
      </c>
      <c r="B8" s="663" t="s">
        <v>822</v>
      </c>
      <c r="C8" s="505">
        <v>3008378.4940996198</v>
      </c>
      <c r="D8" s="505">
        <v>1253857.7646556625</v>
      </c>
      <c r="E8" s="650">
        <v>26306307.638717733</v>
      </c>
      <c r="F8" s="505">
        <v>1530710.9027452224</v>
      </c>
      <c r="G8" s="505">
        <v>1000081.2490420719</v>
      </c>
      <c r="H8" s="505">
        <v>1477186.5745588583</v>
      </c>
      <c r="I8" s="650">
        <v>30314767.381859425</v>
      </c>
      <c r="J8" s="505">
        <v>4261755.2419597432</v>
      </c>
      <c r="K8" s="271"/>
      <c r="L8" s="271"/>
    </row>
    <row r="9" spans="1:12" s="256" customFormat="1" ht="27" customHeight="1">
      <c r="A9" s="662" t="s">
        <v>823</v>
      </c>
      <c r="B9" s="663" t="s">
        <v>824</v>
      </c>
      <c r="C9" s="365">
        <v>607.74600999999996</v>
      </c>
      <c r="D9" s="365">
        <v>23763.194879999999</v>
      </c>
      <c r="E9" s="505">
        <v>214272.0252</v>
      </c>
      <c r="F9" s="664">
        <v>0</v>
      </c>
      <c r="G9" s="664">
        <v>5326.4832851800002</v>
      </c>
      <c r="H9" s="664">
        <v>457.21721000000002</v>
      </c>
      <c r="I9" s="505">
        <v>220206.25449518001</v>
      </c>
      <c r="J9" s="365">
        <v>24220.412090000002</v>
      </c>
      <c r="K9" s="271"/>
      <c r="L9" s="271"/>
    </row>
    <row r="10" spans="1:12" s="256" customFormat="1" ht="15" customHeight="1">
      <c r="A10" s="662" t="s">
        <v>825</v>
      </c>
      <c r="B10" s="663" t="s">
        <v>826</v>
      </c>
      <c r="C10" s="365">
        <v>97493.619828299998</v>
      </c>
      <c r="D10" s="365">
        <v>27076.590401699999</v>
      </c>
      <c r="E10" s="505">
        <v>703813.82621549827</v>
      </c>
      <c r="F10" s="365">
        <v>0</v>
      </c>
      <c r="G10" s="365">
        <v>7444.1994972680068</v>
      </c>
      <c r="H10" s="365">
        <v>137.08882608299996</v>
      </c>
      <c r="I10" s="505">
        <v>808751.64554106619</v>
      </c>
      <c r="J10" s="365">
        <v>27213.679227782999</v>
      </c>
      <c r="K10" s="271"/>
      <c r="L10" s="271"/>
    </row>
    <row r="11" spans="1:12" s="256" customFormat="1" ht="18" customHeight="1">
      <c r="A11" s="1288" t="s">
        <v>102</v>
      </c>
      <c r="B11" s="1311"/>
      <c r="C11" s="1311"/>
      <c r="D11" s="1311"/>
      <c r="E11" s="1311"/>
      <c r="F11" s="1311"/>
      <c r="G11" s="1311"/>
      <c r="H11" s="1311"/>
      <c r="I11" s="1311"/>
      <c r="J11" s="1289"/>
    </row>
    <row r="12" spans="1:12" s="256" customFormat="1" ht="27" customHeight="1">
      <c r="A12" s="662" t="s">
        <v>827</v>
      </c>
      <c r="B12" s="663" t="s">
        <v>817</v>
      </c>
      <c r="C12" s="365">
        <v>676</v>
      </c>
      <c r="D12" s="365">
        <v>721</v>
      </c>
      <c r="E12" s="365">
        <v>6102</v>
      </c>
      <c r="F12" s="365">
        <v>13102</v>
      </c>
      <c r="G12" s="365">
        <v>2361</v>
      </c>
      <c r="H12" s="365">
        <v>1155</v>
      </c>
      <c r="I12" s="365">
        <v>9139</v>
      </c>
      <c r="J12" s="365">
        <v>14978</v>
      </c>
      <c r="K12" s="271"/>
      <c r="L12" s="271"/>
    </row>
    <row r="13" spans="1:12" s="256" customFormat="1" ht="15" customHeight="1">
      <c r="A13" s="662" t="s">
        <v>828</v>
      </c>
      <c r="B13" s="663" t="s">
        <v>817</v>
      </c>
      <c r="C13" s="365">
        <v>6903</v>
      </c>
      <c r="D13" s="365">
        <v>6597</v>
      </c>
      <c r="E13" s="365">
        <v>6275</v>
      </c>
      <c r="F13" s="365">
        <v>13559</v>
      </c>
      <c r="G13" s="365">
        <v>20582</v>
      </c>
      <c r="H13" s="365">
        <v>3863</v>
      </c>
      <c r="I13" s="365">
        <v>33760</v>
      </c>
      <c r="J13" s="365">
        <v>24019</v>
      </c>
      <c r="K13" s="271"/>
      <c r="L13" s="271"/>
    </row>
    <row r="14" spans="1:12" s="256" customFormat="1" ht="15" customHeight="1">
      <c r="A14" s="662" t="s">
        <v>819</v>
      </c>
      <c r="B14" s="663" t="s">
        <v>829</v>
      </c>
      <c r="C14" s="365">
        <v>3777.5678200000002</v>
      </c>
      <c r="D14" s="505">
        <v>241015.11004999999</v>
      </c>
      <c r="E14" s="505">
        <v>3164272.9236499998</v>
      </c>
      <c r="F14" s="505">
        <v>2148519.7446599999</v>
      </c>
      <c r="G14" s="505">
        <v>453501.0755331</v>
      </c>
      <c r="H14" s="505">
        <v>251876.60151780001</v>
      </c>
      <c r="I14" s="505">
        <v>3621551.5670030997</v>
      </c>
      <c r="J14" s="505">
        <v>2641411.4562277999</v>
      </c>
      <c r="K14" s="271"/>
      <c r="L14" s="271"/>
    </row>
    <row r="15" spans="1:12" s="256" customFormat="1" ht="15" customHeight="1">
      <c r="A15" s="662" t="s">
        <v>821</v>
      </c>
      <c r="B15" s="663" t="s">
        <v>830</v>
      </c>
      <c r="C15" s="365">
        <v>76854.756299999994</v>
      </c>
      <c r="D15" s="365">
        <v>63604.212599999999</v>
      </c>
      <c r="E15" s="505">
        <v>4152401.4169000001</v>
      </c>
      <c r="F15" s="505">
        <v>167381.57629999999</v>
      </c>
      <c r="G15" s="505">
        <v>249684.34899999999</v>
      </c>
      <c r="H15" s="365">
        <v>38683.271000000001</v>
      </c>
      <c r="I15" s="505">
        <v>4478940.5222000005</v>
      </c>
      <c r="J15" s="505">
        <v>269669.05989999999</v>
      </c>
      <c r="K15" s="271"/>
      <c r="L15" s="271"/>
    </row>
    <row r="16" spans="1:12" s="256" customFormat="1" ht="27" customHeight="1">
      <c r="A16" s="662" t="s">
        <v>831</v>
      </c>
      <c r="B16" s="663" t="s">
        <v>829</v>
      </c>
      <c r="C16" s="365">
        <v>32.833590000000001</v>
      </c>
      <c r="D16" s="365">
        <v>0</v>
      </c>
      <c r="E16" s="505">
        <v>261314.55980000002</v>
      </c>
      <c r="F16" s="365">
        <v>0</v>
      </c>
      <c r="G16" s="365">
        <v>34302.450930000006</v>
      </c>
      <c r="H16" s="365">
        <v>0</v>
      </c>
      <c r="I16" s="505">
        <v>295649.84432000003</v>
      </c>
      <c r="J16" s="365">
        <v>0</v>
      </c>
      <c r="K16" s="271"/>
      <c r="L16" s="271"/>
    </row>
    <row r="17" spans="1:12" s="256" customFormat="1" ht="15" customHeight="1">
      <c r="A17" s="662" t="s">
        <v>825</v>
      </c>
      <c r="B17" s="663" t="s">
        <v>830</v>
      </c>
      <c r="C17" s="365">
        <v>269.57271359999999</v>
      </c>
      <c r="D17" s="365">
        <v>0</v>
      </c>
      <c r="E17" s="505">
        <v>294706.0410042</v>
      </c>
      <c r="F17" s="365">
        <v>0</v>
      </c>
      <c r="G17" s="365">
        <v>26723.774740100002</v>
      </c>
      <c r="H17" s="365">
        <v>0</v>
      </c>
      <c r="I17" s="505">
        <v>321699.38845790003</v>
      </c>
      <c r="J17" s="365">
        <v>0</v>
      </c>
      <c r="K17" s="271"/>
      <c r="L17" s="271"/>
    </row>
    <row r="18" spans="1:12" s="256" customFormat="1">
      <c r="A18" s="665"/>
      <c r="B18" s="666"/>
      <c r="C18" s="359"/>
      <c r="D18" s="359"/>
      <c r="E18" s="360"/>
      <c r="F18" s="359"/>
      <c r="G18" s="359"/>
      <c r="H18" s="359"/>
      <c r="I18" s="360"/>
      <c r="J18" s="359"/>
      <c r="K18" s="271"/>
      <c r="L18" s="271"/>
    </row>
    <row r="19" spans="1:12" s="256" customFormat="1" ht="33" customHeight="1">
      <c r="A19" s="1479" t="s">
        <v>832</v>
      </c>
      <c r="B19" s="1479"/>
      <c r="C19" s="1479"/>
      <c r="D19" s="1479"/>
      <c r="E19" s="1479"/>
      <c r="F19" s="1479"/>
      <c r="G19" s="1479"/>
      <c r="H19" s="1479"/>
      <c r="I19" s="1479"/>
      <c r="J19" s="1479"/>
    </row>
    <row r="20" spans="1:12" s="256" customFormat="1" ht="13.5" customHeight="1">
      <c r="A20" s="1299" t="s">
        <v>803</v>
      </c>
      <c r="B20" s="1299"/>
      <c r="C20" s="1299"/>
      <c r="D20" s="1299"/>
      <c r="E20" s="1299"/>
      <c r="F20" s="1299"/>
      <c r="G20" s="1299"/>
      <c r="H20" s="1299"/>
      <c r="I20" s="1299"/>
      <c r="J20" s="1299"/>
    </row>
    <row r="21" spans="1:12" s="256" customFormat="1"/>
  </sheetData>
  <mergeCells count="10">
    <mergeCell ref="A4:J4"/>
    <mergeCell ref="A11:J11"/>
    <mergeCell ref="A19:J19"/>
    <mergeCell ref="A20:J20"/>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scale="75"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L1"/>
    </sheetView>
  </sheetViews>
  <sheetFormatPr defaultColWidth="9.140625" defaultRowHeight="12.75"/>
  <cols>
    <col min="1" max="1" width="11" style="668" customWidth="1"/>
    <col min="2" max="2" width="18.42578125" style="668" customWidth="1"/>
    <col min="3" max="12" width="7.28515625" style="668" customWidth="1"/>
    <col min="13" max="16384" width="9.140625" style="668"/>
  </cols>
  <sheetData>
    <row r="1" spans="1:13" ht="15">
      <c r="A1" s="1482" t="s">
        <v>833</v>
      </c>
      <c r="B1" s="1482"/>
      <c r="C1" s="1482"/>
      <c r="D1" s="1482"/>
      <c r="E1" s="1482"/>
      <c r="F1" s="1482"/>
      <c r="G1" s="1482"/>
      <c r="H1" s="1482"/>
      <c r="I1" s="1482"/>
      <c r="J1" s="1482"/>
      <c r="K1" s="1482"/>
      <c r="L1" s="1482"/>
      <c r="M1" s="667"/>
    </row>
    <row r="2" spans="1:13" ht="15">
      <c r="A2" s="1483" t="s">
        <v>834</v>
      </c>
      <c r="B2" s="1483" t="s">
        <v>835</v>
      </c>
      <c r="C2" s="1485" t="s">
        <v>836</v>
      </c>
      <c r="D2" s="1485"/>
      <c r="E2" s="1485"/>
      <c r="F2" s="1485"/>
      <c r="G2" s="1485"/>
      <c r="H2" s="1485"/>
      <c r="I2" s="1485" t="s">
        <v>837</v>
      </c>
      <c r="J2" s="1485"/>
      <c r="K2" s="1485"/>
      <c r="L2" s="1485"/>
    </row>
    <row r="3" spans="1:13" ht="63.75">
      <c r="A3" s="1484"/>
      <c r="B3" s="1484"/>
      <c r="C3" s="669" t="s">
        <v>838</v>
      </c>
      <c r="D3" s="669" t="s">
        <v>839</v>
      </c>
      <c r="E3" s="669" t="s">
        <v>840</v>
      </c>
      <c r="F3" s="669" t="s">
        <v>841</v>
      </c>
      <c r="G3" s="669" t="s">
        <v>842</v>
      </c>
      <c r="H3" s="669" t="s">
        <v>843</v>
      </c>
      <c r="I3" s="669" t="s">
        <v>838</v>
      </c>
      <c r="J3" s="669" t="s">
        <v>839</v>
      </c>
      <c r="K3" s="669" t="s">
        <v>840</v>
      </c>
      <c r="L3" s="669" t="s">
        <v>841</v>
      </c>
    </row>
    <row r="4" spans="1:13" ht="25.5">
      <c r="A4" s="1486" t="s">
        <v>844</v>
      </c>
      <c r="B4" s="670" t="s">
        <v>845</v>
      </c>
      <c r="C4" s="671">
        <v>19</v>
      </c>
      <c r="D4" s="671">
        <v>1</v>
      </c>
      <c r="E4" s="671">
        <v>0</v>
      </c>
      <c r="F4" s="671">
        <v>0</v>
      </c>
      <c r="G4" s="671">
        <v>0</v>
      </c>
      <c r="H4" s="671">
        <v>0</v>
      </c>
      <c r="I4" s="671">
        <v>6</v>
      </c>
      <c r="J4" s="671">
        <v>0</v>
      </c>
      <c r="K4" s="671">
        <v>0</v>
      </c>
      <c r="L4" s="672">
        <v>0</v>
      </c>
      <c r="M4" s="673"/>
    </row>
    <row r="5" spans="1:13" ht="25.5">
      <c r="A5" s="1486"/>
      <c r="B5" s="670" t="s">
        <v>846</v>
      </c>
      <c r="C5" s="671">
        <v>19</v>
      </c>
      <c r="D5" s="671">
        <v>1</v>
      </c>
      <c r="E5" s="671">
        <v>0</v>
      </c>
      <c r="F5" s="671">
        <v>0</v>
      </c>
      <c r="G5" s="671">
        <v>0</v>
      </c>
      <c r="H5" s="671">
        <v>0</v>
      </c>
      <c r="I5" s="671">
        <v>6</v>
      </c>
      <c r="J5" s="671">
        <v>0</v>
      </c>
      <c r="K5" s="671">
        <v>0</v>
      </c>
      <c r="L5" s="672">
        <v>0</v>
      </c>
      <c r="M5" s="673"/>
    </row>
    <row r="6" spans="1:13" ht="25.5">
      <c r="A6" s="1486"/>
      <c r="B6" s="670" t="s">
        <v>847</v>
      </c>
      <c r="C6" s="671">
        <v>10</v>
      </c>
      <c r="D6" s="671">
        <v>1</v>
      </c>
      <c r="E6" s="671">
        <v>0</v>
      </c>
      <c r="F6" s="671">
        <v>0</v>
      </c>
      <c r="G6" s="671">
        <v>0</v>
      </c>
      <c r="H6" s="674">
        <v>0</v>
      </c>
      <c r="I6" s="671">
        <v>2</v>
      </c>
      <c r="J6" s="671">
        <v>0</v>
      </c>
      <c r="K6" s="671">
        <v>0</v>
      </c>
      <c r="L6" s="672">
        <v>0</v>
      </c>
      <c r="M6" s="673"/>
    </row>
    <row r="7" spans="1:13" ht="25.5">
      <c r="A7" s="1486" t="s">
        <v>848</v>
      </c>
      <c r="B7" s="670" t="s">
        <v>845</v>
      </c>
      <c r="C7" s="674">
        <v>3</v>
      </c>
      <c r="D7" s="674">
        <v>6</v>
      </c>
      <c r="E7" s="674">
        <v>2</v>
      </c>
      <c r="F7" s="674">
        <v>2</v>
      </c>
      <c r="G7" s="674">
        <v>0</v>
      </c>
      <c r="H7" s="674">
        <v>3</v>
      </c>
      <c r="I7" s="674">
        <v>0</v>
      </c>
      <c r="J7" s="674">
        <v>3</v>
      </c>
      <c r="K7" s="674">
        <v>2</v>
      </c>
      <c r="L7" s="674">
        <v>2</v>
      </c>
    </row>
    <row r="8" spans="1:13" ht="25.5">
      <c r="A8" s="1486"/>
      <c r="B8" s="670" t="s">
        <v>846</v>
      </c>
      <c r="C8" s="674">
        <v>3</v>
      </c>
      <c r="D8" s="674">
        <v>5</v>
      </c>
      <c r="E8" s="674">
        <v>2</v>
      </c>
      <c r="F8" s="674">
        <v>2</v>
      </c>
      <c r="G8" s="674">
        <v>0</v>
      </c>
      <c r="H8" s="674">
        <v>3</v>
      </c>
      <c r="I8" s="674">
        <v>0</v>
      </c>
      <c r="J8" s="674">
        <v>3</v>
      </c>
      <c r="K8" s="674">
        <v>2</v>
      </c>
      <c r="L8" s="674">
        <v>2</v>
      </c>
    </row>
    <row r="9" spans="1:13" ht="25.5">
      <c r="A9" s="1486"/>
      <c r="B9" s="670" t="s">
        <v>847</v>
      </c>
      <c r="C9" s="674">
        <v>2</v>
      </c>
      <c r="D9" s="674">
        <v>4</v>
      </c>
      <c r="E9" s="674">
        <v>2</v>
      </c>
      <c r="F9" s="674">
        <v>2</v>
      </c>
      <c r="G9" s="674">
        <v>0</v>
      </c>
      <c r="H9" s="674">
        <v>1</v>
      </c>
      <c r="I9" s="674">
        <v>0</v>
      </c>
      <c r="J9" s="674">
        <v>2</v>
      </c>
      <c r="K9" s="674">
        <v>2</v>
      </c>
      <c r="L9" s="674">
        <v>2</v>
      </c>
    </row>
    <row r="10" spans="1:13" ht="25.5">
      <c r="A10" s="1486" t="s">
        <v>849</v>
      </c>
      <c r="B10" s="670" t="s">
        <v>845</v>
      </c>
      <c r="C10" s="674">
        <v>2</v>
      </c>
      <c r="D10" s="674">
        <v>1</v>
      </c>
      <c r="E10" s="674">
        <v>2</v>
      </c>
      <c r="F10" s="674" t="s">
        <v>386</v>
      </c>
      <c r="G10" s="674" t="s">
        <v>386</v>
      </c>
      <c r="H10" s="674" t="s">
        <v>371</v>
      </c>
      <c r="I10" s="674" t="s">
        <v>386</v>
      </c>
      <c r="J10" s="674" t="s">
        <v>386</v>
      </c>
      <c r="K10" s="674">
        <v>2</v>
      </c>
      <c r="L10" s="674">
        <v>0</v>
      </c>
    </row>
    <row r="11" spans="1:13" ht="25.5">
      <c r="A11" s="1486"/>
      <c r="B11" s="670" t="s">
        <v>846</v>
      </c>
      <c r="C11" s="674">
        <v>2</v>
      </c>
      <c r="D11" s="674">
        <v>1</v>
      </c>
      <c r="E11" s="674">
        <v>2</v>
      </c>
      <c r="F11" s="674">
        <v>0</v>
      </c>
      <c r="G11" s="674" t="s">
        <v>386</v>
      </c>
      <c r="H11" s="674" t="s">
        <v>371</v>
      </c>
      <c r="I11" s="674">
        <v>0</v>
      </c>
      <c r="J11" s="674">
        <v>0</v>
      </c>
      <c r="K11" s="674">
        <v>2</v>
      </c>
      <c r="L11" s="674">
        <v>0</v>
      </c>
    </row>
    <row r="12" spans="1:13" ht="25.5">
      <c r="A12" s="1486"/>
      <c r="B12" s="670" t="s">
        <v>847</v>
      </c>
      <c r="C12" s="674">
        <v>0</v>
      </c>
      <c r="D12" s="674">
        <v>0</v>
      </c>
      <c r="E12" s="674">
        <v>0</v>
      </c>
      <c r="F12" s="674">
        <v>0</v>
      </c>
      <c r="G12" s="674" t="s">
        <v>386</v>
      </c>
      <c r="H12" s="674" t="s">
        <v>371</v>
      </c>
      <c r="I12" s="674">
        <v>0</v>
      </c>
      <c r="J12" s="674">
        <v>0</v>
      </c>
      <c r="K12" s="674">
        <v>0</v>
      </c>
      <c r="L12" s="674">
        <v>0</v>
      </c>
    </row>
    <row r="13" spans="1:13" ht="25.5">
      <c r="A13" s="1486" t="s">
        <v>850</v>
      </c>
      <c r="B13" s="670" t="s">
        <v>845</v>
      </c>
      <c r="C13" s="674">
        <v>0</v>
      </c>
      <c r="D13" s="674">
        <v>1</v>
      </c>
      <c r="E13" s="674">
        <v>2</v>
      </c>
      <c r="F13" s="674">
        <v>3</v>
      </c>
      <c r="G13" s="674">
        <v>0</v>
      </c>
      <c r="H13" s="674" t="s">
        <v>371</v>
      </c>
      <c r="I13" s="674">
        <v>0</v>
      </c>
      <c r="J13" s="674">
        <v>1</v>
      </c>
      <c r="K13" s="674">
        <v>2</v>
      </c>
      <c r="L13" s="674">
        <v>0</v>
      </c>
    </row>
    <row r="14" spans="1:13" ht="25.5">
      <c r="A14" s="1486"/>
      <c r="B14" s="670" t="s">
        <v>846</v>
      </c>
      <c r="C14" s="674">
        <v>0</v>
      </c>
      <c r="D14" s="674">
        <v>1</v>
      </c>
      <c r="E14" s="674">
        <v>2</v>
      </c>
      <c r="F14" s="674">
        <v>3</v>
      </c>
      <c r="G14" s="674">
        <v>0</v>
      </c>
      <c r="H14" s="674" t="s">
        <v>371</v>
      </c>
      <c r="I14" s="674">
        <v>0</v>
      </c>
      <c r="J14" s="674">
        <v>1</v>
      </c>
      <c r="K14" s="674">
        <v>2</v>
      </c>
      <c r="L14" s="674">
        <v>0</v>
      </c>
    </row>
    <row r="15" spans="1:13" ht="25.5">
      <c r="A15" s="1486"/>
      <c r="B15" s="670" t="s">
        <v>847</v>
      </c>
      <c r="C15" s="674">
        <v>0</v>
      </c>
      <c r="D15" s="674">
        <v>0</v>
      </c>
      <c r="E15" s="674">
        <v>1</v>
      </c>
      <c r="F15" s="674">
        <v>2</v>
      </c>
      <c r="G15" s="674">
        <v>0</v>
      </c>
      <c r="H15" s="674" t="s">
        <v>371</v>
      </c>
      <c r="I15" s="674">
        <v>0</v>
      </c>
      <c r="J15" s="674">
        <v>0</v>
      </c>
      <c r="K15" s="674">
        <v>1</v>
      </c>
      <c r="L15" s="674">
        <v>0</v>
      </c>
    </row>
    <row r="16" spans="1:13">
      <c r="A16" s="1487" t="s">
        <v>851</v>
      </c>
      <c r="B16" s="1487"/>
      <c r="C16" s="1487"/>
      <c r="D16" s="1487"/>
      <c r="E16" s="1487"/>
      <c r="F16" s="1487"/>
      <c r="G16" s="675"/>
      <c r="H16" s="675"/>
      <c r="I16" s="675"/>
      <c r="J16" s="675"/>
      <c r="K16" s="675"/>
      <c r="L16" s="675"/>
    </row>
    <row r="17" spans="1:23" s="677" customFormat="1">
      <c r="A17" s="1488" t="s">
        <v>852</v>
      </c>
      <c r="B17" s="1488"/>
      <c r="C17" s="1488"/>
      <c r="D17" s="1488"/>
      <c r="E17" s="1488"/>
      <c r="F17" s="676"/>
      <c r="G17" s="676"/>
      <c r="H17" s="676"/>
      <c r="I17" s="676"/>
      <c r="J17" s="676"/>
      <c r="K17" s="676"/>
      <c r="L17" s="676"/>
    </row>
    <row r="18" spans="1:23" s="677" customFormat="1">
      <c r="A18" s="1480" t="s">
        <v>853</v>
      </c>
      <c r="B18" s="1481"/>
      <c r="C18" s="1481"/>
      <c r="D18" s="1481"/>
      <c r="E18" s="678"/>
      <c r="F18" s="678"/>
      <c r="G18" s="678"/>
      <c r="H18" s="675"/>
      <c r="I18" s="675"/>
      <c r="J18" s="675"/>
      <c r="K18" s="675"/>
      <c r="L18" s="675"/>
    </row>
    <row r="19" spans="1:23" ht="15" customHeight="1">
      <c r="B19" s="679"/>
      <c r="C19" s="679"/>
      <c r="D19" s="679"/>
      <c r="E19" s="679"/>
      <c r="F19" s="679"/>
      <c r="G19" s="679"/>
      <c r="H19" s="679"/>
      <c r="I19" s="679"/>
      <c r="J19" s="679"/>
      <c r="K19" s="679"/>
      <c r="N19" s="673"/>
      <c r="O19" s="673"/>
      <c r="P19" s="673"/>
      <c r="Q19" s="673"/>
      <c r="R19" s="673"/>
      <c r="S19" s="673"/>
      <c r="T19" s="673"/>
      <c r="U19" s="673"/>
      <c r="V19" s="673"/>
      <c r="W19" s="673"/>
    </row>
    <row r="20" spans="1:23">
      <c r="N20" s="673"/>
      <c r="O20" s="673"/>
      <c r="P20" s="673"/>
      <c r="Q20" s="673"/>
      <c r="R20" s="673"/>
      <c r="S20" s="673"/>
      <c r="T20" s="673"/>
      <c r="U20" s="673"/>
      <c r="V20" s="673"/>
      <c r="W20" s="673"/>
    </row>
    <row r="21" spans="1:23">
      <c r="N21" s="673"/>
      <c r="O21" s="673"/>
      <c r="P21" s="673"/>
      <c r="Q21" s="673"/>
      <c r="R21" s="673"/>
      <c r="S21" s="673"/>
      <c r="T21" s="673"/>
      <c r="U21" s="673"/>
      <c r="V21" s="673"/>
      <c r="W21" s="673"/>
    </row>
    <row r="22" spans="1:23">
      <c r="N22" s="673"/>
      <c r="O22" s="673"/>
      <c r="P22" s="673"/>
      <c r="Q22" s="673"/>
      <c r="R22" s="673"/>
      <c r="S22" s="673"/>
      <c r="T22" s="673"/>
      <c r="U22" s="673"/>
      <c r="V22" s="673"/>
      <c r="W22" s="673"/>
    </row>
    <row r="23" spans="1:23">
      <c r="N23" s="673"/>
      <c r="O23" s="673"/>
      <c r="P23" s="673"/>
      <c r="Q23" s="673"/>
      <c r="R23" s="673"/>
      <c r="S23" s="673"/>
      <c r="T23" s="673"/>
      <c r="U23" s="673"/>
      <c r="V23" s="673"/>
      <c r="W23" s="673"/>
    </row>
    <row r="24" spans="1:23">
      <c r="N24" s="673"/>
      <c r="O24" s="673"/>
      <c r="P24" s="673"/>
      <c r="Q24" s="673"/>
      <c r="R24" s="673"/>
      <c r="S24" s="673"/>
      <c r="T24" s="673"/>
      <c r="U24" s="673"/>
      <c r="V24" s="673"/>
      <c r="W24" s="673"/>
    </row>
    <row r="25" spans="1:23">
      <c r="N25" s="673"/>
      <c r="O25" s="673"/>
      <c r="P25" s="673"/>
      <c r="Q25" s="673"/>
      <c r="R25" s="673"/>
      <c r="S25" s="673"/>
      <c r="T25" s="673"/>
      <c r="U25" s="673"/>
      <c r="V25" s="673"/>
      <c r="W25" s="673"/>
    </row>
    <row r="26" spans="1:23">
      <c r="E26" s="668" t="s">
        <v>854</v>
      </c>
      <c r="N26" s="673"/>
      <c r="O26" s="673"/>
      <c r="P26" s="673"/>
      <c r="Q26" s="673"/>
      <c r="R26" s="673"/>
      <c r="S26" s="673"/>
      <c r="T26" s="673"/>
      <c r="U26" s="673"/>
      <c r="V26" s="673"/>
      <c r="W26" s="673"/>
    </row>
    <row r="27" spans="1:23">
      <c r="N27" s="673"/>
      <c r="O27" s="673"/>
      <c r="P27" s="673"/>
      <c r="Q27" s="673"/>
      <c r="R27" s="673"/>
      <c r="S27" s="673"/>
      <c r="T27" s="673"/>
      <c r="U27" s="673"/>
      <c r="V27" s="673"/>
      <c r="W27" s="673"/>
    </row>
    <row r="28" spans="1:23">
      <c r="N28" s="673"/>
      <c r="O28" s="673"/>
      <c r="P28" s="673"/>
      <c r="Q28" s="673"/>
      <c r="R28" s="673"/>
      <c r="S28" s="673"/>
      <c r="T28" s="673"/>
      <c r="U28" s="673"/>
      <c r="V28" s="673"/>
      <c r="W28" s="673"/>
    </row>
    <row r="29" spans="1:23">
      <c r="N29" s="673"/>
      <c r="O29" s="673"/>
      <c r="P29" s="673"/>
      <c r="Q29" s="673"/>
      <c r="R29" s="673"/>
      <c r="S29" s="673"/>
      <c r="T29" s="673"/>
      <c r="U29" s="673"/>
      <c r="V29" s="673"/>
      <c r="W29" s="673"/>
    </row>
    <row r="30" spans="1:23">
      <c r="N30" s="673"/>
      <c r="O30" s="673"/>
      <c r="P30" s="673"/>
      <c r="Q30" s="673"/>
      <c r="R30" s="673"/>
      <c r="S30" s="673"/>
      <c r="T30" s="673"/>
      <c r="U30" s="673"/>
      <c r="V30" s="673"/>
      <c r="W30" s="673"/>
    </row>
    <row r="31" spans="1:23">
      <c r="N31" s="673"/>
      <c r="O31" s="673"/>
      <c r="P31" s="673"/>
      <c r="Q31" s="673"/>
      <c r="R31" s="673"/>
      <c r="S31" s="673"/>
      <c r="T31" s="673"/>
      <c r="U31" s="673"/>
      <c r="V31" s="673"/>
      <c r="W31" s="673"/>
    </row>
    <row r="32" spans="1:23">
      <c r="N32" s="673"/>
      <c r="O32" s="673"/>
      <c r="P32" s="673"/>
      <c r="Q32" s="673"/>
      <c r="R32" s="673"/>
      <c r="S32" s="673"/>
      <c r="T32" s="673"/>
      <c r="U32" s="673"/>
      <c r="V32" s="673"/>
      <c r="W32" s="673"/>
    </row>
  </sheetData>
  <mergeCells count="12">
    <mergeCell ref="A18:D18"/>
    <mergeCell ref="A1:L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8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workbookViewId="0">
      <selection sqref="A1:F1"/>
    </sheetView>
  </sheetViews>
  <sheetFormatPr defaultColWidth="9.140625" defaultRowHeight="12.75"/>
  <cols>
    <col min="1" max="1" width="15.7109375" style="681" customWidth="1"/>
    <col min="2" max="2" width="9" style="681" customWidth="1"/>
    <col min="3" max="4" width="10" style="681" customWidth="1"/>
    <col min="5" max="5" width="10.7109375" style="681" customWidth="1"/>
    <col min="6" max="6" width="12.28515625" style="681" customWidth="1"/>
    <col min="7" max="16384" width="9.140625" style="681"/>
  </cols>
  <sheetData>
    <row r="1" spans="1:6" s="680" customFormat="1" ht="15">
      <c r="A1" s="1489" t="s">
        <v>855</v>
      </c>
      <c r="B1" s="1489"/>
      <c r="C1" s="1489"/>
      <c r="D1" s="1489"/>
      <c r="E1" s="1489"/>
      <c r="F1" s="1489"/>
    </row>
    <row r="2" spans="1:6" ht="16.5" customHeight="1">
      <c r="A2" s="1490" t="s">
        <v>856</v>
      </c>
      <c r="B2" s="1492" t="s">
        <v>857</v>
      </c>
      <c r="C2" s="1493"/>
      <c r="D2" s="1493"/>
      <c r="E2" s="1493"/>
      <c r="F2" s="1494"/>
    </row>
    <row r="3" spans="1:6" ht="38.25">
      <c r="A3" s="1491"/>
      <c r="B3" s="682" t="s">
        <v>858</v>
      </c>
      <c r="C3" s="683" t="s">
        <v>859</v>
      </c>
      <c r="D3" s="683" t="s">
        <v>860</v>
      </c>
      <c r="E3" s="683" t="s">
        <v>861</v>
      </c>
      <c r="F3" s="683" t="s">
        <v>862</v>
      </c>
    </row>
    <row r="4" spans="1:6" s="686" customFormat="1" ht="14.25" customHeight="1">
      <c r="A4" s="684" t="s">
        <v>78</v>
      </c>
      <c r="B4" s="685">
        <v>14466.89</v>
      </c>
      <c r="C4" s="685">
        <v>15426.8</v>
      </c>
      <c r="D4" s="685">
        <v>12252.38</v>
      </c>
      <c r="E4" s="685">
        <v>13285.43</v>
      </c>
      <c r="F4" s="685">
        <v>13489.60031007752</v>
      </c>
    </row>
    <row r="5" spans="1:6" s="687" customFormat="1" ht="14.25" customHeight="1">
      <c r="A5" s="684" t="s">
        <v>79</v>
      </c>
      <c r="B5" s="685">
        <f>B6</f>
        <v>13292.54</v>
      </c>
      <c r="C5" s="685">
        <f>MAX(C6:C9)</f>
        <v>13741.67</v>
      </c>
      <c r="D5" s="685">
        <f>MIN(D6:D9)</f>
        <v>12310.21</v>
      </c>
      <c r="E5" s="685">
        <f>E9</f>
        <v>13185.64</v>
      </c>
      <c r="F5" s="685">
        <v>12945.659529411765</v>
      </c>
    </row>
    <row r="6" spans="1:6" s="687" customFormat="1" ht="14.25" customHeight="1">
      <c r="A6" s="688">
        <v>45044</v>
      </c>
      <c r="B6" s="689">
        <v>13292.54</v>
      </c>
      <c r="C6" s="689">
        <v>13741.67</v>
      </c>
      <c r="D6" s="689">
        <v>13010.31</v>
      </c>
      <c r="E6" s="689">
        <v>13205.56</v>
      </c>
      <c r="F6" s="689">
        <v>13438.168947368422</v>
      </c>
    </row>
    <row r="7" spans="1:6" s="687" customFormat="1" ht="14.25" customHeight="1">
      <c r="A7" s="688">
        <v>45077</v>
      </c>
      <c r="B7" s="689">
        <v>13218.07</v>
      </c>
      <c r="C7" s="689">
        <v>13323.61</v>
      </c>
      <c r="D7" s="689">
        <v>12564.49</v>
      </c>
      <c r="E7" s="689">
        <v>12653.96</v>
      </c>
      <c r="F7" s="689">
        <v>12960.944782608694</v>
      </c>
    </row>
    <row r="8" spans="1:6" s="687" customFormat="1" ht="14.25" customHeight="1">
      <c r="A8" s="688">
        <v>45107</v>
      </c>
      <c r="B8" s="689">
        <v>12651.41</v>
      </c>
      <c r="C8" s="689">
        <v>12847.57</v>
      </c>
      <c r="D8" s="689">
        <v>12310.21</v>
      </c>
      <c r="E8" s="689">
        <v>12471.02</v>
      </c>
      <c r="F8" s="689">
        <v>12632.864545454546</v>
      </c>
    </row>
    <row r="9" spans="1:6" s="690" customFormat="1">
      <c r="A9" s="688">
        <v>45138</v>
      </c>
      <c r="B9" s="689">
        <v>12464.34</v>
      </c>
      <c r="C9" s="689">
        <v>13192.52</v>
      </c>
      <c r="D9" s="689">
        <v>12426</v>
      </c>
      <c r="E9" s="689">
        <v>13185.64</v>
      </c>
      <c r="F9" s="689">
        <v>12811.00476190476</v>
      </c>
    </row>
    <row r="10" spans="1:6" s="693" customFormat="1">
      <c r="A10" s="691"/>
      <c r="B10" s="692"/>
      <c r="C10" s="692"/>
      <c r="D10" s="692"/>
      <c r="E10" s="692"/>
      <c r="F10" s="692"/>
    </row>
    <row r="11" spans="1:6" s="686" customFormat="1" ht="14.25" customHeight="1">
      <c r="A11" s="694" t="str">
        <f>[1]Verif!F6</f>
        <v>$ indicates as on July 31, 2023</v>
      </c>
      <c r="D11" s="695"/>
      <c r="E11" s="696"/>
      <c r="F11" s="696"/>
    </row>
    <row r="12" spans="1:6" s="686" customFormat="1" ht="14.25" customHeight="1">
      <c r="A12" s="681" t="s">
        <v>863</v>
      </c>
      <c r="D12" s="695"/>
      <c r="E12" s="696"/>
      <c r="F12" s="696"/>
    </row>
    <row r="13" spans="1:6" s="686" customFormat="1">
      <c r="A13" s="697" t="s">
        <v>864</v>
      </c>
      <c r="B13" s="698"/>
      <c r="C13" s="698"/>
      <c r="D13" s="699"/>
      <c r="E13" s="699"/>
      <c r="F13" s="699"/>
    </row>
    <row r="14" spans="1:6">
      <c r="A14" s="699"/>
      <c r="B14" s="700"/>
      <c r="C14" s="699"/>
      <c r="D14" s="699"/>
      <c r="E14" s="699"/>
      <c r="F14" s="699"/>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6"/>
  <sheetViews>
    <sheetView workbookViewId="0">
      <selection sqref="A1:T1"/>
    </sheetView>
  </sheetViews>
  <sheetFormatPr defaultColWidth="9.140625" defaultRowHeight="12.75"/>
  <cols>
    <col min="1" max="1" width="12.85546875" style="712" customWidth="1"/>
    <col min="2" max="2" width="7.140625" style="712" customWidth="1"/>
    <col min="3" max="4" width="10" style="712" customWidth="1"/>
    <col min="5" max="5" width="11.140625" style="712" customWidth="1"/>
    <col min="6" max="6" width="10.7109375" style="712" customWidth="1"/>
    <col min="7" max="7" width="12.42578125" style="712" customWidth="1"/>
    <col min="8" max="8" width="8.85546875" style="712" customWidth="1"/>
    <col min="9" max="9" width="11.42578125" style="712" customWidth="1"/>
    <col min="10" max="10" width="10.42578125" style="712" customWidth="1"/>
    <col min="11" max="11" width="12.42578125" style="712" bestFit="1" customWidth="1"/>
    <col min="12" max="12" width="8.42578125" style="712" customWidth="1"/>
    <col min="13" max="13" width="10.28515625" style="712" customWidth="1"/>
    <col min="14" max="14" width="8.42578125" style="712" customWidth="1"/>
    <col min="15" max="15" width="9.7109375" style="712" customWidth="1"/>
    <col min="16" max="16" width="9.140625" style="712"/>
    <col min="17" max="17" width="10.7109375" style="712" customWidth="1"/>
    <col min="18" max="16384" width="9.140625" style="712"/>
  </cols>
  <sheetData>
    <row r="1" spans="1:39" s="701" customFormat="1" ht="15" customHeight="1">
      <c r="A1" s="1508" t="s">
        <v>865</v>
      </c>
      <c r="B1" s="1508"/>
      <c r="C1" s="1508"/>
      <c r="D1" s="1508"/>
      <c r="E1" s="1508"/>
      <c r="F1" s="1508"/>
      <c r="G1" s="1508"/>
      <c r="H1" s="1508"/>
      <c r="I1" s="1508"/>
      <c r="J1" s="1508"/>
      <c r="K1" s="1508"/>
      <c r="L1" s="1508"/>
      <c r="M1" s="1508"/>
      <c r="N1" s="1508"/>
      <c r="O1" s="1508"/>
      <c r="P1" s="1508"/>
      <c r="Q1" s="1508"/>
      <c r="R1" s="1508"/>
      <c r="S1" s="1508"/>
      <c r="T1" s="1508"/>
      <c r="V1" s="1509" t="s">
        <v>866</v>
      </c>
      <c r="W1" s="1510"/>
      <c r="X1" s="1510"/>
      <c r="Y1" s="1510"/>
      <c r="Z1" s="1510"/>
      <c r="AA1" s="1510"/>
      <c r="AB1" s="1510"/>
      <c r="AC1" s="1510"/>
      <c r="AD1" s="1510"/>
      <c r="AE1" s="1510"/>
      <c r="AF1" s="1510"/>
      <c r="AG1" s="1510"/>
      <c r="AH1" s="1510"/>
      <c r="AI1" s="1510"/>
      <c r="AJ1" s="1510"/>
      <c r="AK1" s="1510"/>
      <c r="AL1" s="1510"/>
      <c r="AM1" s="1511"/>
    </row>
    <row r="2" spans="1:39" s="701" customFormat="1" ht="15.75">
      <c r="A2" s="1512" t="s">
        <v>836</v>
      </c>
      <c r="B2" s="1512"/>
      <c r="C2" s="1512"/>
      <c r="D2" s="1512"/>
      <c r="E2" s="1512"/>
      <c r="F2" s="1512"/>
      <c r="G2" s="1512"/>
      <c r="H2" s="1512"/>
      <c r="I2" s="1512"/>
      <c r="J2" s="1512"/>
      <c r="K2" s="1512"/>
      <c r="L2" s="1512"/>
      <c r="M2" s="1512"/>
      <c r="N2" s="1512"/>
      <c r="O2" s="1512"/>
      <c r="P2" s="1512"/>
      <c r="Q2" s="1512"/>
      <c r="R2" s="1512"/>
      <c r="S2" s="1512"/>
      <c r="T2" s="1512"/>
    </row>
    <row r="3" spans="1:39" s="702" customFormat="1" ht="50.25" customHeight="1">
      <c r="A3" s="1513" t="s">
        <v>856</v>
      </c>
      <c r="B3" s="1514" t="s">
        <v>867</v>
      </c>
      <c r="C3" s="1515" t="s">
        <v>838</v>
      </c>
      <c r="D3" s="1516"/>
      <c r="E3" s="1515" t="s">
        <v>868</v>
      </c>
      <c r="F3" s="1516"/>
      <c r="G3" s="1515" t="s">
        <v>869</v>
      </c>
      <c r="H3" s="1516"/>
      <c r="I3" s="1515" t="s">
        <v>870</v>
      </c>
      <c r="J3" s="1516"/>
      <c r="K3" s="1515" t="s">
        <v>871</v>
      </c>
      <c r="L3" s="1516"/>
      <c r="M3" s="1515" t="s">
        <v>872</v>
      </c>
      <c r="N3" s="1516"/>
      <c r="O3" s="1515" t="s">
        <v>873</v>
      </c>
      <c r="P3" s="1516"/>
      <c r="Q3" s="1515" t="s">
        <v>874</v>
      </c>
      <c r="R3" s="1516"/>
      <c r="S3" s="1503" t="s">
        <v>875</v>
      </c>
      <c r="T3" s="1503"/>
    </row>
    <row r="4" spans="1:39" s="702" customFormat="1" ht="68.25" customHeight="1">
      <c r="A4" s="1491"/>
      <c r="B4" s="1503"/>
      <c r="C4" s="703" t="s">
        <v>876</v>
      </c>
      <c r="D4" s="704" t="s">
        <v>877</v>
      </c>
      <c r="E4" s="703" t="s">
        <v>876</v>
      </c>
      <c r="F4" s="704" t="s">
        <v>878</v>
      </c>
      <c r="G4" s="703" t="s">
        <v>879</v>
      </c>
      <c r="H4" s="704" t="s">
        <v>877</v>
      </c>
      <c r="I4" s="703" t="s">
        <v>879</v>
      </c>
      <c r="J4" s="704" t="s">
        <v>877</v>
      </c>
      <c r="K4" s="703" t="s">
        <v>876</v>
      </c>
      <c r="L4" s="704" t="s">
        <v>880</v>
      </c>
      <c r="M4" s="703" t="s">
        <v>879</v>
      </c>
      <c r="N4" s="704" t="s">
        <v>880</v>
      </c>
      <c r="O4" s="703" t="s">
        <v>876</v>
      </c>
      <c r="P4" s="704" t="s">
        <v>877</v>
      </c>
      <c r="Q4" s="703" t="s">
        <v>876</v>
      </c>
      <c r="R4" s="704" t="s">
        <v>877</v>
      </c>
      <c r="S4" s="703" t="s">
        <v>879</v>
      </c>
      <c r="T4" s="703" t="s">
        <v>881</v>
      </c>
    </row>
    <row r="5" spans="1:39" s="679" customFormat="1">
      <c r="A5" s="684" t="s">
        <v>78</v>
      </c>
      <c r="B5" s="705">
        <v>258</v>
      </c>
      <c r="C5" s="705">
        <v>256727</v>
      </c>
      <c r="D5" s="705">
        <v>21085.199629799998</v>
      </c>
      <c r="E5" s="705">
        <v>86152515</v>
      </c>
      <c r="F5" s="705">
        <v>2819742.9088959</v>
      </c>
      <c r="G5" s="705">
        <v>6619620</v>
      </c>
      <c r="H5" s="705">
        <v>949958.03658750001</v>
      </c>
      <c r="I5" s="705">
        <v>35482482</v>
      </c>
      <c r="J5" s="705">
        <v>2229612.1793669998</v>
      </c>
      <c r="K5" s="705">
        <v>311024</v>
      </c>
      <c r="L5" s="705">
        <v>22677.844400000002</v>
      </c>
      <c r="M5" s="705">
        <v>43</v>
      </c>
      <c r="N5" s="705">
        <v>4.5177249999999995</v>
      </c>
      <c r="O5" s="705">
        <v>28</v>
      </c>
      <c r="P5" s="705">
        <v>3.0077499999999997</v>
      </c>
      <c r="Q5" s="705">
        <v>128822439</v>
      </c>
      <c r="R5" s="705">
        <v>6043083.6943552019</v>
      </c>
      <c r="S5" s="705">
        <v>355290</v>
      </c>
      <c r="T5" s="705">
        <v>21603.39</v>
      </c>
    </row>
    <row r="6" spans="1:39" s="679" customFormat="1">
      <c r="A6" s="684" t="s">
        <v>79</v>
      </c>
      <c r="B6" s="705">
        <f>SUM(B7:B10)</f>
        <v>85</v>
      </c>
      <c r="C6" s="705">
        <f t="shared" ref="C6:R6" si="0">SUM(C7:C10)</f>
        <v>21669</v>
      </c>
      <c r="D6" s="705">
        <f t="shared" si="0"/>
        <v>1986.2717400000001</v>
      </c>
      <c r="E6" s="705">
        <f t="shared" si="0"/>
        <v>25854499</v>
      </c>
      <c r="F6" s="705">
        <f t="shared" si="0"/>
        <v>1063940.1026457001</v>
      </c>
      <c r="G6" s="705">
        <f t="shared" si="0"/>
        <v>1880707</v>
      </c>
      <c r="H6" s="705">
        <f t="shared" si="0"/>
        <v>186297.7103375</v>
      </c>
      <c r="I6" s="705">
        <f t="shared" si="0"/>
        <v>19561407</v>
      </c>
      <c r="J6" s="705">
        <f t="shared" si="0"/>
        <v>501186.81791549991</v>
      </c>
      <c r="K6" s="705">
        <f t="shared" si="0"/>
        <v>54474</v>
      </c>
      <c r="L6" s="705">
        <f t="shared" si="0"/>
        <v>4416.1576599999999</v>
      </c>
      <c r="M6" s="705">
        <f t="shared" si="0"/>
        <v>0</v>
      </c>
      <c r="N6" s="705">
        <f t="shared" si="0"/>
        <v>0</v>
      </c>
      <c r="O6" s="705">
        <f t="shared" si="0"/>
        <v>0</v>
      </c>
      <c r="P6" s="705">
        <f t="shared" si="0"/>
        <v>0</v>
      </c>
      <c r="Q6" s="705">
        <f t="shared" si="0"/>
        <v>47372756</v>
      </c>
      <c r="R6" s="705">
        <f t="shared" si="0"/>
        <v>1757827.0602987001</v>
      </c>
      <c r="S6" s="705">
        <f>S10</f>
        <v>368926</v>
      </c>
      <c r="T6" s="705">
        <f>T10</f>
        <v>21846.216273099999</v>
      </c>
    </row>
    <row r="7" spans="1:39" s="679" customFormat="1">
      <c r="A7" s="688">
        <v>45044</v>
      </c>
      <c r="B7" s="706">
        <v>19</v>
      </c>
      <c r="C7" s="706">
        <v>4718</v>
      </c>
      <c r="D7" s="706">
        <v>584.33131160000005</v>
      </c>
      <c r="E7" s="706">
        <v>6275286</v>
      </c>
      <c r="F7" s="706">
        <v>254906.00314860011</v>
      </c>
      <c r="G7" s="706">
        <v>404446</v>
      </c>
      <c r="H7" s="706">
        <v>42659.647467499992</v>
      </c>
      <c r="I7" s="706">
        <v>3937911</v>
      </c>
      <c r="J7" s="706">
        <v>102089.00297999999</v>
      </c>
      <c r="K7" s="706">
        <v>12368</v>
      </c>
      <c r="L7" s="706">
        <v>1017.2285000000001</v>
      </c>
      <c r="M7" s="706">
        <v>0</v>
      </c>
      <c r="N7" s="706">
        <v>0</v>
      </c>
      <c r="O7" s="706">
        <v>0</v>
      </c>
      <c r="P7" s="706">
        <v>0</v>
      </c>
      <c r="Q7" s="706">
        <v>10634729</v>
      </c>
      <c r="R7" s="706">
        <v>401256.21340770018</v>
      </c>
      <c r="S7" s="706">
        <v>359473</v>
      </c>
      <c r="T7" s="706">
        <v>22789.376540400001</v>
      </c>
    </row>
    <row r="8" spans="1:39" s="679" customFormat="1">
      <c r="A8" s="688">
        <v>45077</v>
      </c>
      <c r="B8" s="706">
        <v>23</v>
      </c>
      <c r="C8" s="706">
        <v>3390</v>
      </c>
      <c r="D8" s="706">
        <v>394.64465760000002</v>
      </c>
      <c r="E8" s="706">
        <v>7352729</v>
      </c>
      <c r="F8" s="706">
        <v>307814.43551390013</v>
      </c>
      <c r="G8" s="706">
        <v>509055</v>
      </c>
      <c r="H8" s="706">
        <v>49929.790315000006</v>
      </c>
      <c r="I8" s="706">
        <v>5643804</v>
      </c>
      <c r="J8" s="706">
        <v>142430.07212449997</v>
      </c>
      <c r="K8" s="706">
        <v>17285</v>
      </c>
      <c r="L8" s="706">
        <v>1416.8011799999999</v>
      </c>
      <c r="M8" s="706">
        <v>0</v>
      </c>
      <c r="N8" s="706">
        <v>0</v>
      </c>
      <c r="O8" s="706">
        <v>0</v>
      </c>
      <c r="P8" s="706">
        <v>0</v>
      </c>
      <c r="Q8" s="706">
        <v>13526263</v>
      </c>
      <c r="R8" s="706">
        <v>501985.74379100004</v>
      </c>
      <c r="S8" s="706">
        <v>343831</v>
      </c>
      <c r="T8" s="706">
        <v>20677.428435000009</v>
      </c>
    </row>
    <row r="9" spans="1:39" s="679" customFormat="1">
      <c r="A9" s="688">
        <v>45107</v>
      </c>
      <c r="B9" s="706">
        <v>22</v>
      </c>
      <c r="C9" s="706">
        <v>7345</v>
      </c>
      <c r="D9" s="706">
        <v>643.72920520000002</v>
      </c>
      <c r="E9" s="706">
        <v>6684898</v>
      </c>
      <c r="F9" s="706">
        <v>264073.47673879983</v>
      </c>
      <c r="G9" s="706">
        <v>516134</v>
      </c>
      <c r="H9" s="706">
        <v>49726.128844999999</v>
      </c>
      <c r="I9" s="706">
        <v>6011459</v>
      </c>
      <c r="J9" s="706">
        <v>151599.04170950002</v>
      </c>
      <c r="K9" s="706">
        <v>14623</v>
      </c>
      <c r="L9" s="706">
        <v>1165.266095</v>
      </c>
      <c r="M9" s="706">
        <v>0</v>
      </c>
      <c r="N9" s="706">
        <v>0</v>
      </c>
      <c r="O9" s="706">
        <v>0</v>
      </c>
      <c r="P9" s="706">
        <v>0</v>
      </c>
      <c r="Q9" s="706">
        <v>13234459</v>
      </c>
      <c r="R9" s="706">
        <v>467207.64259349986</v>
      </c>
      <c r="S9" s="706">
        <v>341207</v>
      </c>
      <c r="T9" s="706">
        <v>18930.741814199995</v>
      </c>
    </row>
    <row r="10" spans="1:39" s="668" customFormat="1">
      <c r="A10" s="688">
        <v>45138</v>
      </c>
      <c r="B10" s="706">
        <v>21</v>
      </c>
      <c r="C10" s="706">
        <v>6216</v>
      </c>
      <c r="D10" s="706">
        <v>363.5665656000001</v>
      </c>
      <c r="E10" s="706">
        <v>5541586</v>
      </c>
      <c r="F10" s="706">
        <v>237146.18724440003</v>
      </c>
      <c r="G10" s="706">
        <v>451072</v>
      </c>
      <c r="H10" s="706">
        <v>43982.143710000004</v>
      </c>
      <c r="I10" s="706">
        <v>3968233</v>
      </c>
      <c r="J10" s="706">
        <v>105068.70110149999</v>
      </c>
      <c r="K10" s="706">
        <v>10198</v>
      </c>
      <c r="L10" s="706">
        <v>816.86188500000003</v>
      </c>
      <c r="M10" s="706">
        <v>0</v>
      </c>
      <c r="N10" s="706">
        <v>0</v>
      </c>
      <c r="O10" s="706">
        <v>0</v>
      </c>
      <c r="P10" s="706">
        <v>0</v>
      </c>
      <c r="Q10" s="706">
        <v>9977305</v>
      </c>
      <c r="R10" s="706">
        <v>387377.46050649998</v>
      </c>
      <c r="S10" s="706">
        <v>368926</v>
      </c>
      <c r="T10" s="706">
        <v>21846.216273099999</v>
      </c>
    </row>
    <row r="11" spans="1:39" ht="15.75">
      <c r="A11" s="707"/>
      <c r="B11" s="708"/>
      <c r="C11" s="709"/>
      <c r="D11" s="709"/>
      <c r="E11" s="709"/>
      <c r="F11" s="709"/>
      <c r="G11" s="709"/>
      <c r="H11" s="710"/>
      <c r="I11" s="709"/>
      <c r="J11" s="709"/>
      <c r="K11" s="709"/>
      <c r="L11" s="710"/>
      <c r="M11" s="711"/>
      <c r="N11" s="711"/>
      <c r="O11" s="711"/>
      <c r="P11" s="711"/>
      <c r="Q11" s="711"/>
      <c r="R11" s="711"/>
      <c r="T11" s="713"/>
    </row>
    <row r="12" spans="1:39" ht="24" customHeight="1">
      <c r="A12" s="1495" t="s">
        <v>866</v>
      </c>
      <c r="B12" s="1495"/>
      <c r="C12" s="1495"/>
      <c r="D12" s="1495"/>
      <c r="E12" s="1495"/>
      <c r="F12" s="1495"/>
      <c r="G12" s="1495"/>
      <c r="H12" s="1495"/>
      <c r="I12" s="1495"/>
      <c r="J12" s="1495"/>
      <c r="K12" s="1495"/>
      <c r="L12" s="1495"/>
      <c r="M12" s="1495"/>
      <c r="N12" s="1495"/>
      <c r="O12" s="1495"/>
      <c r="P12" s="1495"/>
      <c r="Q12" s="1495"/>
      <c r="R12" s="1495"/>
    </row>
    <row r="13" spans="1:39" ht="48.75" customHeight="1">
      <c r="A13" s="1496" t="s">
        <v>856</v>
      </c>
      <c r="B13" s="1496" t="s">
        <v>867</v>
      </c>
      <c r="C13" s="1505" t="s">
        <v>882</v>
      </c>
      <c r="D13" s="1506"/>
      <c r="E13" s="1506"/>
      <c r="F13" s="1507"/>
      <c r="G13" s="1505" t="s">
        <v>869</v>
      </c>
      <c r="H13" s="1506"/>
      <c r="I13" s="1506"/>
      <c r="J13" s="1507"/>
      <c r="K13" s="1505" t="s">
        <v>870</v>
      </c>
      <c r="L13" s="1506"/>
      <c r="M13" s="1506"/>
      <c r="N13" s="1507"/>
      <c r="O13" s="1498" t="s">
        <v>883</v>
      </c>
      <c r="P13" s="1498"/>
      <c r="Q13" s="1499" t="s">
        <v>875</v>
      </c>
      <c r="R13" s="1499"/>
    </row>
    <row r="14" spans="1:39" ht="20.25" customHeight="1">
      <c r="A14" s="1504"/>
      <c r="B14" s="1504"/>
      <c r="C14" s="1500" t="s">
        <v>884</v>
      </c>
      <c r="D14" s="1501"/>
      <c r="E14" s="1500" t="s">
        <v>885</v>
      </c>
      <c r="F14" s="1501"/>
      <c r="G14" s="1500" t="s">
        <v>884</v>
      </c>
      <c r="H14" s="1501"/>
      <c r="I14" s="1500" t="s">
        <v>885</v>
      </c>
      <c r="J14" s="1501"/>
      <c r="K14" s="1500" t="s">
        <v>884</v>
      </c>
      <c r="L14" s="1501"/>
      <c r="M14" s="1500" t="s">
        <v>885</v>
      </c>
      <c r="N14" s="1501"/>
      <c r="O14" s="1502" t="s">
        <v>876</v>
      </c>
      <c r="P14" s="1496" t="s">
        <v>886</v>
      </c>
      <c r="Q14" s="1496" t="s">
        <v>876</v>
      </c>
      <c r="R14" s="1496" t="s">
        <v>886</v>
      </c>
    </row>
    <row r="15" spans="1:39" ht="38.25">
      <c r="A15" s="1497"/>
      <c r="B15" s="1497"/>
      <c r="C15" s="703" t="s">
        <v>876</v>
      </c>
      <c r="D15" s="704" t="s">
        <v>877</v>
      </c>
      <c r="E15" s="703" t="s">
        <v>876</v>
      </c>
      <c r="F15" s="704" t="s">
        <v>877</v>
      </c>
      <c r="G15" s="703" t="s">
        <v>876</v>
      </c>
      <c r="H15" s="704" t="s">
        <v>877</v>
      </c>
      <c r="I15" s="703" t="s">
        <v>876</v>
      </c>
      <c r="J15" s="704" t="s">
        <v>877</v>
      </c>
      <c r="K15" s="703" t="s">
        <v>876</v>
      </c>
      <c r="L15" s="704" t="s">
        <v>880</v>
      </c>
      <c r="M15" s="703" t="s">
        <v>876</v>
      </c>
      <c r="N15" s="704" t="s">
        <v>880</v>
      </c>
      <c r="O15" s="1503"/>
      <c r="P15" s="1497"/>
      <c r="Q15" s="1497"/>
      <c r="R15" s="1497"/>
      <c r="U15" s="668"/>
    </row>
    <row r="16" spans="1:39" s="668" customFormat="1">
      <c r="A16" s="684" t="s">
        <v>299</v>
      </c>
      <c r="B16" s="714">
        <v>258</v>
      </c>
      <c r="C16" s="714">
        <v>1297966</v>
      </c>
      <c r="D16" s="714">
        <v>298600.804726</v>
      </c>
      <c r="E16" s="714">
        <v>1012065</v>
      </c>
      <c r="F16" s="714">
        <v>246709.29375499999</v>
      </c>
      <c r="G16" s="714">
        <v>1842</v>
      </c>
      <c r="H16" s="714">
        <v>328.95600999999994</v>
      </c>
      <c r="I16" s="714">
        <v>1468</v>
      </c>
      <c r="J16" s="714">
        <v>258.10328600000003</v>
      </c>
      <c r="K16" s="714">
        <v>64311555</v>
      </c>
      <c r="L16" s="714">
        <v>4458036.9539179998</v>
      </c>
      <c r="M16" s="714">
        <v>57552325</v>
      </c>
      <c r="N16" s="714">
        <v>3733548.5191899994</v>
      </c>
      <c r="O16" s="714">
        <v>124177221</v>
      </c>
      <c r="P16" s="714">
        <v>8737482.6251830012</v>
      </c>
      <c r="Q16" s="714">
        <v>108373</v>
      </c>
      <c r="R16" s="714">
        <v>7901.3302567500004</v>
      </c>
    </row>
    <row r="17" spans="1:20" s="668" customFormat="1">
      <c r="A17" s="684" t="s">
        <v>79</v>
      </c>
      <c r="B17" s="705">
        <f>SUM(B18:B21)</f>
        <v>85</v>
      </c>
      <c r="C17" s="705">
        <f t="shared" ref="C17:P17" si="1">SUM(C18:C21)</f>
        <v>1628487</v>
      </c>
      <c r="D17" s="705">
        <f t="shared" si="1"/>
        <v>357397.69200599997</v>
      </c>
      <c r="E17" s="705">
        <f t="shared" si="1"/>
        <v>1344682</v>
      </c>
      <c r="F17" s="705">
        <f t="shared" si="1"/>
        <v>322736.77167400002</v>
      </c>
      <c r="G17" s="705">
        <f t="shared" si="1"/>
        <v>2186</v>
      </c>
      <c r="H17" s="705">
        <f t="shared" si="1"/>
        <v>397.54967799999997</v>
      </c>
      <c r="I17" s="705">
        <f t="shared" si="1"/>
        <v>1120</v>
      </c>
      <c r="J17" s="705">
        <f t="shared" si="1"/>
        <v>197.6966560000001</v>
      </c>
      <c r="K17" s="705">
        <f t="shared" si="1"/>
        <v>48203803</v>
      </c>
      <c r="L17" s="705">
        <f t="shared" si="1"/>
        <v>2553161.321924001</v>
      </c>
      <c r="M17" s="705">
        <f t="shared" si="1"/>
        <v>43843984</v>
      </c>
      <c r="N17" s="705">
        <f t="shared" si="1"/>
        <v>2253149.3873060001</v>
      </c>
      <c r="O17" s="705">
        <f t="shared" si="1"/>
        <v>95024262</v>
      </c>
      <c r="P17" s="705">
        <f t="shared" si="1"/>
        <v>5487040.4192440016</v>
      </c>
      <c r="Q17" s="705">
        <f>Q21</f>
        <v>168338</v>
      </c>
      <c r="R17" s="705">
        <f>R21</f>
        <v>10930.7324185</v>
      </c>
    </row>
    <row r="18" spans="1:20" s="668" customFormat="1">
      <c r="A18" s="688">
        <v>45044</v>
      </c>
      <c r="B18" s="706">
        <v>19</v>
      </c>
      <c r="C18" s="706">
        <v>319931</v>
      </c>
      <c r="D18" s="706">
        <v>50095.587567000002</v>
      </c>
      <c r="E18" s="706">
        <v>294133</v>
      </c>
      <c r="F18" s="706">
        <v>52505.520806</v>
      </c>
      <c r="G18" s="706">
        <v>84</v>
      </c>
      <c r="H18" s="706">
        <v>15.778551999999999</v>
      </c>
      <c r="I18" s="706">
        <v>23</v>
      </c>
      <c r="J18" s="706">
        <v>3.8851789999999999</v>
      </c>
      <c r="K18" s="706">
        <v>7878674</v>
      </c>
      <c r="L18" s="706">
        <v>425294.83744300011</v>
      </c>
      <c r="M18" s="706">
        <v>7273144</v>
      </c>
      <c r="N18" s="706">
        <v>386965.96021699999</v>
      </c>
      <c r="O18" s="706">
        <v>15765989</v>
      </c>
      <c r="P18" s="706">
        <v>914881.56976400025</v>
      </c>
      <c r="Q18" s="706">
        <v>102658</v>
      </c>
      <c r="R18" s="706">
        <v>8761.5978720000003</v>
      </c>
    </row>
    <row r="19" spans="1:20" s="668" customFormat="1">
      <c r="A19" s="688">
        <v>45077</v>
      </c>
      <c r="B19" s="706">
        <v>23</v>
      </c>
      <c r="C19" s="706">
        <v>374942</v>
      </c>
      <c r="D19" s="706">
        <v>103270.419859</v>
      </c>
      <c r="E19" s="706">
        <v>304703</v>
      </c>
      <c r="F19" s="706">
        <v>93962.548064999995</v>
      </c>
      <c r="G19" s="706">
        <v>537</v>
      </c>
      <c r="H19" s="706">
        <v>99.021946999999997</v>
      </c>
      <c r="I19" s="706">
        <v>114</v>
      </c>
      <c r="J19" s="706">
        <v>20.336932999999998</v>
      </c>
      <c r="K19" s="706">
        <v>12845852</v>
      </c>
      <c r="L19" s="706">
        <v>676231.67237699998</v>
      </c>
      <c r="M19" s="706">
        <v>10708833</v>
      </c>
      <c r="N19" s="706">
        <v>535259.64428600005</v>
      </c>
      <c r="O19" s="706">
        <v>24234981</v>
      </c>
      <c r="P19" s="706">
        <v>1408843.6434670002</v>
      </c>
      <c r="Q19" s="706">
        <v>158574</v>
      </c>
      <c r="R19" s="706">
        <v>10601.00000025</v>
      </c>
    </row>
    <row r="20" spans="1:20" s="668" customFormat="1">
      <c r="A20" s="688">
        <v>45107</v>
      </c>
      <c r="B20" s="706">
        <v>22</v>
      </c>
      <c r="C20" s="706">
        <v>531012</v>
      </c>
      <c r="D20" s="706">
        <v>91546.508063999994</v>
      </c>
      <c r="E20" s="706">
        <v>360953</v>
      </c>
      <c r="F20" s="706">
        <v>62997.624867000006</v>
      </c>
      <c r="G20" s="706">
        <v>636</v>
      </c>
      <c r="H20" s="706">
        <v>115.98102499999999</v>
      </c>
      <c r="I20" s="706">
        <v>501</v>
      </c>
      <c r="J20" s="706">
        <v>89.563743000000102</v>
      </c>
      <c r="K20" s="706">
        <v>15349568</v>
      </c>
      <c r="L20" s="706">
        <v>798841.22990800091</v>
      </c>
      <c r="M20" s="706">
        <v>13747884</v>
      </c>
      <c r="N20" s="706">
        <v>686068.75778500002</v>
      </c>
      <c r="O20" s="706">
        <v>29990554</v>
      </c>
      <c r="P20" s="706">
        <v>1639659.6653920009</v>
      </c>
      <c r="Q20" s="706">
        <v>142896</v>
      </c>
      <c r="R20" s="706">
        <v>11576.720421500002</v>
      </c>
    </row>
    <row r="21" spans="1:20">
      <c r="A21" s="688">
        <v>45138</v>
      </c>
      <c r="B21" s="706">
        <v>21</v>
      </c>
      <c r="C21" s="706">
        <v>402602</v>
      </c>
      <c r="D21" s="706">
        <v>112485.17651600001</v>
      </c>
      <c r="E21" s="706">
        <v>384893</v>
      </c>
      <c r="F21" s="706">
        <v>113271.077936</v>
      </c>
      <c r="G21" s="706">
        <v>929</v>
      </c>
      <c r="H21" s="706">
        <v>166.76815400000001</v>
      </c>
      <c r="I21" s="706">
        <v>482</v>
      </c>
      <c r="J21" s="706">
        <v>83.910801000000006</v>
      </c>
      <c r="K21" s="706">
        <v>12129709</v>
      </c>
      <c r="L21" s="706">
        <v>652793.58219600003</v>
      </c>
      <c r="M21" s="706">
        <v>12114123</v>
      </c>
      <c r="N21" s="706">
        <v>644855.02501800004</v>
      </c>
      <c r="O21" s="706">
        <v>25032738</v>
      </c>
      <c r="P21" s="706">
        <v>1523655.5406210001</v>
      </c>
      <c r="Q21" s="706">
        <v>168338</v>
      </c>
      <c r="R21" s="706">
        <v>10930.7324185</v>
      </c>
      <c r="S21" s="715"/>
      <c r="T21" s="715"/>
    </row>
    <row r="22" spans="1:20">
      <c r="L22" s="716"/>
      <c r="M22" s="716"/>
      <c r="N22" s="716"/>
      <c r="O22" s="715"/>
      <c r="P22" s="715"/>
      <c r="Q22" s="717"/>
      <c r="R22" s="717"/>
      <c r="S22" s="715"/>
      <c r="T22" s="715"/>
    </row>
    <row r="23" spans="1:20">
      <c r="A23" s="707" t="str">
        <f>[1]Verif!F6</f>
        <v>$ indicates as on July 31, 2023</v>
      </c>
      <c r="D23" s="718"/>
      <c r="E23" s="716"/>
      <c r="F23" s="716"/>
      <c r="G23" s="716"/>
      <c r="H23" s="716"/>
      <c r="I23" s="716"/>
      <c r="J23" s="716"/>
      <c r="K23" s="716"/>
      <c r="L23" s="719"/>
      <c r="M23" s="719"/>
      <c r="N23" s="719"/>
      <c r="O23" s="715"/>
      <c r="P23" s="715"/>
      <c r="Q23" s="717"/>
      <c r="R23" s="717"/>
    </row>
    <row r="24" spans="1:20">
      <c r="A24" s="720" t="s">
        <v>864</v>
      </c>
    </row>
    <row r="26" spans="1:20">
      <c r="A26" s="720"/>
      <c r="B26" s="720"/>
      <c r="C26" s="720"/>
      <c r="D26" s="720"/>
      <c r="E26" s="720"/>
      <c r="F26" s="720"/>
    </row>
  </sheetData>
  <mergeCells count="32">
    <mergeCell ref="G13:J13"/>
    <mergeCell ref="K13:N13"/>
    <mergeCell ref="A1:T1"/>
    <mergeCell ref="V1:AM1"/>
    <mergeCell ref="A2:T2"/>
    <mergeCell ref="A3:A4"/>
    <mergeCell ref="B3:B4"/>
    <mergeCell ref="C3:D3"/>
    <mergeCell ref="E3:F3"/>
    <mergeCell ref="G3:H3"/>
    <mergeCell ref="I3:J3"/>
    <mergeCell ref="K3:L3"/>
    <mergeCell ref="M3:N3"/>
    <mergeCell ref="O3:P3"/>
    <mergeCell ref="Q3:R3"/>
    <mergeCell ref="S3:T3"/>
    <mergeCell ref="A12:R12"/>
    <mergeCell ref="Q14:Q15"/>
    <mergeCell ref="R14:R15"/>
    <mergeCell ref="O13:P13"/>
    <mergeCell ref="Q13:R13"/>
    <mergeCell ref="C14:D14"/>
    <mergeCell ref="E14:F14"/>
    <mergeCell ref="G14:H14"/>
    <mergeCell ref="I14:J14"/>
    <mergeCell ref="K14:L14"/>
    <mergeCell ref="M14:N14"/>
    <mergeCell ref="O14:O15"/>
    <mergeCell ref="P14:P15"/>
    <mergeCell ref="A13:A15"/>
    <mergeCell ref="B13:B15"/>
    <mergeCell ref="C13:F13"/>
  </mergeCells>
  <printOptions horizontalCentered="1"/>
  <pageMargins left="0.7" right="0.7" top="0.75" bottom="0.75" header="0.3" footer="0.3"/>
  <pageSetup scale="3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workbookViewId="0">
      <selection sqref="A1:T1"/>
    </sheetView>
  </sheetViews>
  <sheetFormatPr defaultColWidth="9.140625" defaultRowHeight="12.75"/>
  <cols>
    <col min="1" max="1" width="13.140625" style="668" customWidth="1"/>
    <col min="2" max="2" width="7.140625" style="668" customWidth="1"/>
    <col min="3" max="4" width="10.5703125" style="668" customWidth="1"/>
    <col min="5" max="6" width="8.28515625" style="668" customWidth="1"/>
    <col min="7" max="20" width="8.85546875" style="668" customWidth="1"/>
    <col min="21" max="23" width="10.5703125" style="668" customWidth="1"/>
    <col min="24" max="16384" width="9.140625" style="668"/>
  </cols>
  <sheetData>
    <row r="1" spans="1:20" ht="15.75">
      <c r="A1" s="1519" t="s">
        <v>887</v>
      </c>
      <c r="B1" s="1519"/>
      <c r="C1" s="1519"/>
      <c r="D1" s="1519"/>
      <c r="E1" s="1519"/>
      <c r="F1" s="1519"/>
      <c r="G1" s="1519"/>
      <c r="H1" s="1519"/>
      <c r="I1" s="1519"/>
      <c r="J1" s="1519"/>
      <c r="K1" s="1519"/>
      <c r="L1" s="1519"/>
      <c r="M1" s="1519"/>
      <c r="N1" s="1519"/>
      <c r="O1" s="1519"/>
      <c r="P1" s="1519"/>
      <c r="Q1" s="1519"/>
      <c r="R1" s="1519"/>
      <c r="S1" s="1519"/>
      <c r="T1" s="1519"/>
    </row>
    <row r="2" spans="1:20" ht="16.5" customHeight="1">
      <c r="A2" s="1496" t="s">
        <v>856</v>
      </c>
      <c r="B2" s="1496" t="s">
        <v>867</v>
      </c>
      <c r="C2" s="1520" t="s">
        <v>836</v>
      </c>
      <c r="D2" s="1520"/>
      <c r="E2" s="1520"/>
      <c r="F2" s="1520"/>
      <c r="G2" s="1520"/>
      <c r="H2" s="1520"/>
      <c r="I2" s="1520"/>
      <c r="J2" s="1520"/>
      <c r="K2" s="1520"/>
      <c r="L2" s="1521"/>
      <c r="M2" s="1522" t="s">
        <v>866</v>
      </c>
      <c r="N2" s="1520"/>
      <c r="O2" s="1520"/>
      <c r="P2" s="1520"/>
      <c r="Q2" s="1520"/>
      <c r="R2" s="1520"/>
      <c r="S2" s="1520"/>
      <c r="T2" s="1521"/>
    </row>
    <row r="3" spans="1:20" ht="62.25" customHeight="1">
      <c r="A3" s="1504"/>
      <c r="B3" s="1504"/>
      <c r="C3" s="1523" t="s">
        <v>888</v>
      </c>
      <c r="D3" s="1524"/>
      <c r="E3" s="1523" t="s">
        <v>889</v>
      </c>
      <c r="F3" s="1524"/>
      <c r="G3" s="1523" t="s">
        <v>890</v>
      </c>
      <c r="H3" s="1524"/>
      <c r="I3" s="1517" t="s">
        <v>874</v>
      </c>
      <c r="J3" s="1518"/>
      <c r="K3" s="1499" t="s">
        <v>875</v>
      </c>
      <c r="L3" s="1499"/>
      <c r="M3" s="1517" t="s">
        <v>891</v>
      </c>
      <c r="N3" s="1518"/>
      <c r="O3" s="1517" t="s">
        <v>892</v>
      </c>
      <c r="P3" s="1518"/>
      <c r="Q3" s="1517" t="s">
        <v>883</v>
      </c>
      <c r="R3" s="1518"/>
      <c r="S3" s="1499" t="s">
        <v>875</v>
      </c>
      <c r="T3" s="1499"/>
    </row>
    <row r="4" spans="1:20" s="722" customFormat="1" ht="63.75" customHeight="1">
      <c r="A4" s="1504"/>
      <c r="B4" s="1497"/>
      <c r="C4" s="703" t="s">
        <v>876</v>
      </c>
      <c r="D4" s="704" t="s">
        <v>877</v>
      </c>
      <c r="E4" s="703" t="s">
        <v>876</v>
      </c>
      <c r="F4" s="704" t="s">
        <v>877</v>
      </c>
      <c r="G4" s="703" t="s">
        <v>876</v>
      </c>
      <c r="H4" s="704" t="s">
        <v>877</v>
      </c>
      <c r="I4" s="703" t="s">
        <v>876</v>
      </c>
      <c r="J4" s="704" t="s">
        <v>877</v>
      </c>
      <c r="K4" s="703" t="s">
        <v>876</v>
      </c>
      <c r="L4" s="721" t="s">
        <v>881</v>
      </c>
      <c r="M4" s="703" t="s">
        <v>876</v>
      </c>
      <c r="N4" s="704" t="s">
        <v>877</v>
      </c>
      <c r="O4" s="703" t="s">
        <v>876</v>
      </c>
      <c r="P4" s="704" t="s">
        <v>877</v>
      </c>
      <c r="Q4" s="703" t="s">
        <v>876</v>
      </c>
      <c r="R4" s="704" t="s">
        <v>877</v>
      </c>
      <c r="S4" s="703" t="s">
        <v>876</v>
      </c>
      <c r="T4" s="721" t="s">
        <v>893</v>
      </c>
    </row>
    <row r="5" spans="1:20" s="679" customFormat="1" ht="15.75" customHeight="1">
      <c r="A5" s="684" t="s">
        <v>78</v>
      </c>
      <c r="B5" s="723">
        <v>251</v>
      </c>
      <c r="C5" s="723">
        <v>5205372</v>
      </c>
      <c r="D5" s="723">
        <v>202258.251995</v>
      </c>
      <c r="E5" s="723">
        <v>17288</v>
      </c>
      <c r="F5" s="723">
        <v>1303.6310500000002</v>
      </c>
      <c r="G5" s="723">
        <v>28551</v>
      </c>
      <c r="H5" s="723">
        <v>1369.99099</v>
      </c>
      <c r="I5" s="723">
        <v>5251211</v>
      </c>
      <c r="J5" s="723">
        <v>204932.34280999997</v>
      </c>
      <c r="K5" s="723">
        <v>45940</v>
      </c>
      <c r="L5" s="723">
        <v>1928.5748199999998</v>
      </c>
      <c r="M5" s="723">
        <v>35438</v>
      </c>
      <c r="N5" s="723">
        <v>1045.1057914999999</v>
      </c>
      <c r="O5" s="723">
        <v>33305</v>
      </c>
      <c r="P5" s="723">
        <v>944.35459750000007</v>
      </c>
      <c r="Q5" s="723">
        <v>68743</v>
      </c>
      <c r="R5" s="723">
        <v>1989.4556799999998</v>
      </c>
      <c r="S5" s="705">
        <v>0</v>
      </c>
      <c r="T5" s="705">
        <v>0</v>
      </c>
    </row>
    <row r="6" spans="1:20" s="679" customFormat="1" ht="15.75" customHeight="1">
      <c r="A6" s="684" t="s">
        <v>79</v>
      </c>
      <c r="B6" s="723">
        <f>SUM(B7:B10)</f>
        <v>81</v>
      </c>
      <c r="C6" s="723">
        <f t="shared" ref="C6:J6" si="0">SUM(C7:C10)</f>
        <v>1749157</v>
      </c>
      <c r="D6" s="723">
        <f t="shared" si="0"/>
        <v>74012.149999999994</v>
      </c>
      <c r="E6" s="723">
        <f t="shared" si="0"/>
        <v>0</v>
      </c>
      <c r="F6" s="723">
        <f t="shared" si="0"/>
        <v>0</v>
      </c>
      <c r="G6" s="723">
        <f t="shared" si="0"/>
        <v>10440</v>
      </c>
      <c r="H6" s="723">
        <f t="shared" si="0"/>
        <v>482.49365</v>
      </c>
      <c r="I6" s="723">
        <f t="shared" si="0"/>
        <v>1759597</v>
      </c>
      <c r="J6" s="723">
        <f t="shared" si="0"/>
        <v>74494.645780000006</v>
      </c>
      <c r="K6" s="723">
        <f>K10</f>
        <v>59544</v>
      </c>
      <c r="L6" s="723">
        <f>L10</f>
        <v>2777</v>
      </c>
      <c r="M6" s="723">
        <f>SUM(M7:M10)</f>
        <v>21</v>
      </c>
      <c r="N6" s="723">
        <f t="shared" ref="N6:R6" si="1">SUM(N7:N10)</f>
        <v>0.85299999999999998</v>
      </c>
      <c r="O6" s="723">
        <f t="shared" si="1"/>
        <v>0</v>
      </c>
      <c r="P6" s="723">
        <f t="shared" si="1"/>
        <v>0</v>
      </c>
      <c r="Q6" s="723">
        <f t="shared" si="1"/>
        <v>21</v>
      </c>
      <c r="R6" s="723">
        <f t="shared" si="1"/>
        <v>0.85314999999999996</v>
      </c>
      <c r="S6" s="723">
        <f>S10</f>
        <v>20</v>
      </c>
      <c r="T6" s="723">
        <f>T10</f>
        <v>0.79</v>
      </c>
    </row>
    <row r="7" spans="1:20" s="679" customFormat="1" ht="15.75" customHeight="1">
      <c r="A7" s="688">
        <v>45044</v>
      </c>
      <c r="B7" s="724">
        <v>17</v>
      </c>
      <c r="C7" s="724">
        <v>329283</v>
      </c>
      <c r="D7" s="724">
        <v>13979</v>
      </c>
      <c r="E7" s="724">
        <v>0</v>
      </c>
      <c r="F7" s="724">
        <v>0</v>
      </c>
      <c r="G7" s="724">
        <v>1789</v>
      </c>
      <c r="H7" s="724">
        <v>86.053650000000005</v>
      </c>
      <c r="I7" s="724">
        <v>331072</v>
      </c>
      <c r="J7" s="724">
        <v>14065.05365</v>
      </c>
      <c r="K7" s="724">
        <v>44448</v>
      </c>
      <c r="L7" s="724">
        <v>1902.5776599999999</v>
      </c>
      <c r="M7" s="724">
        <v>0</v>
      </c>
      <c r="N7" s="724">
        <v>0</v>
      </c>
      <c r="O7" s="724">
        <v>0</v>
      </c>
      <c r="P7" s="724">
        <v>0</v>
      </c>
      <c r="Q7" s="724">
        <v>0</v>
      </c>
      <c r="R7" s="724">
        <v>0</v>
      </c>
      <c r="S7" s="724">
        <v>0</v>
      </c>
      <c r="T7" s="724">
        <v>0</v>
      </c>
    </row>
    <row r="8" spans="1:20" s="679" customFormat="1" ht="15.75" customHeight="1">
      <c r="A8" s="688">
        <v>45077</v>
      </c>
      <c r="B8" s="724">
        <v>22</v>
      </c>
      <c r="C8" s="724">
        <v>425984</v>
      </c>
      <c r="D8" s="724">
        <v>17955</v>
      </c>
      <c r="E8" s="724">
        <v>0</v>
      </c>
      <c r="F8" s="724">
        <v>0</v>
      </c>
      <c r="G8" s="724">
        <v>3230</v>
      </c>
      <c r="H8" s="724">
        <v>148.5</v>
      </c>
      <c r="I8" s="724">
        <v>429214</v>
      </c>
      <c r="J8" s="724">
        <v>18103.5</v>
      </c>
      <c r="K8" s="724">
        <v>50205</v>
      </c>
      <c r="L8" s="724">
        <v>2082</v>
      </c>
      <c r="M8" s="724">
        <v>0</v>
      </c>
      <c r="N8" s="724">
        <v>0</v>
      </c>
      <c r="O8" s="724">
        <v>0</v>
      </c>
      <c r="P8" s="724">
        <v>0</v>
      </c>
      <c r="Q8" s="724">
        <v>0</v>
      </c>
      <c r="R8" s="724">
        <v>0</v>
      </c>
      <c r="S8" s="724">
        <v>0</v>
      </c>
      <c r="T8" s="724">
        <v>0</v>
      </c>
    </row>
    <row r="9" spans="1:20" s="679" customFormat="1" ht="15.75" customHeight="1">
      <c r="A9" s="688">
        <v>45107</v>
      </c>
      <c r="B9" s="724">
        <v>21</v>
      </c>
      <c r="C9" s="724">
        <v>416963</v>
      </c>
      <c r="D9" s="724">
        <v>17182.150000000001</v>
      </c>
      <c r="E9" s="724">
        <v>0</v>
      </c>
      <c r="F9" s="724">
        <v>0</v>
      </c>
      <c r="G9" s="724">
        <v>2595</v>
      </c>
      <c r="H9" s="724">
        <v>120.94</v>
      </c>
      <c r="I9" s="724">
        <v>419558</v>
      </c>
      <c r="J9" s="724">
        <v>17303.092130000001</v>
      </c>
      <c r="K9" s="724">
        <v>50119</v>
      </c>
      <c r="L9" s="724">
        <v>2244.2955249999995</v>
      </c>
      <c r="M9" s="724">
        <v>0</v>
      </c>
      <c r="N9" s="724">
        <v>0</v>
      </c>
      <c r="O9" s="724">
        <v>0</v>
      </c>
      <c r="P9" s="724">
        <v>0</v>
      </c>
      <c r="Q9" s="724">
        <v>0</v>
      </c>
      <c r="R9" s="724">
        <v>0</v>
      </c>
      <c r="S9" s="724">
        <v>0</v>
      </c>
      <c r="T9" s="724">
        <v>0</v>
      </c>
    </row>
    <row r="10" spans="1:20" s="729" customFormat="1" ht="15.75" customHeight="1">
      <c r="A10" s="688">
        <v>45138</v>
      </c>
      <c r="B10" s="725">
        <v>21</v>
      </c>
      <c r="C10" s="725">
        <v>576927</v>
      </c>
      <c r="D10" s="725">
        <v>24896</v>
      </c>
      <c r="E10" s="725">
        <v>0</v>
      </c>
      <c r="F10" s="725">
        <v>0</v>
      </c>
      <c r="G10" s="725">
        <v>2826</v>
      </c>
      <c r="H10" s="725">
        <v>127</v>
      </c>
      <c r="I10" s="725">
        <v>579753</v>
      </c>
      <c r="J10" s="725">
        <v>25023</v>
      </c>
      <c r="K10" s="726">
        <v>59544</v>
      </c>
      <c r="L10" s="726">
        <v>2777</v>
      </c>
      <c r="M10" s="727">
        <v>21</v>
      </c>
      <c r="N10" s="728">
        <v>0.85299999999999998</v>
      </c>
      <c r="O10" s="727">
        <v>0</v>
      </c>
      <c r="P10" s="727">
        <v>0</v>
      </c>
      <c r="Q10" s="727">
        <v>21</v>
      </c>
      <c r="R10" s="728">
        <v>0.85314999999999996</v>
      </c>
      <c r="S10" s="727">
        <v>20</v>
      </c>
      <c r="T10" s="728">
        <v>0.79</v>
      </c>
    </row>
    <row r="11" spans="1:20">
      <c r="G11" s="730"/>
      <c r="H11" s="730"/>
      <c r="I11" s="730" t="s">
        <v>854</v>
      </c>
      <c r="J11" s="730" t="s">
        <v>854</v>
      </c>
      <c r="K11" s="730"/>
      <c r="L11" s="730"/>
      <c r="M11" s="731"/>
      <c r="N11" s="732"/>
      <c r="O11" s="733"/>
      <c r="P11" s="732"/>
      <c r="Q11" s="731"/>
      <c r="R11" s="732"/>
      <c r="S11" s="731"/>
      <c r="T11" s="732"/>
    </row>
    <row r="12" spans="1:20" ht="18.75" customHeight="1">
      <c r="A12" s="734" t="s">
        <v>123</v>
      </c>
      <c r="B12" s="735"/>
      <c r="C12" s="736"/>
      <c r="D12" s="736"/>
      <c r="E12" s="730"/>
      <c r="F12" s="730"/>
      <c r="G12" s="730"/>
      <c r="H12" s="730"/>
      <c r="I12" s="730"/>
      <c r="J12" s="730"/>
      <c r="K12" s="730"/>
      <c r="L12" s="730"/>
      <c r="M12" s="731"/>
      <c r="N12" s="732"/>
      <c r="O12" s="733"/>
      <c r="P12" s="732"/>
      <c r="Q12" s="731"/>
      <c r="R12" s="732"/>
      <c r="S12" s="731"/>
      <c r="T12" s="732"/>
    </row>
    <row r="13" spans="1:20" ht="18.75" customHeight="1">
      <c r="A13" s="737" t="s">
        <v>894</v>
      </c>
      <c r="B13" s="738"/>
      <c r="C13" s="738"/>
      <c r="D13" s="738"/>
      <c r="E13" s="738"/>
      <c r="F13" s="738"/>
      <c r="G13" s="738"/>
      <c r="H13" s="738"/>
      <c r="I13" s="738"/>
      <c r="J13" s="738"/>
      <c r="K13" s="738"/>
      <c r="L13" s="738"/>
      <c r="M13" s="738"/>
      <c r="N13" s="738"/>
      <c r="O13" s="739"/>
    </row>
    <row r="14" spans="1:20" ht="18.75" customHeight="1">
      <c r="A14" s="740"/>
      <c r="B14" s="738"/>
      <c r="C14" s="738"/>
      <c r="D14" s="738"/>
      <c r="E14" s="738"/>
      <c r="F14" s="738"/>
      <c r="G14" s="738"/>
      <c r="H14" s="738"/>
      <c r="I14" s="738"/>
      <c r="J14" s="738"/>
      <c r="K14" s="738"/>
      <c r="L14" s="738"/>
      <c r="M14" s="738"/>
      <c r="N14" s="738"/>
    </row>
    <row r="15" spans="1:20" ht="18.75" customHeight="1">
      <c r="A15" s="737"/>
      <c r="E15" s="741"/>
      <c r="F15" s="741"/>
    </row>
    <row r="16" spans="1:20">
      <c r="A16" s="742"/>
      <c r="E16" s="741"/>
      <c r="F16" s="741"/>
    </row>
  </sheetData>
  <mergeCells count="14">
    <mergeCell ref="M3:N3"/>
    <mergeCell ref="O3:P3"/>
    <mergeCell ref="Q3:R3"/>
    <mergeCell ref="S3:T3"/>
    <mergeCell ref="A1:T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workbookViewId="0">
      <selection sqref="A1:Q1"/>
    </sheetView>
  </sheetViews>
  <sheetFormatPr defaultColWidth="8.85546875" defaultRowHeight="15"/>
  <cols>
    <col min="1" max="1" width="13.42578125" style="743" customWidth="1"/>
    <col min="2" max="2" width="8.85546875" style="743"/>
    <col min="3" max="3" width="9.28515625" style="743" bestFit="1" customWidth="1"/>
    <col min="4" max="4" width="10.42578125" style="743" bestFit="1" customWidth="1"/>
    <col min="5" max="6" width="9.140625" style="743" customWidth="1"/>
    <col min="7" max="7" width="11" style="743" customWidth="1"/>
    <col min="8" max="14" width="8.85546875" style="743"/>
    <col min="15" max="15" width="10.85546875" style="743" bestFit="1" customWidth="1"/>
    <col min="16" max="16" width="11.28515625" style="743" customWidth="1"/>
    <col min="17" max="17" width="9.140625" style="743" customWidth="1"/>
    <col min="18" max="16384" width="8.85546875" style="743"/>
  </cols>
  <sheetData>
    <row r="1" spans="1:25">
      <c r="A1" s="1528" t="s">
        <v>895</v>
      </c>
      <c r="B1" s="1528"/>
      <c r="C1" s="1528"/>
      <c r="D1" s="1528"/>
      <c r="E1" s="1528"/>
      <c r="F1" s="1528"/>
      <c r="G1" s="1528"/>
      <c r="H1" s="1528"/>
      <c r="I1" s="1528"/>
      <c r="J1" s="1528"/>
      <c r="K1" s="1528"/>
      <c r="L1" s="1528"/>
      <c r="M1" s="1528"/>
      <c r="N1" s="1528"/>
      <c r="O1" s="1528"/>
      <c r="P1" s="1528"/>
      <c r="Q1" s="1528"/>
    </row>
    <row r="2" spans="1:25" ht="15.75">
      <c r="A2" s="1529" t="s">
        <v>836</v>
      </c>
      <c r="B2" s="1529"/>
      <c r="C2" s="1529"/>
      <c r="D2" s="1529"/>
      <c r="E2" s="1529"/>
      <c r="F2" s="1529"/>
      <c r="G2" s="1529"/>
      <c r="H2" s="1529"/>
      <c r="I2" s="1529"/>
      <c r="J2" s="1529"/>
      <c r="K2" s="1529"/>
      <c r="L2" s="1529"/>
      <c r="M2" s="1529"/>
      <c r="N2" s="1529"/>
    </row>
    <row r="3" spans="1:25" ht="58.5" customHeight="1">
      <c r="A3" s="1530" t="s">
        <v>856</v>
      </c>
      <c r="B3" s="1502" t="s">
        <v>867</v>
      </c>
      <c r="C3" s="1532" t="s">
        <v>896</v>
      </c>
      <c r="D3" s="1533"/>
      <c r="E3" s="1532" t="s">
        <v>897</v>
      </c>
      <c r="F3" s="1533"/>
      <c r="G3" s="1532" t="s">
        <v>898</v>
      </c>
      <c r="H3" s="1533"/>
      <c r="I3" s="1532" t="s">
        <v>899</v>
      </c>
      <c r="J3" s="1533"/>
      <c r="K3" s="1532" t="s">
        <v>139</v>
      </c>
      <c r="L3" s="1533"/>
      <c r="M3" s="1499" t="s">
        <v>875</v>
      </c>
      <c r="N3" s="1499"/>
    </row>
    <row r="4" spans="1:25" ht="60.75" customHeight="1">
      <c r="A4" s="1531"/>
      <c r="B4" s="1503"/>
      <c r="C4" s="703" t="s">
        <v>879</v>
      </c>
      <c r="D4" s="704" t="s">
        <v>877</v>
      </c>
      <c r="E4" s="703" t="s">
        <v>879</v>
      </c>
      <c r="F4" s="704" t="s">
        <v>877</v>
      </c>
      <c r="G4" s="703" t="s">
        <v>879</v>
      </c>
      <c r="H4" s="704" t="s">
        <v>877</v>
      </c>
      <c r="I4" s="703" t="s">
        <v>879</v>
      </c>
      <c r="J4" s="704" t="s">
        <v>877</v>
      </c>
      <c r="K4" s="703" t="s">
        <v>879</v>
      </c>
      <c r="L4" s="704" t="s">
        <v>877</v>
      </c>
      <c r="M4" s="703" t="s">
        <v>876</v>
      </c>
      <c r="N4" s="703" t="s">
        <v>900</v>
      </c>
    </row>
    <row r="5" spans="1:25">
      <c r="A5" s="684" t="s">
        <v>78</v>
      </c>
      <c r="B5" s="714">
        <v>258</v>
      </c>
      <c r="C5" s="714">
        <v>39744</v>
      </c>
      <c r="D5" s="714">
        <v>2823.1296599999991</v>
      </c>
      <c r="E5" s="714">
        <v>2579</v>
      </c>
      <c r="F5" s="714">
        <v>135.93044599999999</v>
      </c>
      <c r="G5" s="714">
        <v>9440</v>
      </c>
      <c r="H5" s="714">
        <v>473.45466999999996</v>
      </c>
      <c r="I5" s="714">
        <v>0</v>
      </c>
      <c r="J5" s="714">
        <v>0</v>
      </c>
      <c r="K5" s="714">
        <v>51763</v>
      </c>
      <c r="L5" s="714">
        <v>3432.514776</v>
      </c>
      <c r="M5" s="714">
        <v>50</v>
      </c>
      <c r="N5" s="714">
        <v>2.7987500000000001</v>
      </c>
    </row>
    <row r="6" spans="1:25" s="744" customFormat="1">
      <c r="A6" s="684" t="s">
        <v>79</v>
      </c>
      <c r="B6" s="705">
        <f>SUM(B7:B10)</f>
        <v>85</v>
      </c>
      <c r="C6" s="705">
        <f t="shared" ref="C6:L6" si="0">SUM(C7:C10)</f>
        <v>75</v>
      </c>
      <c r="D6" s="705">
        <f t="shared" si="0"/>
        <v>3.7293500000000002</v>
      </c>
      <c r="E6" s="705">
        <f t="shared" si="0"/>
        <v>0</v>
      </c>
      <c r="F6" s="705">
        <f t="shared" si="0"/>
        <v>0</v>
      </c>
      <c r="G6" s="705">
        <f t="shared" si="0"/>
        <v>21</v>
      </c>
      <c r="H6" s="705">
        <f t="shared" si="0"/>
        <v>1.0297099999999999</v>
      </c>
      <c r="I6" s="705">
        <f t="shared" si="0"/>
        <v>0</v>
      </c>
      <c r="J6" s="705">
        <f t="shared" si="0"/>
        <v>0</v>
      </c>
      <c r="K6" s="705">
        <f t="shared" si="0"/>
        <v>96</v>
      </c>
      <c r="L6" s="705">
        <f t="shared" si="0"/>
        <v>4.7590599999999998</v>
      </c>
      <c r="M6" s="705" t="str">
        <f>M10</f>
        <v>-</v>
      </c>
      <c r="N6" s="705" t="str">
        <f>N10</f>
        <v>-</v>
      </c>
    </row>
    <row r="7" spans="1:25" s="744" customFormat="1">
      <c r="A7" s="688">
        <v>45044</v>
      </c>
      <c r="B7" s="706">
        <v>19</v>
      </c>
      <c r="C7" s="706">
        <v>73</v>
      </c>
      <c r="D7" s="706">
        <v>3.64575</v>
      </c>
      <c r="E7" s="706">
        <v>0</v>
      </c>
      <c r="F7" s="706">
        <v>0</v>
      </c>
      <c r="G7" s="706">
        <v>17</v>
      </c>
      <c r="H7" s="706">
        <v>0.83731</v>
      </c>
      <c r="I7" s="706">
        <v>0</v>
      </c>
      <c r="J7" s="706">
        <v>0</v>
      </c>
      <c r="K7" s="706">
        <v>90</v>
      </c>
      <c r="L7" s="706">
        <v>4.48306</v>
      </c>
      <c r="M7" s="706">
        <v>4</v>
      </c>
      <c r="N7" s="706">
        <v>0.1656</v>
      </c>
    </row>
    <row r="8" spans="1:25" s="744" customFormat="1">
      <c r="A8" s="688">
        <v>45077</v>
      </c>
      <c r="B8" s="706">
        <v>23</v>
      </c>
      <c r="C8" s="706">
        <v>2</v>
      </c>
      <c r="D8" s="706">
        <v>8.3599999999999994E-2</v>
      </c>
      <c r="E8" s="706">
        <v>0</v>
      </c>
      <c r="F8" s="706">
        <v>0</v>
      </c>
      <c r="G8" s="706">
        <v>4</v>
      </c>
      <c r="H8" s="706">
        <v>0.19239999999999999</v>
      </c>
      <c r="I8" s="706">
        <v>0</v>
      </c>
      <c r="J8" s="706">
        <v>0</v>
      </c>
      <c r="K8" s="706">
        <v>6</v>
      </c>
      <c r="L8" s="706">
        <v>0.27599999999999997</v>
      </c>
      <c r="M8" s="706" t="s">
        <v>386</v>
      </c>
      <c r="N8" s="706" t="s">
        <v>386</v>
      </c>
    </row>
    <row r="9" spans="1:25" s="744" customFormat="1">
      <c r="A9" s="688">
        <v>45107</v>
      </c>
      <c r="B9" s="706">
        <v>22</v>
      </c>
      <c r="C9" s="706">
        <v>0</v>
      </c>
      <c r="D9" s="706">
        <v>0</v>
      </c>
      <c r="E9" s="706">
        <v>0</v>
      </c>
      <c r="F9" s="706">
        <v>0</v>
      </c>
      <c r="G9" s="706">
        <v>0</v>
      </c>
      <c r="H9" s="706">
        <v>0</v>
      </c>
      <c r="I9" s="706">
        <v>0</v>
      </c>
      <c r="J9" s="706">
        <v>0</v>
      </c>
      <c r="K9" s="706">
        <v>0</v>
      </c>
      <c r="L9" s="706">
        <v>0</v>
      </c>
      <c r="M9" s="706" t="s">
        <v>386</v>
      </c>
      <c r="N9" s="706" t="s">
        <v>386</v>
      </c>
    </row>
    <row r="10" spans="1:25" s="739" customFormat="1">
      <c r="A10" s="688">
        <v>45138</v>
      </c>
      <c r="B10" s="706">
        <v>21</v>
      </c>
      <c r="C10" s="706">
        <v>0</v>
      </c>
      <c r="D10" s="706">
        <v>0</v>
      </c>
      <c r="E10" s="706">
        <v>0</v>
      </c>
      <c r="F10" s="706">
        <v>0</v>
      </c>
      <c r="G10" s="706">
        <v>0</v>
      </c>
      <c r="H10" s="706">
        <v>0</v>
      </c>
      <c r="I10" s="706">
        <v>0</v>
      </c>
      <c r="J10" s="706">
        <v>0</v>
      </c>
      <c r="K10" s="706">
        <v>0</v>
      </c>
      <c r="L10" s="706">
        <v>0</v>
      </c>
      <c r="M10" s="706" t="s">
        <v>386</v>
      </c>
      <c r="N10" s="706" t="s">
        <v>386</v>
      </c>
    </row>
    <row r="11" spans="1:25" s="739" customFormat="1">
      <c r="A11" s="745"/>
      <c r="B11" s="745"/>
      <c r="C11" s="745"/>
      <c r="D11" s="745"/>
      <c r="E11" s="745"/>
      <c r="F11" s="745"/>
      <c r="G11" s="745"/>
      <c r="H11" s="745"/>
      <c r="I11" s="745"/>
      <c r="J11" s="745"/>
      <c r="K11" s="745"/>
      <c r="L11" s="745"/>
      <c r="M11" s="745"/>
      <c r="N11" s="745"/>
    </row>
    <row r="12" spans="1:25" ht="15.75">
      <c r="A12" s="1526" t="s">
        <v>866</v>
      </c>
      <c r="B12" s="1526"/>
      <c r="C12" s="1526"/>
      <c r="D12" s="1526"/>
      <c r="E12" s="1526"/>
      <c r="F12" s="1526"/>
      <c r="G12" s="1526"/>
      <c r="H12" s="1526"/>
      <c r="I12" s="1526"/>
      <c r="J12" s="1526"/>
      <c r="K12" s="746"/>
      <c r="L12" s="746"/>
      <c r="M12" s="747"/>
      <c r="N12" s="746"/>
      <c r="O12" s="747"/>
      <c r="Y12" s="719"/>
    </row>
    <row r="13" spans="1:25" ht="51" customHeight="1">
      <c r="A13" s="1496" t="s">
        <v>209</v>
      </c>
      <c r="B13" s="1496" t="s">
        <v>867</v>
      </c>
      <c r="C13" s="1498" t="s">
        <v>901</v>
      </c>
      <c r="D13" s="1498"/>
      <c r="E13" s="1498"/>
      <c r="F13" s="1498"/>
      <c r="G13" s="1498" t="s">
        <v>139</v>
      </c>
      <c r="H13" s="1505"/>
      <c r="I13" s="1499" t="s">
        <v>875</v>
      </c>
      <c r="J13" s="1499"/>
      <c r="K13" s="746"/>
      <c r="L13" s="746" t="s">
        <v>854</v>
      </c>
      <c r="M13" s="746"/>
      <c r="N13" s="746"/>
      <c r="O13" s="747"/>
      <c r="Y13" s="715"/>
    </row>
    <row r="14" spans="1:25" ht="18.75" customHeight="1">
      <c r="A14" s="1504"/>
      <c r="B14" s="1504"/>
      <c r="C14" s="1527" t="s">
        <v>884</v>
      </c>
      <c r="D14" s="1527"/>
      <c r="E14" s="1500" t="s">
        <v>885</v>
      </c>
      <c r="F14" s="1501"/>
      <c r="G14" s="1502" t="s">
        <v>879</v>
      </c>
      <c r="H14" s="1502" t="s">
        <v>902</v>
      </c>
      <c r="I14" s="1502" t="s">
        <v>879</v>
      </c>
      <c r="J14" s="1525" t="s">
        <v>886</v>
      </c>
      <c r="K14" s="746" t="s">
        <v>854</v>
      </c>
      <c r="L14" s="746"/>
      <c r="M14" s="746"/>
      <c r="N14" s="746"/>
      <c r="O14" s="746"/>
      <c r="Y14" s="712" t="s">
        <v>854</v>
      </c>
    </row>
    <row r="15" spans="1:25" ht="57.75" customHeight="1">
      <c r="A15" s="1504"/>
      <c r="B15" s="1497"/>
      <c r="C15" s="703" t="s">
        <v>876</v>
      </c>
      <c r="D15" s="703" t="s">
        <v>877</v>
      </c>
      <c r="E15" s="703" t="s">
        <v>876</v>
      </c>
      <c r="F15" s="703" t="s">
        <v>877</v>
      </c>
      <c r="G15" s="1503"/>
      <c r="H15" s="1503"/>
      <c r="I15" s="1503"/>
      <c r="J15" s="1525"/>
      <c r="K15" s="746"/>
      <c r="L15" s="746"/>
      <c r="M15" s="746"/>
      <c r="N15" s="746"/>
      <c r="O15" s="746"/>
    </row>
    <row r="16" spans="1:25">
      <c r="A16" s="684" t="s">
        <v>78</v>
      </c>
      <c r="B16" s="748">
        <v>258</v>
      </c>
      <c r="C16" s="748">
        <v>52703</v>
      </c>
      <c r="D16" s="748">
        <v>2777.8</v>
      </c>
      <c r="E16" s="748">
        <v>42885</v>
      </c>
      <c r="F16" s="748">
        <v>2154.8899999999994</v>
      </c>
      <c r="G16" s="748">
        <v>95588</v>
      </c>
      <c r="H16" s="748">
        <v>4932.6900000000014</v>
      </c>
      <c r="I16" s="749" t="s">
        <v>386</v>
      </c>
      <c r="J16" s="749" t="s">
        <v>386</v>
      </c>
      <c r="K16" s="750"/>
      <c r="L16" s="747"/>
      <c r="M16" s="746"/>
      <c r="N16" s="746"/>
      <c r="O16" s="746"/>
    </row>
    <row r="17" spans="1:17" s="744" customFormat="1">
      <c r="A17" s="684" t="s">
        <v>79</v>
      </c>
      <c r="B17" s="751">
        <f>SUM(B18:B21)</f>
        <v>85</v>
      </c>
      <c r="C17" s="751">
        <f t="shared" ref="C17:H17" si="1">SUM(C18:C21)</f>
        <v>0</v>
      </c>
      <c r="D17" s="751">
        <f t="shared" si="1"/>
        <v>0</v>
      </c>
      <c r="E17" s="751">
        <f t="shared" si="1"/>
        <v>0</v>
      </c>
      <c r="F17" s="751">
        <f t="shared" si="1"/>
        <v>0</v>
      </c>
      <c r="G17" s="751">
        <f t="shared" si="1"/>
        <v>0</v>
      </c>
      <c r="H17" s="751">
        <f t="shared" si="1"/>
        <v>0</v>
      </c>
      <c r="I17" s="705" t="str">
        <f>I21</f>
        <v>-</v>
      </c>
      <c r="J17" s="705" t="str">
        <f>J21</f>
        <v>-</v>
      </c>
      <c r="K17" s="752"/>
      <c r="L17" s="752"/>
      <c r="M17" s="752"/>
      <c r="N17" s="752"/>
      <c r="O17" s="752"/>
      <c r="P17" s="752"/>
      <c r="Q17" s="752"/>
    </row>
    <row r="18" spans="1:17" s="744" customFormat="1">
      <c r="A18" s="688">
        <v>45044</v>
      </c>
      <c r="B18" s="753">
        <v>19</v>
      </c>
      <c r="C18" s="753">
        <v>0</v>
      </c>
      <c r="D18" s="753">
        <v>0</v>
      </c>
      <c r="E18" s="753">
        <v>0</v>
      </c>
      <c r="F18" s="753">
        <v>0</v>
      </c>
      <c r="G18" s="753">
        <v>0</v>
      </c>
      <c r="H18" s="753">
        <v>0</v>
      </c>
      <c r="I18" s="706" t="s">
        <v>386</v>
      </c>
      <c r="J18" s="706" t="s">
        <v>386</v>
      </c>
      <c r="K18" s="752"/>
      <c r="L18" s="752"/>
      <c r="M18" s="752"/>
      <c r="N18" s="752"/>
      <c r="O18" s="752"/>
      <c r="P18" s="752"/>
      <c r="Q18" s="752"/>
    </row>
    <row r="19" spans="1:17" s="744" customFormat="1">
      <c r="A19" s="688">
        <v>45077</v>
      </c>
      <c r="B19" s="753">
        <v>23</v>
      </c>
      <c r="C19" s="753">
        <v>0</v>
      </c>
      <c r="D19" s="753">
        <v>0</v>
      </c>
      <c r="E19" s="753">
        <v>0</v>
      </c>
      <c r="F19" s="753">
        <v>0</v>
      </c>
      <c r="G19" s="753">
        <v>0</v>
      </c>
      <c r="H19" s="753">
        <v>0</v>
      </c>
      <c r="I19" s="706" t="s">
        <v>386</v>
      </c>
      <c r="J19" s="706" t="s">
        <v>386</v>
      </c>
      <c r="K19" s="752"/>
      <c r="L19" s="752"/>
      <c r="M19" s="752"/>
      <c r="N19" s="752"/>
      <c r="O19" s="752"/>
      <c r="P19" s="752"/>
      <c r="Q19" s="752"/>
    </row>
    <row r="20" spans="1:17" s="744" customFormat="1">
      <c r="A20" s="688">
        <v>45107</v>
      </c>
      <c r="B20" s="753">
        <v>22</v>
      </c>
      <c r="C20" s="753">
        <v>0</v>
      </c>
      <c r="D20" s="753">
        <v>0</v>
      </c>
      <c r="E20" s="753">
        <v>0</v>
      </c>
      <c r="F20" s="753">
        <v>0</v>
      </c>
      <c r="G20" s="753">
        <v>0</v>
      </c>
      <c r="H20" s="753">
        <v>0</v>
      </c>
      <c r="I20" s="706" t="s">
        <v>386</v>
      </c>
      <c r="J20" s="706" t="s">
        <v>386</v>
      </c>
      <c r="K20" s="752"/>
      <c r="L20" s="752"/>
      <c r="M20" s="752"/>
      <c r="N20" s="752"/>
      <c r="O20" s="752"/>
      <c r="P20" s="752"/>
      <c r="Q20" s="752"/>
    </row>
    <row r="21" spans="1:17" s="739" customFormat="1">
      <c r="A21" s="688">
        <v>45138</v>
      </c>
      <c r="B21" s="753">
        <v>21</v>
      </c>
      <c r="C21" s="753">
        <v>0</v>
      </c>
      <c r="D21" s="753">
        <v>0</v>
      </c>
      <c r="E21" s="754">
        <v>0</v>
      </c>
      <c r="F21" s="754">
        <v>0</v>
      </c>
      <c r="G21" s="754">
        <v>0</v>
      </c>
      <c r="H21" s="754">
        <v>0</v>
      </c>
      <c r="I21" s="706" t="s">
        <v>386</v>
      </c>
      <c r="J21" s="706" t="s">
        <v>386</v>
      </c>
      <c r="M21" s="752"/>
      <c r="N21" s="752"/>
      <c r="O21" s="752"/>
      <c r="P21" s="752"/>
      <c r="Q21" s="752"/>
    </row>
    <row r="22" spans="1:17">
      <c r="H22" s="719"/>
      <c r="I22" s="719"/>
      <c r="J22" s="719"/>
      <c r="K22" s="755"/>
      <c r="L22" s="719"/>
      <c r="M22" s="719"/>
      <c r="N22" s="719"/>
      <c r="O22" s="719"/>
      <c r="P22" s="756"/>
      <c r="Q22" s="757"/>
    </row>
    <row r="23" spans="1:17">
      <c r="A23" s="758" t="str">
        <f>[1]Verif!F6</f>
        <v>$ indicates as on July 31, 2023</v>
      </c>
      <c r="B23" s="708"/>
      <c r="C23" s="708"/>
      <c r="D23" s="708"/>
      <c r="E23" s="708"/>
      <c r="F23" s="708"/>
      <c r="G23" s="708"/>
      <c r="H23" s="747"/>
      <c r="I23" s="719"/>
      <c r="J23" s="715"/>
      <c r="K23" s="759"/>
      <c r="L23" s="715"/>
      <c r="M23" s="719"/>
      <c r="N23" s="712"/>
      <c r="O23" s="712"/>
      <c r="P23" s="712"/>
      <c r="Q23" s="712"/>
    </row>
    <row r="24" spans="1:17">
      <c r="A24" s="760" t="s">
        <v>410</v>
      </c>
      <c r="B24" s="708"/>
      <c r="C24" s="708"/>
      <c r="D24" s="708"/>
      <c r="E24" s="708"/>
      <c r="F24" s="708"/>
      <c r="G24" s="708"/>
      <c r="I24" s="719"/>
      <c r="J24" s="712"/>
      <c r="K24" s="712"/>
      <c r="L24" s="712"/>
      <c r="M24" s="712"/>
      <c r="N24" s="712"/>
      <c r="O24" s="712"/>
      <c r="P24" s="712"/>
      <c r="Q24" s="712"/>
    </row>
    <row r="25" spans="1:17">
      <c r="A25" s="761"/>
      <c r="B25" s="761"/>
      <c r="C25" s="761"/>
      <c r="D25" s="761"/>
      <c r="E25" s="761"/>
      <c r="F25" s="761"/>
      <c r="G25" s="761"/>
      <c r="H25" s="761"/>
      <c r="I25" s="761"/>
    </row>
    <row r="26" spans="1:17">
      <c r="A26" s="760"/>
      <c r="B26" s="712"/>
      <c r="C26" s="712"/>
      <c r="D26" s="712"/>
      <c r="E26" s="712"/>
      <c r="F26" s="712"/>
      <c r="G26" s="715"/>
      <c r="H26" s="719"/>
      <c r="I26" s="762"/>
      <c r="O26" s="763"/>
    </row>
    <row r="27" spans="1:17">
      <c r="A27" s="760"/>
      <c r="B27" s="712"/>
      <c r="C27" s="712"/>
      <c r="D27" s="712"/>
      <c r="E27" s="712"/>
      <c r="F27" s="712"/>
      <c r="O27" s="763"/>
      <c r="P27" s="763"/>
    </row>
  </sheetData>
  <mergeCells count="22">
    <mergeCell ref="A1:Q1"/>
    <mergeCell ref="A2:N2"/>
    <mergeCell ref="A3:A4"/>
    <mergeCell ref="B3:B4"/>
    <mergeCell ref="C3:D3"/>
    <mergeCell ref="E3:F3"/>
    <mergeCell ref="G3:H3"/>
    <mergeCell ref="I3:J3"/>
    <mergeCell ref="K3:L3"/>
    <mergeCell ref="M3:N3"/>
    <mergeCell ref="I14:I15"/>
    <mergeCell ref="J14:J15"/>
    <mergeCell ref="A12:J12"/>
    <mergeCell ref="A13:A15"/>
    <mergeCell ref="B13:B15"/>
    <mergeCell ref="C13:F13"/>
    <mergeCell ref="G13:H13"/>
    <mergeCell ref="I13:J13"/>
    <mergeCell ref="C14:D14"/>
    <mergeCell ref="E14:F14"/>
    <mergeCell ref="G14:G15"/>
    <mergeCell ref="H14:H15"/>
  </mergeCells>
  <printOptions horizontalCentered="1"/>
  <pageMargins left="0.7" right="0.7" top="0.75" bottom="0.75" header="0.3" footer="0.3"/>
  <pageSetup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I1"/>
    </sheetView>
  </sheetViews>
  <sheetFormatPr defaultRowHeight="15"/>
  <sheetData>
    <row r="1" spans="1:9">
      <c r="A1" s="1237" t="s">
        <v>256</v>
      </c>
      <c r="B1" s="1237"/>
      <c r="C1" s="1237"/>
      <c r="D1" s="1237"/>
      <c r="E1" s="1237"/>
      <c r="F1" s="1237"/>
      <c r="G1" s="1237"/>
      <c r="H1" s="1237"/>
      <c r="I1" s="1237"/>
    </row>
    <row r="2" spans="1:9">
      <c r="A2" s="1238" t="s">
        <v>257</v>
      </c>
      <c r="B2" s="1213" t="s">
        <v>258</v>
      </c>
      <c r="C2" s="1213"/>
      <c r="D2" s="1213"/>
      <c r="E2" s="1213"/>
      <c r="F2" s="1213" t="s">
        <v>259</v>
      </c>
      <c r="G2" s="1213"/>
      <c r="H2" s="1239" t="s">
        <v>139</v>
      </c>
      <c r="I2" s="1240"/>
    </row>
    <row r="3" spans="1:9">
      <c r="A3" s="1238"/>
      <c r="B3" s="1213" t="s">
        <v>260</v>
      </c>
      <c r="C3" s="1213"/>
      <c r="D3" s="1213" t="s">
        <v>261</v>
      </c>
      <c r="E3" s="1213"/>
      <c r="F3" s="1213"/>
      <c r="G3" s="1213"/>
      <c r="H3" s="1240"/>
      <c r="I3" s="1240"/>
    </row>
    <row r="4" spans="1:9" ht="45">
      <c r="A4" s="1238"/>
      <c r="B4" s="163" t="s">
        <v>251</v>
      </c>
      <c r="C4" s="163" t="s">
        <v>262</v>
      </c>
      <c r="D4" s="163" t="s">
        <v>251</v>
      </c>
      <c r="E4" s="163" t="s">
        <v>262</v>
      </c>
      <c r="F4" s="163" t="s">
        <v>251</v>
      </c>
      <c r="G4" s="163" t="s">
        <v>262</v>
      </c>
      <c r="H4" s="163" t="s">
        <v>251</v>
      </c>
      <c r="I4" s="163" t="s">
        <v>262</v>
      </c>
    </row>
    <row r="5" spans="1:9">
      <c r="A5" s="131" t="s">
        <v>78</v>
      </c>
      <c r="B5" s="132">
        <v>125</v>
      </c>
      <c r="C5" s="134">
        <v>2333.1033799999996</v>
      </c>
      <c r="D5" s="132">
        <v>0</v>
      </c>
      <c r="E5" s="132">
        <v>0</v>
      </c>
      <c r="F5" s="164">
        <v>0</v>
      </c>
      <c r="G5" s="165">
        <v>0</v>
      </c>
      <c r="H5" s="166">
        <v>125</v>
      </c>
      <c r="I5" s="166">
        <v>2333.1033799999996</v>
      </c>
    </row>
    <row r="6" spans="1:9">
      <c r="A6" s="167" t="s">
        <v>79</v>
      </c>
      <c r="B6" s="168">
        <f>SUM(B7:B10)</f>
        <v>47</v>
      </c>
      <c r="C6" s="134">
        <f t="shared" ref="C6:I6" si="0">SUM(C7:C10)</f>
        <v>1451.49776</v>
      </c>
      <c r="D6" s="132">
        <f t="shared" si="0"/>
        <v>0</v>
      </c>
      <c r="E6" s="164">
        <f t="shared" si="0"/>
        <v>0</v>
      </c>
      <c r="F6" s="165">
        <f t="shared" si="0"/>
        <v>0</v>
      </c>
      <c r="G6" s="132">
        <f t="shared" si="0"/>
        <v>0</v>
      </c>
      <c r="H6" s="134">
        <f t="shared" si="0"/>
        <v>47</v>
      </c>
      <c r="I6" s="134">
        <f t="shared" si="0"/>
        <v>1451.3600000000001</v>
      </c>
    </row>
    <row r="7" spans="1:9">
      <c r="A7" s="169">
        <v>45017</v>
      </c>
      <c r="B7" s="170">
        <v>8</v>
      </c>
      <c r="C7" s="171">
        <v>179.41000000000003</v>
      </c>
      <c r="D7" s="172">
        <v>0</v>
      </c>
      <c r="E7" s="172">
        <v>0</v>
      </c>
      <c r="F7" s="172">
        <v>0</v>
      </c>
      <c r="G7" s="172">
        <v>0</v>
      </c>
      <c r="H7" s="139">
        <v>8</v>
      </c>
      <c r="I7" s="173">
        <v>179</v>
      </c>
    </row>
    <row r="8" spans="1:9">
      <c r="A8" s="169">
        <v>45047</v>
      </c>
      <c r="B8" s="170">
        <v>7</v>
      </c>
      <c r="C8" s="171">
        <v>157.26999999999998</v>
      </c>
      <c r="D8" s="172">
        <v>0</v>
      </c>
      <c r="E8" s="172">
        <v>0</v>
      </c>
      <c r="F8" s="172">
        <v>0</v>
      </c>
      <c r="G8" s="172">
        <v>0</v>
      </c>
      <c r="H8" s="139">
        <v>7</v>
      </c>
      <c r="I8" s="173">
        <v>157.26999999999998</v>
      </c>
    </row>
    <row r="9" spans="1:9">
      <c r="A9" s="169">
        <v>45078</v>
      </c>
      <c r="B9" s="170">
        <v>17</v>
      </c>
      <c r="C9" s="171">
        <v>680.09</v>
      </c>
      <c r="D9" s="172">
        <v>0</v>
      </c>
      <c r="E9" s="172">
        <v>0</v>
      </c>
      <c r="F9" s="172">
        <v>0</v>
      </c>
      <c r="G9" s="172">
        <v>0</v>
      </c>
      <c r="H9" s="139">
        <v>17</v>
      </c>
      <c r="I9" s="173">
        <v>680.09</v>
      </c>
    </row>
    <row r="10" spans="1:9">
      <c r="A10" s="169">
        <v>45108</v>
      </c>
      <c r="B10" s="170">
        <v>15</v>
      </c>
      <c r="C10" s="171">
        <v>434.72775999999999</v>
      </c>
      <c r="D10" s="172">
        <v>0</v>
      </c>
      <c r="E10" s="172">
        <v>0</v>
      </c>
      <c r="F10" s="172">
        <v>0</v>
      </c>
      <c r="G10" s="172">
        <v>0</v>
      </c>
      <c r="H10" s="139">
        <v>15</v>
      </c>
      <c r="I10" s="173">
        <v>435</v>
      </c>
    </row>
    <row r="11" spans="1:9">
      <c r="A11" s="1236" t="s">
        <v>263</v>
      </c>
      <c r="B11" s="1236"/>
      <c r="C11" s="1236"/>
      <c r="D11" s="1236"/>
      <c r="E11" s="1236"/>
      <c r="F11" s="1236"/>
      <c r="G11" s="1236"/>
      <c r="H11" s="1236"/>
      <c r="I11" s="1236"/>
    </row>
    <row r="12" spans="1:9">
      <c r="A12" s="1173" t="s">
        <v>224</v>
      </c>
      <c r="B12" s="1173"/>
      <c r="C12" s="1173"/>
      <c r="D12" s="1173"/>
      <c r="E12" s="174"/>
      <c r="F12" s="175"/>
      <c r="G12" s="175"/>
      <c r="H12" s="175"/>
      <c r="I12" s="175"/>
    </row>
    <row r="13" spans="1:9">
      <c r="A13" s="1206" t="s">
        <v>264</v>
      </c>
      <c r="B13" s="1206"/>
      <c r="C13" s="149"/>
      <c r="D13" s="149"/>
      <c r="E13" s="149"/>
      <c r="F13" s="144"/>
      <c r="G13" s="144"/>
      <c r="H13" s="144"/>
      <c r="I13" s="144"/>
    </row>
    <row r="14" spans="1:9">
      <c r="A14" s="150"/>
      <c r="B14" s="176"/>
      <c r="C14" s="151"/>
      <c r="D14" s="176"/>
      <c r="E14" s="176"/>
      <c r="F14" s="177"/>
      <c r="G14" s="177"/>
      <c r="H14" s="176"/>
      <c r="I14" s="151"/>
    </row>
    <row r="15" spans="1:9">
      <c r="A15" s="150"/>
      <c r="B15" s="176"/>
      <c r="C15" s="176"/>
      <c r="D15" s="176"/>
      <c r="E15" s="176"/>
      <c r="F15" s="176"/>
      <c r="G15" s="176"/>
      <c r="H15" s="176"/>
      <c r="I15" s="176"/>
    </row>
    <row r="16" spans="1:9">
      <c r="A16" s="150"/>
      <c r="B16" s="176"/>
      <c r="C16" s="178"/>
      <c r="D16" s="179"/>
      <c r="E16" s="179"/>
      <c r="F16" s="179"/>
      <c r="G16" s="179"/>
      <c r="H16" s="176"/>
      <c r="I16" s="178"/>
    </row>
    <row r="17" spans="1:9">
      <c r="A17" s="150"/>
      <c r="B17" s="176"/>
      <c r="C17" s="178"/>
      <c r="D17" s="179"/>
      <c r="E17" s="179"/>
      <c r="F17" s="179"/>
      <c r="G17" s="179"/>
      <c r="H17" s="176"/>
      <c r="I17" s="178"/>
    </row>
    <row r="18" spans="1:9" ht="15.75">
      <c r="A18" s="180"/>
      <c r="B18" s="181"/>
      <c r="C18" s="182"/>
      <c r="D18" s="183"/>
      <c r="E18" s="183"/>
      <c r="F18" s="183"/>
      <c r="G18" s="183"/>
      <c r="H18" s="181"/>
      <c r="I18" s="182"/>
    </row>
    <row r="19" spans="1:9" ht="15.75">
      <c r="A19" s="184"/>
      <c r="B19" s="181"/>
      <c r="C19" s="182"/>
      <c r="D19" s="183"/>
      <c r="E19" s="183"/>
      <c r="F19" s="183"/>
      <c r="G19" s="183"/>
      <c r="H19" s="181"/>
      <c r="I19" s="182"/>
    </row>
    <row r="20" spans="1:9" ht="15.75">
      <c r="A20" s="185"/>
      <c r="B20" s="182"/>
      <c r="C20" s="182"/>
      <c r="D20" s="182"/>
      <c r="E20" s="182"/>
      <c r="F20" s="182"/>
      <c r="G20" s="182"/>
      <c r="H20" s="182"/>
      <c r="I20" s="182"/>
    </row>
    <row r="21" spans="1:9" ht="15.75">
      <c r="A21" s="11"/>
      <c r="B21" s="182"/>
      <c r="C21" s="182"/>
      <c r="D21" s="182"/>
      <c r="E21" s="182"/>
      <c r="F21" s="182"/>
      <c r="G21" s="182"/>
      <c r="H21" s="182"/>
      <c r="I21" s="182"/>
    </row>
  </sheetData>
  <mergeCells count="10">
    <mergeCell ref="A11:I11"/>
    <mergeCell ref="A12:D12"/>
    <mergeCell ref="A13:B13"/>
    <mergeCell ref="A1:I1"/>
    <mergeCell ref="A2:A4"/>
    <mergeCell ref="B2:E2"/>
    <mergeCell ref="F2:G3"/>
    <mergeCell ref="H2:I3"/>
    <mergeCell ref="B3:C3"/>
    <mergeCell ref="D3:E3"/>
  </mergeCells>
  <printOptions horizontalCentered="1"/>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zoomScale="91" zoomScaleNormal="91" workbookViewId="0"/>
  </sheetViews>
  <sheetFormatPr defaultColWidth="9.140625" defaultRowHeight="15.75"/>
  <cols>
    <col min="1" max="1" width="12.28515625" style="767" customWidth="1"/>
    <col min="2" max="2" width="8.7109375" style="767" customWidth="1"/>
    <col min="3" max="3" width="15.140625" style="767" customWidth="1"/>
    <col min="4" max="4" width="10.42578125" style="767" customWidth="1"/>
    <col min="5" max="5" width="12.7109375" style="767" customWidth="1"/>
    <col min="6" max="8" width="11.7109375" style="767" customWidth="1"/>
    <col min="9" max="9" width="11.28515625" style="767" customWidth="1"/>
    <col min="10" max="10" width="11.5703125" style="767" customWidth="1"/>
    <col min="11" max="11" width="10.7109375" style="776" customWidth="1"/>
    <col min="12" max="13" width="10.140625" style="776" customWidth="1"/>
    <col min="14" max="14" width="10.7109375" style="767" customWidth="1"/>
    <col min="15" max="15" width="10.85546875" style="767" customWidth="1"/>
    <col min="16" max="16" width="10.42578125" style="767" bestFit="1" customWidth="1"/>
    <col min="17" max="17" width="9.42578125" style="767" bestFit="1" customWidth="1"/>
    <col min="18" max="16384" width="9.140625" style="767"/>
  </cols>
  <sheetData>
    <row r="1" spans="1:15">
      <c r="A1" s="764" t="s">
        <v>903</v>
      </c>
      <c r="B1" s="765"/>
      <c r="C1" s="765"/>
      <c r="D1" s="765"/>
      <c r="E1" s="765"/>
      <c r="F1" s="765"/>
      <c r="G1" s="765"/>
      <c r="H1" s="765"/>
      <c r="I1" s="765"/>
      <c r="J1" s="765"/>
      <c r="K1" s="765"/>
      <c r="L1" s="765"/>
      <c r="M1" s="765"/>
      <c r="N1" s="766"/>
    </row>
    <row r="2" spans="1:15" ht="18.75">
      <c r="A2" s="1545" t="s">
        <v>836</v>
      </c>
      <c r="B2" s="1545"/>
      <c r="C2" s="1545"/>
      <c r="D2" s="1545"/>
      <c r="E2" s="1545"/>
      <c r="F2" s="1545"/>
      <c r="G2" s="1545"/>
      <c r="H2" s="1545"/>
      <c r="I2" s="1545"/>
      <c r="J2" s="1545"/>
      <c r="K2" s="1545"/>
      <c r="L2" s="1545"/>
      <c r="M2" s="1545"/>
      <c r="N2" s="1545"/>
    </row>
    <row r="3" spans="1:15" ht="69" customHeight="1">
      <c r="A3" s="1546" t="s">
        <v>856</v>
      </c>
      <c r="B3" s="1543" t="s">
        <v>867</v>
      </c>
      <c r="C3" s="1547" t="s">
        <v>896</v>
      </c>
      <c r="D3" s="1548"/>
      <c r="E3" s="1547" t="s">
        <v>897</v>
      </c>
      <c r="F3" s="1548"/>
      <c r="G3" s="1547" t="s">
        <v>904</v>
      </c>
      <c r="H3" s="1548"/>
      <c r="I3" s="1547" t="s">
        <v>905</v>
      </c>
      <c r="J3" s="1548"/>
      <c r="K3" s="1547" t="s">
        <v>139</v>
      </c>
      <c r="L3" s="1548"/>
      <c r="M3" s="1546" t="s">
        <v>875</v>
      </c>
      <c r="N3" s="1546"/>
    </row>
    <row r="4" spans="1:15" ht="47.25">
      <c r="A4" s="1546"/>
      <c r="B4" s="1544"/>
      <c r="C4" s="768" t="s">
        <v>876</v>
      </c>
      <c r="D4" s="768" t="s">
        <v>906</v>
      </c>
      <c r="E4" s="768" t="s">
        <v>876</v>
      </c>
      <c r="F4" s="768" t="s">
        <v>906</v>
      </c>
      <c r="G4" s="768" t="s">
        <v>876</v>
      </c>
      <c r="H4" s="768" t="s">
        <v>906</v>
      </c>
      <c r="I4" s="768" t="s">
        <v>876</v>
      </c>
      <c r="J4" s="768" t="s">
        <v>906</v>
      </c>
      <c r="K4" s="768" t="s">
        <v>876</v>
      </c>
      <c r="L4" s="768" t="s">
        <v>906</v>
      </c>
      <c r="M4" s="768" t="s">
        <v>876</v>
      </c>
      <c r="N4" s="768" t="s">
        <v>907</v>
      </c>
    </row>
    <row r="5" spans="1:15" s="771" customFormat="1" ht="15" customHeight="1">
      <c r="A5" s="684" t="s">
        <v>78</v>
      </c>
      <c r="B5" s="769">
        <v>258</v>
      </c>
      <c r="C5" s="769">
        <v>0</v>
      </c>
      <c r="D5" s="769">
        <v>0</v>
      </c>
      <c r="E5" s="769">
        <v>267</v>
      </c>
      <c r="F5" s="769">
        <v>14.088789999999999</v>
      </c>
      <c r="G5" s="769">
        <v>0</v>
      </c>
      <c r="H5" s="769">
        <v>0</v>
      </c>
      <c r="I5" s="769">
        <v>0</v>
      </c>
      <c r="J5" s="769">
        <v>0</v>
      </c>
      <c r="K5" s="769">
        <v>267</v>
      </c>
      <c r="L5" s="769">
        <v>14.088789999999999</v>
      </c>
      <c r="M5" s="770">
        <v>1</v>
      </c>
      <c r="N5" s="770">
        <v>5.9928000000000002E-2</v>
      </c>
    </row>
    <row r="6" spans="1:15" s="772" customFormat="1">
      <c r="A6" s="684" t="s">
        <v>79</v>
      </c>
      <c r="B6" s="770">
        <f>SUM(B7:B10)</f>
        <v>85</v>
      </c>
      <c r="C6" s="770">
        <f t="shared" ref="C6:L6" si="0">SUM(C7:C10)</f>
        <v>0</v>
      </c>
      <c r="D6" s="770">
        <f t="shared" si="0"/>
        <v>0</v>
      </c>
      <c r="E6" s="770">
        <f t="shared" si="0"/>
        <v>71</v>
      </c>
      <c r="F6" s="770">
        <f t="shared" si="0"/>
        <v>4.2484680000000008</v>
      </c>
      <c r="G6" s="770">
        <f t="shared" si="0"/>
        <v>65848</v>
      </c>
      <c r="H6" s="770">
        <f t="shared" si="0"/>
        <v>3155.2103125000008</v>
      </c>
      <c r="I6" s="770">
        <f t="shared" si="0"/>
        <v>0</v>
      </c>
      <c r="J6" s="770">
        <f t="shared" si="0"/>
        <v>0</v>
      </c>
      <c r="K6" s="770">
        <f t="shared" si="0"/>
        <v>65919</v>
      </c>
      <c r="L6" s="770">
        <f t="shared" si="0"/>
        <v>3159.0987805000004</v>
      </c>
      <c r="M6" s="770">
        <f>M10</f>
        <v>84</v>
      </c>
      <c r="N6" s="770">
        <f>N10</f>
        <v>3.8268675000000001</v>
      </c>
    </row>
    <row r="7" spans="1:15" s="772" customFormat="1">
      <c r="A7" s="688">
        <v>45044</v>
      </c>
      <c r="B7" s="773">
        <v>19</v>
      </c>
      <c r="C7" s="773">
        <v>0</v>
      </c>
      <c r="D7" s="773">
        <v>0</v>
      </c>
      <c r="E7" s="773">
        <v>20</v>
      </c>
      <c r="F7" s="773">
        <v>1.2034880000000003</v>
      </c>
      <c r="G7" s="773">
        <v>0</v>
      </c>
      <c r="H7" s="773">
        <v>0</v>
      </c>
      <c r="I7" s="773">
        <v>0</v>
      </c>
      <c r="J7" s="773">
        <v>0</v>
      </c>
      <c r="K7" s="773">
        <v>20</v>
      </c>
      <c r="L7" s="773">
        <v>1.2034880000000003</v>
      </c>
      <c r="M7" s="773">
        <v>1</v>
      </c>
      <c r="N7" s="773">
        <v>6.0336000000000001E-2</v>
      </c>
    </row>
    <row r="8" spans="1:15" s="772" customFormat="1">
      <c r="A8" s="688">
        <v>45077</v>
      </c>
      <c r="B8" s="773">
        <v>23</v>
      </c>
      <c r="C8" s="773">
        <v>0</v>
      </c>
      <c r="D8" s="773">
        <v>0</v>
      </c>
      <c r="E8" s="773">
        <v>26</v>
      </c>
      <c r="F8" s="773">
        <v>1.5666650000000002</v>
      </c>
      <c r="G8" s="773">
        <v>22276</v>
      </c>
      <c r="H8" s="773">
        <v>1015.9231025000003</v>
      </c>
      <c r="I8" s="773">
        <v>0</v>
      </c>
      <c r="J8" s="773">
        <v>0</v>
      </c>
      <c r="K8" s="773">
        <v>22302</v>
      </c>
      <c r="L8" s="773">
        <v>1017.4897675000002</v>
      </c>
      <c r="M8" s="773">
        <v>311</v>
      </c>
      <c r="N8" s="773">
        <v>11.76</v>
      </c>
    </row>
    <row r="9" spans="1:15" s="772" customFormat="1">
      <c r="A9" s="688">
        <v>45107</v>
      </c>
      <c r="B9" s="773">
        <v>22</v>
      </c>
      <c r="C9" s="773">
        <v>0</v>
      </c>
      <c r="D9" s="773">
        <v>0</v>
      </c>
      <c r="E9" s="773">
        <v>24</v>
      </c>
      <c r="F9" s="773">
        <v>1.42</v>
      </c>
      <c r="G9" s="773">
        <v>25701</v>
      </c>
      <c r="H9" s="773">
        <v>1217</v>
      </c>
      <c r="I9" s="773">
        <v>0</v>
      </c>
      <c r="J9" s="773">
        <v>0</v>
      </c>
      <c r="K9" s="773">
        <v>25725</v>
      </c>
      <c r="L9" s="773">
        <v>1218.06</v>
      </c>
      <c r="M9" s="773">
        <v>510</v>
      </c>
      <c r="N9" s="773">
        <v>24.18</v>
      </c>
    </row>
    <row r="10" spans="1:15" s="775" customFormat="1">
      <c r="A10" s="774">
        <v>45138</v>
      </c>
      <c r="B10" s="773">
        <v>21</v>
      </c>
      <c r="C10" s="773">
        <v>0</v>
      </c>
      <c r="D10" s="773">
        <v>0</v>
      </c>
      <c r="E10" s="773">
        <v>1</v>
      </c>
      <c r="F10" s="773">
        <v>5.8314999999999999E-2</v>
      </c>
      <c r="G10" s="773">
        <v>17871</v>
      </c>
      <c r="H10" s="773">
        <v>922.28721000000041</v>
      </c>
      <c r="I10" s="773">
        <v>0</v>
      </c>
      <c r="J10" s="773">
        <v>0</v>
      </c>
      <c r="K10" s="773">
        <v>17872</v>
      </c>
      <c r="L10" s="773">
        <v>922.34552500000041</v>
      </c>
      <c r="M10" s="773">
        <v>84</v>
      </c>
      <c r="N10" s="773">
        <v>3.8268675000000001</v>
      </c>
    </row>
    <row r="11" spans="1:15" s="776" customFormat="1"/>
    <row r="12" spans="1:15" ht="18.75">
      <c r="A12" s="1536" t="s">
        <v>866</v>
      </c>
      <c r="B12" s="1536"/>
      <c r="C12" s="1536"/>
      <c r="D12" s="1536"/>
      <c r="E12" s="1536"/>
      <c r="F12" s="1536"/>
      <c r="G12" s="1536"/>
      <c r="H12" s="1536"/>
      <c r="I12" s="1536"/>
      <c r="J12" s="1536"/>
      <c r="K12" s="777"/>
      <c r="L12" s="777"/>
    </row>
    <row r="13" spans="1:15" ht="81" customHeight="1">
      <c r="A13" s="1534" t="s">
        <v>856</v>
      </c>
      <c r="B13" s="1534" t="s">
        <v>867</v>
      </c>
      <c r="C13" s="1538" t="s">
        <v>882</v>
      </c>
      <c r="D13" s="1539"/>
      <c r="E13" s="1539"/>
      <c r="F13" s="1540"/>
      <c r="G13" s="1538" t="s">
        <v>139</v>
      </c>
      <c r="H13" s="1540"/>
      <c r="I13" s="1538" t="s">
        <v>875</v>
      </c>
      <c r="J13" s="1540"/>
      <c r="K13" s="767"/>
      <c r="L13" s="767"/>
    </row>
    <row r="14" spans="1:15" ht="21" customHeight="1">
      <c r="A14" s="1537"/>
      <c r="B14" s="1537"/>
      <c r="C14" s="1541" t="s">
        <v>884</v>
      </c>
      <c r="D14" s="1542"/>
      <c r="E14" s="1541" t="s">
        <v>885</v>
      </c>
      <c r="F14" s="1542"/>
      <c r="G14" s="1543" t="s">
        <v>876</v>
      </c>
      <c r="H14" s="1543" t="s">
        <v>908</v>
      </c>
      <c r="I14" s="1534" t="s">
        <v>879</v>
      </c>
      <c r="J14" s="1534" t="s">
        <v>909</v>
      </c>
      <c r="K14" s="767"/>
      <c r="L14" s="767"/>
    </row>
    <row r="15" spans="1:15" ht="69.75" customHeight="1">
      <c r="A15" s="1535"/>
      <c r="B15" s="1535"/>
      <c r="C15" s="768" t="s">
        <v>876</v>
      </c>
      <c r="D15" s="768" t="s">
        <v>906</v>
      </c>
      <c r="E15" s="768" t="s">
        <v>876</v>
      </c>
      <c r="F15" s="768" t="s">
        <v>906</v>
      </c>
      <c r="G15" s="1544"/>
      <c r="H15" s="1544"/>
      <c r="I15" s="1535"/>
      <c r="J15" s="1535"/>
      <c r="K15" s="767"/>
      <c r="L15" s="767"/>
      <c r="N15" s="778"/>
      <c r="O15" s="767" t="s">
        <v>854</v>
      </c>
    </row>
    <row r="16" spans="1:15">
      <c r="A16" s="684" t="s">
        <v>78</v>
      </c>
      <c r="B16" s="779">
        <v>258</v>
      </c>
      <c r="C16" s="779">
        <v>190221</v>
      </c>
      <c r="D16" s="779">
        <v>10192.341745000002</v>
      </c>
      <c r="E16" s="779">
        <v>144323</v>
      </c>
      <c r="F16" s="779">
        <v>7548.7102944999997</v>
      </c>
      <c r="G16" s="779">
        <v>334544</v>
      </c>
      <c r="H16" s="779">
        <v>17741.052039500002</v>
      </c>
      <c r="I16" s="779">
        <v>2493</v>
      </c>
      <c r="J16" s="779">
        <v>146.19999999999999</v>
      </c>
      <c r="K16" s="767"/>
      <c r="L16" s="767"/>
      <c r="N16" s="778"/>
    </row>
    <row r="17" spans="1:19">
      <c r="A17" s="684" t="s">
        <v>79</v>
      </c>
      <c r="B17" s="779">
        <f>SUM(B18:B21)</f>
        <v>85</v>
      </c>
      <c r="C17" s="779">
        <f t="shared" ref="C17:H17" si="1">SUM(C18:C21)</f>
        <v>24577</v>
      </c>
      <c r="D17" s="779">
        <f t="shared" si="1"/>
        <v>1509.6157925000002</v>
      </c>
      <c r="E17" s="779">
        <f t="shared" si="1"/>
        <v>23398</v>
      </c>
      <c r="F17" s="779">
        <f t="shared" si="1"/>
        <v>1393.5182174999995</v>
      </c>
      <c r="G17" s="779">
        <f t="shared" si="1"/>
        <v>47975</v>
      </c>
      <c r="H17" s="779">
        <f t="shared" si="1"/>
        <v>2903.1340099999998</v>
      </c>
      <c r="I17" s="779">
        <f>I21</f>
        <v>0</v>
      </c>
      <c r="J17" s="779">
        <f>J21</f>
        <v>0</v>
      </c>
      <c r="K17" s="767"/>
      <c r="L17" s="767"/>
      <c r="N17" s="778"/>
    </row>
    <row r="18" spans="1:19">
      <c r="A18" s="688">
        <v>45044</v>
      </c>
      <c r="B18" s="780">
        <v>19</v>
      </c>
      <c r="C18" s="780">
        <v>11269</v>
      </c>
      <c r="D18" s="780">
        <v>694.83447650000016</v>
      </c>
      <c r="E18" s="780">
        <v>14361</v>
      </c>
      <c r="F18" s="780">
        <v>851.46241399999974</v>
      </c>
      <c r="G18" s="780">
        <v>25630</v>
      </c>
      <c r="H18" s="780">
        <v>1546.2968904999998</v>
      </c>
      <c r="I18" s="780">
        <v>747</v>
      </c>
      <c r="J18" s="780">
        <v>45.113500000000002</v>
      </c>
      <c r="K18" s="767"/>
      <c r="L18" s="767"/>
      <c r="N18" s="778"/>
    </row>
    <row r="19" spans="1:19">
      <c r="A19" s="688">
        <v>45077</v>
      </c>
      <c r="B19" s="780">
        <v>23</v>
      </c>
      <c r="C19" s="780">
        <v>11143</v>
      </c>
      <c r="D19" s="780">
        <v>682.78131599999995</v>
      </c>
      <c r="E19" s="780">
        <v>7623</v>
      </c>
      <c r="F19" s="780">
        <v>457.64991349999991</v>
      </c>
      <c r="G19" s="780">
        <v>18766</v>
      </c>
      <c r="H19" s="780">
        <v>1140.4312295</v>
      </c>
      <c r="I19" s="780">
        <v>637</v>
      </c>
      <c r="J19" s="780">
        <v>38.35</v>
      </c>
      <c r="K19" s="767"/>
      <c r="L19" s="767"/>
      <c r="N19" s="778"/>
    </row>
    <row r="20" spans="1:19">
      <c r="A20" s="688">
        <v>45107</v>
      </c>
      <c r="B20" s="780">
        <v>22</v>
      </c>
      <c r="C20" s="780">
        <v>2165</v>
      </c>
      <c r="D20" s="780">
        <v>132</v>
      </c>
      <c r="E20" s="780">
        <v>1390</v>
      </c>
      <c r="F20" s="780">
        <v>83</v>
      </c>
      <c r="G20" s="780">
        <v>3555</v>
      </c>
      <c r="H20" s="780">
        <v>215</v>
      </c>
      <c r="I20" s="780">
        <v>64</v>
      </c>
      <c r="J20" s="780">
        <v>3.78</v>
      </c>
      <c r="K20" s="767"/>
      <c r="L20" s="767"/>
      <c r="N20" s="778"/>
    </row>
    <row r="21" spans="1:19">
      <c r="A21" s="774">
        <v>45138</v>
      </c>
      <c r="B21" s="780">
        <v>21</v>
      </c>
      <c r="C21" s="780">
        <v>0</v>
      </c>
      <c r="D21" s="780">
        <v>0</v>
      </c>
      <c r="E21" s="780">
        <v>24</v>
      </c>
      <c r="F21" s="780">
        <v>1.4058899999999999</v>
      </c>
      <c r="G21" s="780">
        <v>24</v>
      </c>
      <c r="H21" s="780">
        <v>1.4058899999999999</v>
      </c>
      <c r="I21" s="780">
        <v>0</v>
      </c>
      <c r="J21" s="780">
        <v>0</v>
      </c>
      <c r="K21" s="767"/>
      <c r="L21" s="767"/>
      <c r="N21" s="778"/>
    </row>
    <row r="22" spans="1:19">
      <c r="A22" s="781"/>
      <c r="B22" s="782"/>
      <c r="C22" s="783"/>
      <c r="D22" s="783"/>
      <c r="E22" s="783"/>
      <c r="F22" s="783"/>
      <c r="G22" s="783"/>
      <c r="H22" s="783"/>
      <c r="I22" s="782"/>
      <c r="K22" s="778"/>
      <c r="L22" s="778"/>
      <c r="M22" s="778"/>
      <c r="N22" s="778"/>
    </row>
    <row r="23" spans="1:19" s="776" customFormat="1">
      <c r="A23" s="781" t="s">
        <v>123</v>
      </c>
      <c r="B23" s="784"/>
      <c r="C23" s="784"/>
      <c r="D23" s="784"/>
      <c r="E23" s="785"/>
      <c r="F23" s="786"/>
      <c r="G23" s="786"/>
      <c r="H23" s="786"/>
      <c r="I23" s="785"/>
      <c r="J23" s="783"/>
      <c r="K23" s="783"/>
      <c r="L23" s="783"/>
      <c r="M23" s="783"/>
      <c r="N23" s="783"/>
      <c r="O23" s="787"/>
      <c r="P23" s="787"/>
    </row>
    <row r="24" spans="1:19" s="776" customFormat="1">
      <c r="A24" s="788" t="s">
        <v>418</v>
      </c>
      <c r="B24" s="784"/>
      <c r="C24" s="784"/>
      <c r="D24" s="784"/>
      <c r="E24" s="785"/>
      <c r="F24" s="789"/>
      <c r="G24" s="789"/>
      <c r="H24" s="789"/>
      <c r="I24" s="785"/>
      <c r="J24" s="783"/>
      <c r="K24" s="783"/>
      <c r="L24" s="783"/>
      <c r="M24" s="783"/>
      <c r="N24" s="783"/>
      <c r="O24" s="787"/>
      <c r="P24" s="787"/>
    </row>
    <row r="25" spans="1:19">
      <c r="A25" s="781"/>
      <c r="B25" s="782"/>
      <c r="C25" s="782"/>
      <c r="D25" s="782"/>
      <c r="E25" s="783"/>
      <c r="F25" s="783"/>
      <c r="G25" s="783"/>
      <c r="H25" s="783"/>
      <c r="I25" s="783"/>
      <c r="J25" s="787"/>
      <c r="K25" s="787"/>
      <c r="L25" s="787"/>
      <c r="M25" s="787"/>
      <c r="N25" s="787"/>
      <c r="O25" s="776"/>
      <c r="P25" s="776"/>
    </row>
    <row r="26" spans="1:19">
      <c r="A26" s="790"/>
      <c r="Q26" s="791"/>
      <c r="R26" s="791"/>
      <c r="S26" s="791"/>
    </row>
  </sheetData>
  <mergeCells count="21">
    <mergeCell ref="A2:N2"/>
    <mergeCell ref="A3:A4"/>
    <mergeCell ref="B3:B4"/>
    <mergeCell ref="C3:D3"/>
    <mergeCell ref="E3:F3"/>
    <mergeCell ref="G3:H3"/>
    <mergeCell ref="I3:J3"/>
    <mergeCell ref="K3:L3"/>
    <mergeCell ref="M3:N3"/>
    <mergeCell ref="I14:I15"/>
    <mergeCell ref="J14:J15"/>
    <mergeCell ref="A12:J12"/>
    <mergeCell ref="A13:A15"/>
    <mergeCell ref="B13:B15"/>
    <mergeCell ref="C13:F13"/>
    <mergeCell ref="G13:H13"/>
    <mergeCell ref="I13:J13"/>
    <mergeCell ref="C14:D14"/>
    <mergeCell ref="E14:F14"/>
    <mergeCell ref="G14:G15"/>
    <mergeCell ref="H14:H15"/>
  </mergeCells>
  <printOptions horizontalCentered="1"/>
  <pageMargins left="0.7" right="0.7" top="0.75" bottom="0.75" header="0.3" footer="0.3"/>
  <pageSetup scale="5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workbookViewId="0">
      <selection sqref="A1:H1"/>
    </sheetView>
  </sheetViews>
  <sheetFormatPr defaultColWidth="9.140625" defaultRowHeight="15"/>
  <cols>
    <col min="1" max="1" width="13.140625" style="739" customWidth="1"/>
    <col min="2" max="4" width="8.7109375" style="739" customWidth="1"/>
    <col min="5" max="5" width="13.28515625" style="739" customWidth="1"/>
    <col min="6" max="7" width="8.7109375" style="739" customWidth="1"/>
    <col min="8" max="8" width="20.7109375" style="801" bestFit="1" customWidth="1"/>
    <col min="9" max="12" width="9.28515625" style="739" bestFit="1" customWidth="1"/>
    <col min="13" max="13" width="9.7109375" style="739" bestFit="1" customWidth="1"/>
    <col min="14" max="14" width="9.28515625" style="739" bestFit="1" customWidth="1"/>
    <col min="15" max="15" width="9.5703125" style="739" bestFit="1" customWidth="1"/>
    <col min="16" max="16384" width="9.140625" style="739"/>
  </cols>
  <sheetData>
    <row r="1" spans="1:25" ht="15.75">
      <c r="A1" s="1556" t="s">
        <v>910</v>
      </c>
      <c r="B1" s="1557"/>
      <c r="C1" s="1557"/>
      <c r="D1" s="1557"/>
      <c r="E1" s="1557"/>
      <c r="F1" s="1557"/>
      <c r="G1" s="1557"/>
      <c r="H1" s="1557"/>
    </row>
    <row r="2" spans="1:25" ht="96.75" customHeight="1">
      <c r="A2" s="792" t="s">
        <v>911</v>
      </c>
      <c r="B2" s="793" t="s">
        <v>912</v>
      </c>
      <c r="C2" s="793" t="s">
        <v>913</v>
      </c>
      <c r="D2" s="793" t="s">
        <v>914</v>
      </c>
      <c r="E2" s="793" t="s">
        <v>915</v>
      </c>
      <c r="F2" s="793" t="s">
        <v>916</v>
      </c>
      <c r="G2" s="793" t="s">
        <v>455</v>
      </c>
      <c r="H2" s="793" t="s">
        <v>917</v>
      </c>
    </row>
    <row r="3" spans="1:25" ht="15.75">
      <c r="A3" s="1558" t="s">
        <v>92</v>
      </c>
      <c r="B3" s="1559"/>
      <c r="C3" s="1559"/>
      <c r="D3" s="1559"/>
      <c r="E3" s="1559"/>
      <c r="F3" s="1559"/>
      <c r="G3" s="1559"/>
      <c r="H3" s="1559"/>
    </row>
    <row r="4" spans="1:25" ht="15.75">
      <c r="A4" s="684" t="s">
        <v>78</v>
      </c>
      <c r="B4" s="794">
        <v>8.3829898678603485E-4</v>
      </c>
      <c r="C4" s="794">
        <v>2.2849183391735801</v>
      </c>
      <c r="D4" s="794">
        <v>48.145099967260585</v>
      </c>
      <c r="E4" s="794">
        <v>0.14453700135097011</v>
      </c>
      <c r="F4" s="795">
        <v>0</v>
      </c>
      <c r="G4" s="794">
        <v>49.424604648609019</v>
      </c>
      <c r="H4" s="794">
        <v>29561132.909999982</v>
      </c>
    </row>
    <row r="5" spans="1:25" ht="15.75">
      <c r="A5" s="684" t="s">
        <v>79</v>
      </c>
      <c r="B5" s="794">
        <f>AVERAGE(B6:B9)</f>
        <v>7.3912902375430387E-6</v>
      </c>
      <c r="C5" s="794">
        <f t="shared" ref="C5:G5" si="0">AVERAGE(C6:C9)</f>
        <v>2.004867212063723</v>
      </c>
      <c r="D5" s="794">
        <f t="shared" si="0"/>
        <v>50.073577059259257</v>
      </c>
      <c r="E5" s="794">
        <f t="shared" si="0"/>
        <v>0.12889132409886661</v>
      </c>
      <c r="F5" s="794">
        <f t="shared" si="0"/>
        <v>0.76061025181698549</v>
      </c>
      <c r="G5" s="794">
        <f t="shared" si="0"/>
        <v>47.032045471868138</v>
      </c>
      <c r="H5" s="796">
        <f>SUM(H6:H9)</f>
        <v>14489735.030997997</v>
      </c>
    </row>
    <row r="6" spans="1:25" ht="15.75">
      <c r="A6" s="688">
        <v>45044</v>
      </c>
      <c r="B6" s="797">
        <v>0</v>
      </c>
      <c r="C6" s="797">
        <v>2.2044915411421324</v>
      </c>
      <c r="D6" s="797">
        <v>49.689400681536853</v>
      </c>
      <c r="E6" s="797">
        <v>0.13870938112498707</v>
      </c>
      <c r="F6" s="797">
        <v>1.4312791329684016E-3</v>
      </c>
      <c r="G6" s="797">
        <v>47.965966394194901</v>
      </c>
      <c r="H6" s="798">
        <v>2632275.5749999983</v>
      </c>
    </row>
    <row r="7" spans="1:25" ht="15.75">
      <c r="A7" s="688">
        <v>45077</v>
      </c>
      <c r="B7" s="797">
        <v>0</v>
      </c>
      <c r="C7" s="797">
        <v>2.1613268859969716</v>
      </c>
      <c r="D7" s="797">
        <v>50.409280384640532</v>
      </c>
      <c r="E7" s="797">
        <v>0.10627570827332147</v>
      </c>
      <c r="F7" s="797">
        <v>0.3541230540609952</v>
      </c>
      <c r="G7" s="797">
        <v>46.968995406193805</v>
      </c>
      <c r="H7" s="798">
        <v>3821658.8399999994</v>
      </c>
    </row>
    <row r="8" spans="1:25" ht="15.75">
      <c r="A8" s="688">
        <v>45107</v>
      </c>
      <c r="B8" s="797">
        <v>0</v>
      </c>
      <c r="C8" s="797">
        <v>1.6685248995300974</v>
      </c>
      <c r="D8" s="797">
        <v>50.967385928397832</v>
      </c>
      <c r="E8" s="797">
        <v>0.11495835710618826</v>
      </c>
      <c r="F8" s="797">
        <v>1.490446880405522</v>
      </c>
      <c r="G8" s="797">
        <v>45.758683815900739</v>
      </c>
      <c r="H8" s="798">
        <v>4213734.6147959996</v>
      </c>
    </row>
    <row r="9" spans="1:25" s="801" customFormat="1" ht="15.75">
      <c r="A9" s="688">
        <v>45138</v>
      </c>
      <c r="B9" s="799">
        <v>2.9565160950172155E-5</v>
      </c>
      <c r="C9" s="797">
        <v>1.9851255215856904</v>
      </c>
      <c r="D9" s="797">
        <v>49.228241242461785</v>
      </c>
      <c r="E9" s="797">
        <v>0.15562184989096955</v>
      </c>
      <c r="F9" s="800">
        <v>1.1964397936684565</v>
      </c>
      <c r="G9" s="797">
        <v>47.434536271183106</v>
      </c>
      <c r="H9" s="797">
        <v>3822066.0012019998</v>
      </c>
    </row>
    <row r="10" spans="1:25" ht="15.75">
      <c r="A10" s="1558" t="s">
        <v>93</v>
      </c>
      <c r="B10" s="1559"/>
      <c r="C10" s="1559"/>
      <c r="D10" s="1559"/>
      <c r="E10" s="1559"/>
      <c r="F10" s="1559"/>
      <c r="G10" s="1559"/>
      <c r="H10" s="1559"/>
      <c r="J10" s="744"/>
      <c r="K10" s="744"/>
      <c r="L10" s="744"/>
      <c r="M10" s="744"/>
      <c r="N10" s="744"/>
      <c r="O10" s="744"/>
      <c r="P10" s="744"/>
    </row>
    <row r="11" spans="1:25" s="744" customFormat="1" ht="15.75">
      <c r="A11" s="684" t="s">
        <v>78</v>
      </c>
      <c r="B11" s="802">
        <v>5.3296214472925513E-2</v>
      </c>
      <c r="C11" s="794">
        <v>3.3938874358459192</v>
      </c>
      <c r="D11" s="796">
        <v>39.432815905726258</v>
      </c>
      <c r="E11" s="802">
        <v>7.1397857348703573E-3</v>
      </c>
      <c r="F11" s="802">
        <v>0</v>
      </c>
      <c r="G11" s="796">
        <v>57.113683887648492</v>
      </c>
      <c r="H11" s="796">
        <v>204932.34280999997</v>
      </c>
    </row>
    <row r="12" spans="1:25" s="744" customFormat="1" ht="15.75">
      <c r="A12" s="684" t="s">
        <v>79</v>
      </c>
      <c r="B12" s="802">
        <v>0.14000000000000001</v>
      </c>
      <c r="C12" s="802">
        <v>3.63</v>
      </c>
      <c r="D12" s="802">
        <v>37.03</v>
      </c>
      <c r="E12" s="802">
        <v>0</v>
      </c>
      <c r="F12" s="802">
        <v>0</v>
      </c>
      <c r="G12" s="802">
        <v>59.2</v>
      </c>
      <c r="H12" s="796">
        <v>74494.876375000007</v>
      </c>
    </row>
    <row r="13" spans="1:25" s="744" customFormat="1" ht="15.75">
      <c r="A13" s="688">
        <v>45044</v>
      </c>
      <c r="B13" s="803">
        <v>0.32229999999999998</v>
      </c>
      <c r="C13" s="803">
        <v>5.1140999999999996</v>
      </c>
      <c r="D13" s="803">
        <v>36.222700000000003</v>
      </c>
      <c r="E13" s="803">
        <v>0</v>
      </c>
      <c r="F13" s="803">
        <v>0</v>
      </c>
      <c r="G13" s="803">
        <v>58.340899999999998</v>
      </c>
      <c r="H13" s="798">
        <v>14065.316375000002</v>
      </c>
    </row>
    <row r="14" spans="1:25" s="744" customFormat="1" ht="15.75">
      <c r="A14" s="688">
        <v>45077</v>
      </c>
      <c r="B14" s="803">
        <v>0.03</v>
      </c>
      <c r="C14" s="803">
        <v>2.96</v>
      </c>
      <c r="D14" s="803">
        <v>37.08</v>
      </c>
      <c r="E14" s="803">
        <v>0</v>
      </c>
      <c r="F14" s="803">
        <v>0</v>
      </c>
      <c r="G14" s="803">
        <v>59.927999999999997</v>
      </c>
      <c r="H14" s="798">
        <v>18103.47</v>
      </c>
    </row>
    <row r="15" spans="1:25" s="744" customFormat="1" ht="15.75">
      <c r="A15" s="688">
        <v>45107</v>
      </c>
      <c r="B15" s="803">
        <v>2.5000000000000001E-2</v>
      </c>
      <c r="C15" s="803">
        <v>2.9609999999999999</v>
      </c>
      <c r="D15" s="803">
        <v>37.085999999999999</v>
      </c>
      <c r="E15" s="803">
        <v>0</v>
      </c>
      <c r="F15" s="803">
        <v>0</v>
      </c>
      <c r="G15" s="803">
        <v>59.927999999999997</v>
      </c>
      <c r="H15" s="798">
        <v>17303.09</v>
      </c>
    </row>
    <row r="16" spans="1:25" s="804" customFormat="1" ht="15.75">
      <c r="A16" s="688">
        <v>45138</v>
      </c>
      <c r="B16" s="799">
        <v>0.21</v>
      </c>
      <c r="C16" s="799">
        <v>3.75</v>
      </c>
      <c r="D16" s="797">
        <v>37.4</v>
      </c>
      <c r="E16" s="803">
        <v>0</v>
      </c>
      <c r="F16" s="800">
        <v>0</v>
      </c>
      <c r="G16" s="797">
        <v>58.64</v>
      </c>
      <c r="H16" s="797">
        <v>25023</v>
      </c>
      <c r="I16" s="744"/>
      <c r="J16" s="744"/>
      <c r="K16" s="744"/>
      <c r="L16" s="744"/>
      <c r="M16" s="744"/>
      <c r="N16" s="744"/>
      <c r="O16" s="744"/>
      <c r="P16" s="744"/>
      <c r="Q16" s="744"/>
      <c r="R16" s="744"/>
      <c r="S16" s="744"/>
      <c r="T16" s="744"/>
      <c r="U16" s="744"/>
      <c r="V16" s="744"/>
      <c r="W16" s="744"/>
      <c r="X16" s="744"/>
      <c r="Y16" s="744"/>
    </row>
    <row r="17" spans="1:25" ht="15.75">
      <c r="A17" s="1558" t="s">
        <v>85</v>
      </c>
      <c r="B17" s="1559"/>
      <c r="C17" s="1559"/>
      <c r="D17" s="1559"/>
      <c r="E17" s="1559"/>
      <c r="F17" s="1559"/>
      <c r="G17" s="1559"/>
      <c r="H17" s="1559"/>
      <c r="I17" s="744"/>
      <c r="J17" s="744"/>
      <c r="K17" s="744"/>
      <c r="L17" s="744"/>
      <c r="M17" s="744"/>
      <c r="N17" s="744"/>
      <c r="O17" s="744"/>
      <c r="P17" s="744"/>
      <c r="Q17" s="744"/>
      <c r="R17" s="744"/>
      <c r="S17" s="744"/>
      <c r="T17" s="744"/>
      <c r="U17" s="744"/>
      <c r="V17" s="744"/>
      <c r="W17" s="744"/>
      <c r="X17" s="744"/>
      <c r="Y17" s="744"/>
    </row>
    <row r="18" spans="1:25" s="744" customFormat="1" ht="15.75">
      <c r="A18" s="684" t="s">
        <v>78</v>
      </c>
      <c r="B18" s="802">
        <v>0</v>
      </c>
      <c r="C18" s="796">
        <v>0</v>
      </c>
      <c r="D18" s="796">
        <v>7</v>
      </c>
      <c r="E18" s="802">
        <v>0</v>
      </c>
      <c r="F18" s="802">
        <v>0</v>
      </c>
      <c r="G18" s="796">
        <v>92</v>
      </c>
      <c r="H18" s="796">
        <v>16730</v>
      </c>
    </row>
    <row r="19" spans="1:25" s="744" customFormat="1" ht="15.75">
      <c r="A19" s="684" t="s">
        <v>79</v>
      </c>
      <c r="B19" s="802">
        <v>0</v>
      </c>
      <c r="C19" s="802">
        <v>11.578757149521124</v>
      </c>
      <c r="D19" s="802">
        <v>0</v>
      </c>
      <c r="E19" s="802">
        <v>0</v>
      </c>
      <c r="F19" s="802">
        <v>0</v>
      </c>
      <c r="G19" s="802">
        <v>88.421242850478905</v>
      </c>
      <c r="H19" s="802">
        <v>9.5181199999999997</v>
      </c>
    </row>
    <row r="20" spans="1:25" s="744" customFormat="1" ht="15.75">
      <c r="A20" s="688">
        <v>45044</v>
      </c>
      <c r="B20" s="803">
        <v>0</v>
      </c>
      <c r="C20" s="803">
        <v>12.2916043952122</v>
      </c>
      <c r="D20" s="803">
        <v>0</v>
      </c>
      <c r="E20" s="803">
        <v>0</v>
      </c>
      <c r="F20" s="803">
        <v>0</v>
      </c>
      <c r="G20" s="803">
        <v>87.708395604787796</v>
      </c>
      <c r="H20" s="803">
        <v>8.9661200000000001</v>
      </c>
    </row>
    <row r="21" spans="1:25" s="744" customFormat="1" ht="15.75">
      <c r="A21" s="688">
        <v>45077</v>
      </c>
      <c r="B21" s="803">
        <v>0</v>
      </c>
      <c r="C21" s="803">
        <v>0</v>
      </c>
      <c r="D21" s="803">
        <v>0</v>
      </c>
      <c r="E21" s="803">
        <v>0</v>
      </c>
      <c r="F21" s="803">
        <v>0</v>
      </c>
      <c r="G21" s="803">
        <v>100</v>
      </c>
      <c r="H21" s="803">
        <v>0.55200000000000005</v>
      </c>
    </row>
    <row r="22" spans="1:25" s="744" customFormat="1" ht="15.75">
      <c r="A22" s="688">
        <v>45107</v>
      </c>
      <c r="B22" s="803">
        <v>0</v>
      </c>
      <c r="C22" s="803">
        <v>0</v>
      </c>
      <c r="D22" s="803">
        <v>0</v>
      </c>
      <c r="E22" s="803">
        <v>0</v>
      </c>
      <c r="F22" s="803">
        <v>0</v>
      </c>
      <c r="G22" s="803">
        <v>0</v>
      </c>
      <c r="H22" s="803">
        <v>0</v>
      </c>
    </row>
    <row r="23" spans="1:25" s="804" customFormat="1" ht="15.75">
      <c r="A23" s="688">
        <v>45138</v>
      </c>
      <c r="B23" s="799">
        <v>0</v>
      </c>
      <c r="C23" s="799">
        <v>0</v>
      </c>
      <c r="D23" s="798">
        <v>0</v>
      </c>
      <c r="E23" s="803">
        <v>0</v>
      </c>
      <c r="F23" s="800">
        <v>0</v>
      </c>
      <c r="G23" s="798">
        <v>0</v>
      </c>
      <c r="H23" s="798">
        <v>0</v>
      </c>
      <c r="I23" s="744"/>
      <c r="J23" s="744"/>
      <c r="K23" s="744"/>
      <c r="L23" s="744"/>
      <c r="M23" s="744"/>
      <c r="N23" s="744"/>
      <c r="O23" s="744"/>
      <c r="P23" s="744"/>
      <c r="Q23" s="744"/>
      <c r="R23" s="744"/>
      <c r="S23" s="744"/>
      <c r="T23" s="744"/>
      <c r="U23" s="744"/>
      <c r="V23" s="744"/>
      <c r="W23" s="744"/>
      <c r="X23" s="744"/>
      <c r="Y23" s="744"/>
    </row>
    <row r="24" spans="1:25" ht="15.75">
      <c r="A24" s="1558" t="s">
        <v>86</v>
      </c>
      <c r="B24" s="1559"/>
      <c r="C24" s="1559"/>
      <c r="D24" s="1559"/>
      <c r="E24" s="1559"/>
      <c r="F24" s="1559"/>
      <c r="G24" s="1559"/>
      <c r="H24" s="1559"/>
      <c r="I24" s="744"/>
      <c r="J24" s="744"/>
      <c r="K24" s="744"/>
      <c r="L24" s="744"/>
      <c r="M24" s="744"/>
      <c r="N24" s="744"/>
      <c r="O24" s="744"/>
      <c r="P24" s="744"/>
      <c r="Q24" s="744"/>
      <c r="R24" s="744"/>
      <c r="S24" s="744"/>
      <c r="T24" s="744"/>
      <c r="U24" s="744"/>
      <c r="V24" s="744"/>
      <c r="W24" s="744"/>
      <c r="X24" s="744"/>
      <c r="Y24" s="744"/>
    </row>
    <row r="25" spans="1:25" ht="15.75">
      <c r="A25" s="684" t="s">
        <v>78</v>
      </c>
      <c r="B25" s="802">
        <v>0</v>
      </c>
      <c r="C25" s="794">
        <v>5</v>
      </c>
      <c r="D25" s="794">
        <v>83.12</v>
      </c>
      <c r="E25" s="802">
        <v>0</v>
      </c>
      <c r="F25" s="802">
        <v>0</v>
      </c>
      <c r="G25" s="794">
        <v>12</v>
      </c>
      <c r="H25" s="794">
        <v>17753.904977500002</v>
      </c>
      <c r="I25" s="744"/>
      <c r="J25" s="744" t="s">
        <v>854</v>
      </c>
      <c r="K25" s="744"/>
      <c r="L25" s="744"/>
      <c r="M25" s="744"/>
      <c r="N25" s="744"/>
      <c r="O25" s="744"/>
      <c r="P25" s="744"/>
      <c r="Q25" s="744"/>
      <c r="R25" s="744"/>
      <c r="S25" s="744"/>
      <c r="T25" s="744"/>
      <c r="U25" s="744"/>
      <c r="V25" s="744"/>
      <c r="W25" s="744"/>
      <c r="X25" s="744"/>
      <c r="Y25" s="744"/>
    </row>
    <row r="26" spans="1:25" ht="15.75">
      <c r="A26" s="684" t="s">
        <v>79</v>
      </c>
      <c r="B26" s="805" t="s">
        <v>386</v>
      </c>
      <c r="C26" s="795">
        <v>0.83</v>
      </c>
      <c r="D26" s="795">
        <v>89.1</v>
      </c>
      <c r="E26" s="795">
        <v>0</v>
      </c>
      <c r="F26" s="795">
        <v>0.21</v>
      </c>
      <c r="G26" s="795">
        <v>9.86</v>
      </c>
      <c r="H26" s="796">
        <f>SUM(H27:H30)</f>
        <v>6062.1727905000007</v>
      </c>
      <c r="I26" s="744"/>
      <c r="J26" s="744" t="s">
        <v>854</v>
      </c>
      <c r="K26" s="744"/>
      <c r="L26" s="744"/>
      <c r="M26" s="744"/>
      <c r="N26" s="744"/>
      <c r="O26" s="744"/>
      <c r="P26" s="744"/>
      <c r="Q26" s="744"/>
      <c r="R26" s="744"/>
      <c r="S26" s="744"/>
      <c r="T26" s="744"/>
      <c r="U26" s="744"/>
      <c r="V26" s="744"/>
      <c r="W26" s="744"/>
      <c r="X26" s="744"/>
      <c r="Y26" s="744"/>
    </row>
    <row r="27" spans="1:25" ht="15.75">
      <c r="A27" s="688">
        <v>45044</v>
      </c>
      <c r="B27" s="806" t="s">
        <v>918</v>
      </c>
      <c r="C27" s="800">
        <v>0.68236886379540218</v>
      </c>
      <c r="D27" s="800">
        <v>92.471836090087265</v>
      </c>
      <c r="E27" s="806" t="s">
        <v>918</v>
      </c>
      <c r="F27" s="806" t="s">
        <v>918</v>
      </c>
      <c r="G27" s="800">
        <v>6.8457950461173329</v>
      </c>
      <c r="H27" s="798">
        <v>1547.5003784999999</v>
      </c>
      <c r="J27" s="744"/>
      <c r="K27" s="744"/>
      <c r="L27" s="744"/>
      <c r="M27" s="744"/>
      <c r="N27" s="744"/>
      <c r="O27" s="744"/>
      <c r="P27" s="744"/>
      <c r="Q27" s="744"/>
      <c r="R27" s="744"/>
      <c r="S27" s="744"/>
    </row>
    <row r="28" spans="1:25" ht="15.75">
      <c r="A28" s="688">
        <v>45077</v>
      </c>
      <c r="B28" s="806" t="s">
        <v>918</v>
      </c>
      <c r="C28" s="800">
        <v>0.40557201872390886</v>
      </c>
      <c r="D28" s="800">
        <v>92.467570686045846</v>
      </c>
      <c r="E28" s="806" t="s">
        <v>918</v>
      </c>
      <c r="F28" s="800">
        <v>5.8749717981450275E-2</v>
      </c>
      <c r="G28" s="800">
        <v>7.0681075772488073</v>
      </c>
      <c r="H28" s="798">
        <v>2157.9209970000002</v>
      </c>
      <c r="J28" s="744"/>
      <c r="K28" s="744"/>
      <c r="L28" s="744"/>
      <c r="M28" s="744"/>
      <c r="N28" s="744"/>
      <c r="O28" s="744"/>
      <c r="P28" s="744"/>
      <c r="Q28" s="744"/>
      <c r="R28" s="744"/>
      <c r="S28" s="744"/>
    </row>
    <row r="29" spans="1:25" ht="15.75">
      <c r="A29" s="688">
        <v>45107</v>
      </c>
      <c r="B29" s="806" t="s">
        <v>918</v>
      </c>
      <c r="C29" s="800">
        <v>1.4729588414900125</v>
      </c>
      <c r="D29" s="800">
        <v>86.463536351740416</v>
      </c>
      <c r="E29" s="806" t="s">
        <v>918</v>
      </c>
      <c r="F29" s="800">
        <v>0.7839499607432614</v>
      </c>
      <c r="G29" s="800">
        <v>11.276397173514791</v>
      </c>
      <c r="H29" s="798">
        <v>1433</v>
      </c>
      <c r="J29" s="744"/>
      <c r="K29" s="744"/>
      <c r="L29" s="744"/>
      <c r="M29" s="744"/>
      <c r="N29" s="744"/>
      <c r="O29" s="744"/>
      <c r="P29" s="744"/>
      <c r="Q29" s="744"/>
      <c r="R29" s="744"/>
      <c r="S29" s="744"/>
    </row>
    <row r="30" spans="1:25" s="801" customFormat="1" ht="15.75">
      <c r="A30" s="688">
        <v>45138</v>
      </c>
      <c r="B30" s="807" t="s">
        <v>386</v>
      </c>
      <c r="C30" s="803">
        <v>1.1000000000000001</v>
      </c>
      <c r="D30" s="798">
        <v>79.66</v>
      </c>
      <c r="E30" s="807" t="s">
        <v>386</v>
      </c>
      <c r="F30" s="807" t="s">
        <v>386</v>
      </c>
      <c r="G30" s="798">
        <v>19.239999999999998</v>
      </c>
      <c r="H30" s="798">
        <v>923.75141500000041</v>
      </c>
      <c r="J30" s="744"/>
      <c r="K30" s="744"/>
      <c r="L30" s="744"/>
      <c r="M30" s="744"/>
      <c r="N30" s="744"/>
      <c r="O30" s="744"/>
      <c r="P30" s="744"/>
      <c r="Q30" s="744"/>
      <c r="R30" s="744"/>
      <c r="S30" s="744"/>
    </row>
    <row r="31" spans="1:25" ht="15.75">
      <c r="A31" s="1560" t="s">
        <v>919</v>
      </c>
      <c r="B31" s="1561"/>
      <c r="C31" s="1561"/>
      <c r="D31" s="1561"/>
      <c r="E31" s="1562"/>
      <c r="F31" s="776"/>
      <c r="G31" s="776"/>
      <c r="H31" s="776"/>
    </row>
    <row r="32" spans="1:25" ht="50.25" customHeight="1">
      <c r="A32" s="1549" t="s">
        <v>920</v>
      </c>
      <c r="B32" s="1550"/>
      <c r="C32" s="1550"/>
      <c r="D32" s="1550"/>
      <c r="E32" s="1550"/>
      <c r="F32" s="1550"/>
      <c r="G32" s="1550"/>
      <c r="H32" s="1550"/>
      <c r="I32" s="808"/>
    </row>
    <row r="33" spans="1:9" ht="15.75">
      <c r="A33" s="1551" t="s">
        <v>921</v>
      </c>
      <c r="B33" s="1551"/>
      <c r="C33" s="1551"/>
      <c r="D33" s="1551"/>
      <c r="E33" s="1551"/>
      <c r="F33" s="1551"/>
      <c r="G33" s="1551"/>
      <c r="H33" s="1551"/>
      <c r="I33" s="1552"/>
    </row>
    <row r="34" spans="1:9" ht="15.75">
      <c r="A34" s="1553" t="s">
        <v>922</v>
      </c>
      <c r="B34" s="1554"/>
      <c r="C34" s="1554"/>
      <c r="D34" s="1554"/>
      <c r="E34" s="1554"/>
      <c r="F34" s="1554"/>
      <c r="G34" s="1554"/>
      <c r="H34" s="1554"/>
      <c r="I34" s="808"/>
    </row>
    <row r="35" spans="1:9" ht="15" customHeight="1">
      <c r="A35" s="1555"/>
      <c r="B35" s="1555"/>
      <c r="C35" s="1555"/>
      <c r="D35" s="1555"/>
      <c r="E35" s="1555"/>
      <c r="F35" s="1555"/>
      <c r="G35" s="1555"/>
      <c r="H35" s="776"/>
    </row>
    <row r="36" spans="1:9" ht="15" customHeight="1">
      <c r="A36" s="809"/>
      <c r="B36" s="809"/>
      <c r="C36" s="809"/>
      <c r="D36" s="809"/>
      <c r="E36" s="809"/>
      <c r="F36" s="809"/>
      <c r="G36" s="809"/>
    </row>
  </sheetData>
  <mergeCells count="10">
    <mergeCell ref="A32:H32"/>
    <mergeCell ref="A33:I33"/>
    <mergeCell ref="A34:H34"/>
    <mergeCell ref="A35:G35"/>
    <mergeCell ref="A1:H1"/>
    <mergeCell ref="A3:H3"/>
    <mergeCell ref="A10:H10"/>
    <mergeCell ref="A17:H17"/>
    <mergeCell ref="A24:H24"/>
    <mergeCell ref="A31:E31"/>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98" zoomScaleNormal="98" workbookViewId="0">
      <selection sqref="A1:O1"/>
    </sheetView>
  </sheetViews>
  <sheetFormatPr defaultColWidth="9.140625" defaultRowHeight="12.75"/>
  <cols>
    <col min="1" max="1" width="14" style="810" customWidth="1"/>
    <col min="2" max="2" width="13.140625" style="810" customWidth="1"/>
    <col min="3" max="3" width="21.28515625" style="810" customWidth="1"/>
    <col min="4" max="4" width="18.5703125" style="865" customWidth="1"/>
    <col min="5" max="5" width="11.28515625" style="810" customWidth="1"/>
    <col min="6" max="7" width="10.5703125" style="810" bestFit="1" customWidth="1"/>
    <col min="8" max="8" width="9.42578125" style="810" customWidth="1"/>
    <col min="9" max="9" width="9.7109375" style="810" customWidth="1"/>
    <col min="10" max="10" width="9.28515625" style="810" bestFit="1" customWidth="1"/>
    <col min="11" max="11" width="15.140625" style="810" customWidth="1"/>
    <col min="12" max="13" width="8.7109375" style="810" customWidth="1"/>
    <col min="14" max="14" width="9.5703125" style="810" customWidth="1"/>
    <col min="15" max="15" width="12.7109375" style="810" customWidth="1"/>
    <col min="16" max="16384" width="9.140625" style="810"/>
  </cols>
  <sheetData>
    <row r="1" spans="1:16" ht="15">
      <c r="A1" s="1569" t="s">
        <v>923</v>
      </c>
      <c r="B1" s="1569"/>
      <c r="C1" s="1569"/>
      <c r="D1" s="1569"/>
      <c r="E1" s="1569"/>
      <c r="F1" s="1569"/>
      <c r="G1" s="1569"/>
      <c r="H1" s="1569"/>
      <c r="I1" s="1569"/>
      <c r="J1" s="1569"/>
      <c r="K1" s="1569"/>
      <c r="L1" s="1569"/>
      <c r="M1" s="1569"/>
      <c r="N1" s="1569"/>
      <c r="O1" s="1569"/>
    </row>
    <row r="2" spans="1:16" ht="63.75" customHeight="1">
      <c r="A2" s="1499" t="s">
        <v>924</v>
      </c>
      <c r="B2" s="1499" t="s">
        <v>925</v>
      </c>
      <c r="C2" s="1499" t="s">
        <v>926</v>
      </c>
      <c r="D2" s="1570" t="s">
        <v>927</v>
      </c>
      <c r="E2" s="1532" t="s">
        <v>876</v>
      </c>
      <c r="F2" s="1572"/>
      <c r="G2" s="1533"/>
      <c r="H2" s="1499" t="s">
        <v>928</v>
      </c>
      <c r="I2" s="1499"/>
      <c r="J2" s="1499"/>
      <c r="K2" s="1502" t="s">
        <v>929</v>
      </c>
      <c r="L2" s="1499" t="s">
        <v>930</v>
      </c>
      <c r="M2" s="1499"/>
      <c r="N2" s="1499" t="s">
        <v>931</v>
      </c>
      <c r="O2" s="1499"/>
    </row>
    <row r="3" spans="1:16" ht="79.5" customHeight="1">
      <c r="A3" s="1499"/>
      <c r="B3" s="1499"/>
      <c r="C3" s="1499"/>
      <c r="D3" s="1571"/>
      <c r="E3" s="811" t="s">
        <v>79</v>
      </c>
      <c r="F3" s="811">
        <v>45078</v>
      </c>
      <c r="G3" s="811">
        <v>45108</v>
      </c>
      <c r="H3" s="811" t="s">
        <v>79</v>
      </c>
      <c r="I3" s="811">
        <v>45078</v>
      </c>
      <c r="J3" s="811">
        <v>45108</v>
      </c>
      <c r="K3" s="1503"/>
      <c r="L3" s="811">
        <v>45078</v>
      </c>
      <c r="M3" s="811">
        <v>45108</v>
      </c>
      <c r="N3" s="703" t="s">
        <v>876</v>
      </c>
      <c r="O3" s="811" t="s">
        <v>932</v>
      </c>
    </row>
    <row r="4" spans="1:16" ht="12.6" customHeight="1">
      <c r="A4" s="1566" t="s">
        <v>933</v>
      </c>
      <c r="B4" s="1566" t="s">
        <v>934</v>
      </c>
      <c r="C4" s="812" t="s">
        <v>935</v>
      </c>
      <c r="D4" s="813" t="s">
        <v>936</v>
      </c>
      <c r="E4" s="814">
        <v>590261</v>
      </c>
      <c r="F4" s="814">
        <v>133281</v>
      </c>
      <c r="G4" s="814">
        <v>139204</v>
      </c>
      <c r="H4" s="814">
        <v>352969.54991</v>
      </c>
      <c r="I4" s="814">
        <v>78852.989230000007</v>
      </c>
      <c r="J4" s="814">
        <v>82389.526709999991</v>
      </c>
      <c r="K4" s="815" t="s">
        <v>937</v>
      </c>
      <c r="L4" s="816">
        <v>58211</v>
      </c>
      <c r="M4" s="816">
        <v>60082</v>
      </c>
      <c r="N4" s="817">
        <v>16665.523809523809</v>
      </c>
      <c r="O4" s="817">
        <v>9885.1326714285697</v>
      </c>
      <c r="P4" s="818"/>
    </row>
    <row r="5" spans="1:16" ht="12.6" customHeight="1">
      <c r="A5" s="1567"/>
      <c r="B5" s="1567"/>
      <c r="C5" s="812" t="s">
        <v>938</v>
      </c>
      <c r="D5" s="813" t="s">
        <v>939</v>
      </c>
      <c r="E5" s="814">
        <v>1338689</v>
      </c>
      <c r="F5" s="814">
        <v>340915</v>
      </c>
      <c r="G5" s="814">
        <v>287723</v>
      </c>
      <c r="H5" s="814">
        <v>79955.01178900004</v>
      </c>
      <c r="I5" s="814">
        <v>20121.557949000005</v>
      </c>
      <c r="J5" s="814">
        <v>17004.155747999997</v>
      </c>
      <c r="K5" s="815" t="s">
        <v>937</v>
      </c>
      <c r="L5" s="816">
        <v>58255</v>
      </c>
      <c r="M5" s="816">
        <v>59886</v>
      </c>
      <c r="N5" s="817">
        <v>21206.666666666668</v>
      </c>
      <c r="O5" s="817">
        <v>1253.6565732380955</v>
      </c>
      <c r="P5" s="818"/>
    </row>
    <row r="6" spans="1:16" ht="12.6" customHeight="1">
      <c r="A6" s="1567"/>
      <c r="B6" s="1567"/>
      <c r="C6" s="812" t="s">
        <v>940</v>
      </c>
      <c r="D6" s="813" t="s">
        <v>941</v>
      </c>
      <c r="E6" s="814">
        <v>159294</v>
      </c>
      <c r="F6" s="814">
        <v>34947</v>
      </c>
      <c r="G6" s="814">
        <v>28556</v>
      </c>
      <c r="H6" s="814">
        <v>767.18075299999987</v>
      </c>
      <c r="I6" s="814">
        <v>167.11409259999999</v>
      </c>
      <c r="J6" s="814">
        <v>136.67584110000001</v>
      </c>
      <c r="K6" s="815" t="s">
        <v>942</v>
      </c>
      <c r="L6" s="816">
        <v>47231</v>
      </c>
      <c r="M6" s="816">
        <v>48289</v>
      </c>
      <c r="N6" s="817">
        <v>3033.9523809523807</v>
      </c>
      <c r="O6" s="817">
        <v>14.502401780952383</v>
      </c>
      <c r="P6" s="818"/>
    </row>
    <row r="7" spans="1:16" ht="12.6" customHeight="1">
      <c r="A7" s="1567"/>
      <c r="B7" s="1567"/>
      <c r="C7" s="812" t="s">
        <v>943</v>
      </c>
      <c r="D7" s="813" t="s">
        <v>944</v>
      </c>
      <c r="E7" s="814">
        <v>2247485</v>
      </c>
      <c r="F7" s="814">
        <v>512398</v>
      </c>
      <c r="G7" s="814">
        <v>447963</v>
      </c>
      <c r="H7" s="814">
        <v>1343.6866296999999</v>
      </c>
      <c r="I7" s="814">
        <v>302.86339500000003</v>
      </c>
      <c r="J7" s="814">
        <v>264.42097439999998</v>
      </c>
      <c r="K7" s="815" t="s">
        <v>945</v>
      </c>
      <c r="L7" s="816">
        <v>5830</v>
      </c>
      <c r="M7" s="816">
        <v>5943</v>
      </c>
      <c r="N7" s="817">
        <v>60705.380952380954</v>
      </c>
      <c r="O7" s="817">
        <v>35.83000692380952</v>
      </c>
      <c r="P7" s="818"/>
    </row>
    <row r="8" spans="1:16" ht="12.6" customHeight="1">
      <c r="A8" s="1567"/>
      <c r="B8" s="1567"/>
      <c r="C8" s="812" t="s">
        <v>946</v>
      </c>
      <c r="D8" s="813" t="s">
        <v>947</v>
      </c>
      <c r="E8" s="814">
        <v>1629753</v>
      </c>
      <c r="F8" s="814">
        <v>445285</v>
      </c>
      <c r="G8" s="814">
        <v>354321</v>
      </c>
      <c r="H8" s="814">
        <v>358966.56713400013</v>
      </c>
      <c r="I8" s="814">
        <v>95101.697828999997</v>
      </c>
      <c r="J8" s="814">
        <v>78290.452848000015</v>
      </c>
      <c r="K8" s="815" t="s">
        <v>948</v>
      </c>
      <c r="L8" s="816">
        <v>70030</v>
      </c>
      <c r="M8" s="816">
        <v>75427</v>
      </c>
      <c r="N8" s="817">
        <v>17134.380952380954</v>
      </c>
      <c r="O8" s="817">
        <v>3813.3060374285719</v>
      </c>
      <c r="P8" s="818"/>
    </row>
    <row r="9" spans="1:16" ht="12.6" customHeight="1">
      <c r="A9" s="1567"/>
      <c r="B9" s="1567"/>
      <c r="C9" s="812" t="s">
        <v>949</v>
      </c>
      <c r="D9" s="813" t="s">
        <v>950</v>
      </c>
      <c r="E9" s="814">
        <v>4196951</v>
      </c>
      <c r="F9" s="814">
        <v>1123493</v>
      </c>
      <c r="G9" s="814">
        <v>932613</v>
      </c>
      <c r="H9" s="814">
        <v>154317.647983</v>
      </c>
      <c r="I9" s="814">
        <v>40176.596504000001</v>
      </c>
      <c r="J9" s="814">
        <v>34335.785497500001</v>
      </c>
      <c r="K9" s="815" t="s">
        <v>948</v>
      </c>
      <c r="L9" s="816">
        <v>70123</v>
      </c>
      <c r="M9" s="816">
        <v>75258</v>
      </c>
      <c r="N9" s="817">
        <v>31895.761904761905</v>
      </c>
      <c r="O9" s="817">
        <v>1181.2955870476192</v>
      </c>
      <c r="P9" s="818"/>
    </row>
    <row r="10" spans="1:16" ht="12.6" customHeight="1">
      <c r="A10" s="1567"/>
      <c r="B10" s="1567"/>
      <c r="C10" s="812" t="s">
        <v>951</v>
      </c>
      <c r="D10" s="813" t="s">
        <v>952</v>
      </c>
      <c r="E10" s="814">
        <v>15692066</v>
      </c>
      <c r="F10" s="814">
        <v>4094579</v>
      </c>
      <c r="G10" s="814">
        <v>3351206</v>
      </c>
      <c r="H10" s="814">
        <v>115620.45844699998</v>
      </c>
      <c r="I10" s="814">
        <v>29350.657739200004</v>
      </c>
      <c r="J10" s="814">
        <v>24725.169625399998</v>
      </c>
      <c r="K10" s="815" t="s">
        <v>948</v>
      </c>
      <c r="L10" s="816">
        <v>70137</v>
      </c>
      <c r="M10" s="816">
        <v>75259</v>
      </c>
      <c r="N10" s="817">
        <v>120729.66666666667</v>
      </c>
      <c r="O10" s="817">
        <v>896.60977728095236</v>
      </c>
      <c r="P10" s="818"/>
    </row>
    <row r="11" spans="1:16" ht="25.5">
      <c r="A11" s="1567"/>
      <c r="B11" s="1568"/>
      <c r="C11" s="819" t="s">
        <v>953</v>
      </c>
      <c r="D11" s="820"/>
      <c r="E11" s="821">
        <f t="shared" ref="E11:J11" si="0">SUM(E4:E10)</f>
        <v>25854499</v>
      </c>
      <c r="F11" s="821">
        <f t="shared" si="0"/>
        <v>6684898</v>
      </c>
      <c r="G11" s="821">
        <f t="shared" si="0"/>
        <v>5541586</v>
      </c>
      <c r="H11" s="821">
        <f t="shared" si="0"/>
        <v>1063940.1026457001</v>
      </c>
      <c r="I11" s="821">
        <f t="shared" si="0"/>
        <v>264073.4767388</v>
      </c>
      <c r="J11" s="821">
        <f t="shared" si="0"/>
        <v>237146.18724440003</v>
      </c>
      <c r="K11" s="822"/>
      <c r="L11" s="823"/>
      <c r="M11" s="823"/>
      <c r="N11" s="824"/>
      <c r="O11" s="824"/>
      <c r="P11" s="818"/>
    </row>
    <row r="12" spans="1:16" ht="12.6" customHeight="1">
      <c r="A12" s="1567"/>
      <c r="B12" s="1563" t="s">
        <v>954</v>
      </c>
      <c r="C12" s="812" t="s">
        <v>955</v>
      </c>
      <c r="D12" s="825" t="s">
        <v>956</v>
      </c>
      <c r="E12" s="814">
        <v>188908</v>
      </c>
      <c r="F12" s="814">
        <v>44887</v>
      </c>
      <c r="G12" s="814">
        <v>42317</v>
      </c>
      <c r="H12" s="814">
        <v>19342.820424999998</v>
      </c>
      <c r="I12" s="814">
        <v>4539.9653499999995</v>
      </c>
      <c r="J12" s="814">
        <v>4192.0964750000012</v>
      </c>
      <c r="K12" s="815" t="s">
        <v>948</v>
      </c>
      <c r="L12" s="816">
        <v>195.85</v>
      </c>
      <c r="M12" s="816">
        <v>204.35</v>
      </c>
      <c r="N12" s="817">
        <v>4077.2380952380954</v>
      </c>
      <c r="O12" s="817">
        <v>403.52847261904765</v>
      </c>
      <c r="P12" s="818"/>
    </row>
    <row r="13" spans="1:16" ht="12.6" customHeight="1">
      <c r="A13" s="1567"/>
      <c r="B13" s="1564"/>
      <c r="C13" s="826" t="s">
        <v>957</v>
      </c>
      <c r="D13" s="825" t="s">
        <v>958</v>
      </c>
      <c r="E13" s="814">
        <v>180234</v>
      </c>
      <c r="F13" s="814">
        <v>46868</v>
      </c>
      <c r="G13" s="814">
        <v>43144</v>
      </c>
      <c r="H13" s="814">
        <v>3685.1759749999992</v>
      </c>
      <c r="I13" s="814">
        <v>947.70803499999988</v>
      </c>
      <c r="J13" s="814">
        <v>855.78878499999996</v>
      </c>
      <c r="K13" s="815" t="s">
        <v>948</v>
      </c>
      <c r="L13" s="816">
        <v>196.05</v>
      </c>
      <c r="M13" s="816">
        <v>204.2</v>
      </c>
      <c r="N13" s="817">
        <v>2693.8095238095239</v>
      </c>
      <c r="O13" s="817">
        <v>53.277854047619051</v>
      </c>
      <c r="P13" s="818"/>
    </row>
    <row r="14" spans="1:16" ht="12.6" customHeight="1">
      <c r="A14" s="1567"/>
      <c r="B14" s="1564"/>
      <c r="C14" s="812" t="s">
        <v>959</v>
      </c>
      <c r="D14" s="825" t="s">
        <v>960</v>
      </c>
      <c r="E14" s="814">
        <v>573172</v>
      </c>
      <c r="F14" s="814">
        <v>158590</v>
      </c>
      <c r="G14" s="814">
        <v>137291</v>
      </c>
      <c r="H14" s="814">
        <v>105206.77863750003</v>
      </c>
      <c r="I14" s="814">
        <v>28713.799650000001</v>
      </c>
      <c r="J14" s="814">
        <v>24998.472874999999</v>
      </c>
      <c r="K14" s="815" t="s">
        <v>948</v>
      </c>
      <c r="L14" s="816">
        <v>713.75</v>
      </c>
      <c r="M14" s="816">
        <v>755.9</v>
      </c>
      <c r="N14" s="817">
        <v>5648.8095238095239</v>
      </c>
      <c r="O14" s="817">
        <v>1028.6378589285716</v>
      </c>
      <c r="P14" s="818"/>
    </row>
    <row r="15" spans="1:16" ht="12.6" customHeight="1">
      <c r="A15" s="1567"/>
      <c r="B15" s="1564"/>
      <c r="C15" s="812" t="s">
        <v>961</v>
      </c>
      <c r="D15" s="825" t="s">
        <v>956</v>
      </c>
      <c r="E15" s="814">
        <v>56075</v>
      </c>
      <c r="F15" s="814">
        <v>14121</v>
      </c>
      <c r="G15" s="814">
        <v>12328</v>
      </c>
      <c r="H15" s="814">
        <v>5130.860674999999</v>
      </c>
      <c r="I15" s="814">
        <v>1291.3994750000002</v>
      </c>
      <c r="J15" s="814">
        <v>1126.9530249999998</v>
      </c>
      <c r="K15" s="815" t="s">
        <v>948</v>
      </c>
      <c r="L15" s="816">
        <v>182.6</v>
      </c>
      <c r="M15" s="816">
        <v>184.3</v>
      </c>
      <c r="N15" s="817">
        <v>529</v>
      </c>
      <c r="O15" s="817">
        <v>48.425302380952381</v>
      </c>
      <c r="P15" s="818"/>
    </row>
    <row r="16" spans="1:16" ht="12.6" customHeight="1">
      <c r="A16" s="1567"/>
      <c r="B16" s="1564"/>
      <c r="C16" s="826" t="s">
        <v>962</v>
      </c>
      <c r="D16" s="825" t="s">
        <v>958</v>
      </c>
      <c r="E16" s="814">
        <v>37720</v>
      </c>
      <c r="F16" s="814">
        <v>9780</v>
      </c>
      <c r="G16" s="814">
        <v>6271</v>
      </c>
      <c r="H16" s="814">
        <v>690.8197100000001</v>
      </c>
      <c r="I16" s="814">
        <v>178.75083499999997</v>
      </c>
      <c r="J16" s="814">
        <v>114.73764500000003</v>
      </c>
      <c r="K16" s="815" t="s">
        <v>948</v>
      </c>
      <c r="L16" s="816">
        <v>182.5</v>
      </c>
      <c r="M16" s="816">
        <v>184.4</v>
      </c>
      <c r="N16" s="817">
        <v>294</v>
      </c>
      <c r="O16" s="817">
        <v>5.3738135714285722</v>
      </c>
      <c r="P16" s="818"/>
    </row>
    <row r="17" spans="1:16" ht="12.6" customHeight="1">
      <c r="A17" s="1567"/>
      <c r="B17" s="1564"/>
      <c r="C17" s="812" t="s">
        <v>963</v>
      </c>
      <c r="D17" s="825" t="s">
        <v>964</v>
      </c>
      <c r="E17" s="814">
        <v>0</v>
      </c>
      <c r="F17" s="814">
        <v>0</v>
      </c>
      <c r="G17" s="814">
        <v>0</v>
      </c>
      <c r="H17" s="814">
        <v>0</v>
      </c>
      <c r="I17" s="814">
        <v>0</v>
      </c>
      <c r="J17" s="814">
        <v>0</v>
      </c>
      <c r="K17" s="815" t="s">
        <v>948</v>
      </c>
      <c r="L17" s="816">
        <v>1729.8</v>
      </c>
      <c r="M17" s="816">
        <v>1816.3</v>
      </c>
      <c r="N17" s="827">
        <v>0</v>
      </c>
      <c r="O17" s="827">
        <v>0</v>
      </c>
      <c r="P17" s="818"/>
    </row>
    <row r="18" spans="1:16" ht="12.6" customHeight="1">
      <c r="A18" s="1567"/>
      <c r="B18" s="1564"/>
      <c r="C18" s="812" t="s">
        <v>965</v>
      </c>
      <c r="D18" s="825" t="s">
        <v>956</v>
      </c>
      <c r="E18" s="814">
        <v>373560</v>
      </c>
      <c r="F18" s="814">
        <v>102959</v>
      </c>
      <c r="G18" s="814">
        <v>94255</v>
      </c>
      <c r="H18" s="814">
        <v>41755.196150000003</v>
      </c>
      <c r="I18" s="814">
        <v>11068.268050000001</v>
      </c>
      <c r="J18" s="814">
        <v>10196.152425</v>
      </c>
      <c r="K18" s="815" t="s">
        <v>948</v>
      </c>
      <c r="L18" s="816">
        <v>214.45</v>
      </c>
      <c r="M18" s="816">
        <v>227.35</v>
      </c>
      <c r="N18" s="817">
        <v>4237.2380952380954</v>
      </c>
      <c r="O18" s="817">
        <v>458.74649404761908</v>
      </c>
      <c r="P18" s="818"/>
    </row>
    <row r="19" spans="1:16" ht="12.6" customHeight="1">
      <c r="A19" s="1567"/>
      <c r="B19" s="1564"/>
      <c r="C19" s="826" t="s">
        <v>966</v>
      </c>
      <c r="D19" s="825" t="s">
        <v>958</v>
      </c>
      <c r="E19" s="814">
        <v>471038</v>
      </c>
      <c r="F19" s="814">
        <v>138929</v>
      </c>
      <c r="G19" s="814">
        <v>115466</v>
      </c>
      <c r="H19" s="814">
        <v>10486.058765000005</v>
      </c>
      <c r="I19" s="814">
        <v>2986.2374500000001</v>
      </c>
      <c r="J19" s="814">
        <v>2497.9424799999993</v>
      </c>
      <c r="K19" s="815" t="s">
        <v>948</v>
      </c>
      <c r="L19" s="816">
        <v>214.5</v>
      </c>
      <c r="M19" s="816">
        <v>227.15</v>
      </c>
      <c r="N19" s="816">
        <v>4689.5714285714284</v>
      </c>
      <c r="O19" s="816">
        <v>101.54859023809526</v>
      </c>
      <c r="P19" s="818"/>
    </row>
    <row r="20" spans="1:16" ht="25.5">
      <c r="A20" s="1567"/>
      <c r="B20" s="1565"/>
      <c r="C20" s="819" t="s">
        <v>967</v>
      </c>
      <c r="D20" s="828"/>
      <c r="E20" s="821">
        <f t="shared" ref="E20:J20" si="1">SUM(E12:E19)</f>
        <v>1880707</v>
      </c>
      <c r="F20" s="821">
        <f t="shared" si="1"/>
        <v>516134</v>
      </c>
      <c r="G20" s="821">
        <f t="shared" si="1"/>
        <v>451072</v>
      </c>
      <c r="H20" s="821">
        <f t="shared" si="1"/>
        <v>186297.71033750003</v>
      </c>
      <c r="I20" s="821">
        <f t="shared" si="1"/>
        <v>49726.128844999999</v>
      </c>
      <c r="J20" s="821">
        <f t="shared" si="1"/>
        <v>43982.143710000004</v>
      </c>
      <c r="K20" s="829"/>
      <c r="L20" s="823"/>
      <c r="M20" s="823"/>
      <c r="N20" s="824"/>
      <c r="O20" s="824"/>
      <c r="P20" s="818"/>
    </row>
    <row r="21" spans="1:16" ht="12.6" customHeight="1">
      <c r="A21" s="1567"/>
      <c r="B21" s="1563" t="s">
        <v>968</v>
      </c>
      <c r="C21" s="812" t="s">
        <v>969</v>
      </c>
      <c r="D21" s="813" t="s">
        <v>970</v>
      </c>
      <c r="E21" s="830" t="s">
        <v>386</v>
      </c>
      <c r="F21" s="827" t="s">
        <v>386</v>
      </c>
      <c r="G21" s="827" t="s">
        <v>386</v>
      </c>
      <c r="H21" s="827" t="s">
        <v>386</v>
      </c>
      <c r="I21" s="827" t="s">
        <v>386</v>
      </c>
      <c r="J21" s="827" t="s">
        <v>386</v>
      </c>
      <c r="K21" s="815" t="s">
        <v>971</v>
      </c>
      <c r="L21" s="831" t="s">
        <v>371</v>
      </c>
      <c r="M21" s="831" t="s">
        <v>371</v>
      </c>
      <c r="N21" s="827">
        <v>0</v>
      </c>
      <c r="O21" s="827">
        <v>0</v>
      </c>
      <c r="P21" s="818"/>
    </row>
    <row r="22" spans="1:16" ht="12.6" customHeight="1">
      <c r="A22" s="1567"/>
      <c r="B22" s="1564"/>
      <c r="C22" s="826" t="s">
        <v>972</v>
      </c>
      <c r="D22" s="832" t="s">
        <v>973</v>
      </c>
      <c r="E22" s="830">
        <v>4976</v>
      </c>
      <c r="F22" s="827">
        <v>1654</v>
      </c>
      <c r="G22" s="827">
        <v>669</v>
      </c>
      <c r="H22" s="827">
        <v>1430.5784640000002</v>
      </c>
      <c r="I22" s="827">
        <v>456.55708800000002</v>
      </c>
      <c r="J22" s="827">
        <v>185.98012799999998</v>
      </c>
      <c r="K22" s="833" t="s">
        <v>974</v>
      </c>
      <c r="L22" s="816">
        <v>57100</v>
      </c>
      <c r="M22" s="816">
        <v>58380</v>
      </c>
      <c r="N22" s="834">
        <v>382.42857142857144</v>
      </c>
      <c r="O22" s="834">
        <v>106.02733714285714</v>
      </c>
      <c r="P22" s="818"/>
    </row>
    <row r="23" spans="1:16" ht="12.6" customHeight="1">
      <c r="A23" s="1567"/>
      <c r="B23" s="1564"/>
      <c r="C23" s="812" t="s">
        <v>975</v>
      </c>
      <c r="D23" s="813" t="s">
        <v>976</v>
      </c>
      <c r="E23" s="835" t="s">
        <v>386</v>
      </c>
      <c r="F23" s="835" t="s">
        <v>386</v>
      </c>
      <c r="G23" s="835" t="s">
        <v>386</v>
      </c>
      <c r="H23" s="835" t="s">
        <v>386</v>
      </c>
      <c r="I23" s="835" t="s">
        <v>386</v>
      </c>
      <c r="J23" s="835" t="s">
        <v>386</v>
      </c>
      <c r="K23" s="815" t="s">
        <v>977</v>
      </c>
      <c r="L23" s="831" t="s">
        <v>371</v>
      </c>
      <c r="M23" s="831" t="s">
        <v>371</v>
      </c>
      <c r="N23" s="817">
        <v>3.2464545454545454E-2</v>
      </c>
      <c r="O23" s="817">
        <v>3.2464545454545454E-2</v>
      </c>
      <c r="P23" s="818"/>
    </row>
    <row r="24" spans="1:16" ht="12.6" customHeight="1">
      <c r="A24" s="1567"/>
      <c r="B24" s="1564"/>
      <c r="C24" s="836" t="s">
        <v>978</v>
      </c>
      <c r="D24" s="813" t="s">
        <v>979</v>
      </c>
      <c r="E24" s="827">
        <v>16690</v>
      </c>
      <c r="F24" s="827">
        <v>5690</v>
      </c>
      <c r="G24" s="827">
        <v>5547</v>
      </c>
      <c r="H24" s="827">
        <v>555.59847600000001</v>
      </c>
      <c r="I24" s="827">
        <v>187.14033719999995</v>
      </c>
      <c r="J24" s="827">
        <v>177.58643760000004</v>
      </c>
      <c r="K24" s="815" t="s">
        <v>948</v>
      </c>
      <c r="L24" s="816">
        <v>901</v>
      </c>
      <c r="M24" s="816">
        <v>879</v>
      </c>
      <c r="N24" s="817">
        <v>980.66666666666663</v>
      </c>
      <c r="O24" s="817">
        <v>31.470579428571426</v>
      </c>
      <c r="P24" s="818"/>
    </row>
    <row r="25" spans="1:16" ht="12.6" customHeight="1">
      <c r="A25" s="1567"/>
      <c r="B25" s="1564"/>
      <c r="C25" s="812" t="s">
        <v>980</v>
      </c>
      <c r="D25" s="813" t="s">
        <v>981</v>
      </c>
      <c r="E25" s="827">
        <v>3</v>
      </c>
      <c r="F25" s="835">
        <v>1</v>
      </c>
      <c r="G25" s="835">
        <v>0</v>
      </c>
      <c r="H25" s="827">
        <v>9.4799999999999995E-2</v>
      </c>
      <c r="I25" s="835">
        <v>3.1780000000000003E-2</v>
      </c>
      <c r="J25" s="835">
        <v>0</v>
      </c>
      <c r="K25" s="815" t="s">
        <v>982</v>
      </c>
      <c r="L25" s="816">
        <v>1490</v>
      </c>
      <c r="M25" s="816">
        <v>1550</v>
      </c>
      <c r="N25" s="817">
        <v>1</v>
      </c>
      <c r="O25" s="817">
        <v>3.0028571428571436E-2</v>
      </c>
      <c r="P25" s="818"/>
    </row>
    <row r="26" spans="1:16" ht="12.6" customHeight="1">
      <c r="A26" s="1567"/>
      <c r="B26" s="1564"/>
      <c r="C26" s="812" t="s">
        <v>983</v>
      </c>
      <c r="D26" s="813" t="s">
        <v>958</v>
      </c>
      <c r="E26" s="827" t="s">
        <v>386</v>
      </c>
      <c r="F26" s="835" t="s">
        <v>386</v>
      </c>
      <c r="G26" s="835" t="s">
        <v>386</v>
      </c>
      <c r="H26" s="827" t="s">
        <v>386</v>
      </c>
      <c r="I26" s="835" t="s">
        <v>386</v>
      </c>
      <c r="J26" s="835" t="s">
        <v>386</v>
      </c>
      <c r="K26" s="815" t="s">
        <v>984</v>
      </c>
      <c r="L26" s="831" t="s">
        <v>371</v>
      </c>
      <c r="M26" s="831" t="s">
        <v>371</v>
      </c>
      <c r="N26" s="827">
        <v>0</v>
      </c>
      <c r="O26" s="827">
        <v>0</v>
      </c>
      <c r="P26" s="818"/>
    </row>
    <row r="27" spans="1:16" ht="15" customHeight="1">
      <c r="A27" s="1567"/>
      <c r="B27" s="1565"/>
      <c r="C27" s="822" t="s">
        <v>985</v>
      </c>
      <c r="D27" s="828"/>
      <c r="E27" s="821">
        <f t="shared" ref="E27:J27" si="2">SUM(E21:E26)</f>
        <v>21669</v>
      </c>
      <c r="F27" s="821">
        <f t="shared" si="2"/>
        <v>7345</v>
      </c>
      <c r="G27" s="821">
        <f t="shared" si="2"/>
        <v>6216</v>
      </c>
      <c r="H27" s="821">
        <f t="shared" si="2"/>
        <v>1986.2717400000004</v>
      </c>
      <c r="I27" s="821">
        <f t="shared" si="2"/>
        <v>643.72920520000002</v>
      </c>
      <c r="J27" s="821">
        <f t="shared" si="2"/>
        <v>363.56656559999999</v>
      </c>
      <c r="K27" s="829"/>
      <c r="L27" s="823"/>
      <c r="M27" s="823"/>
      <c r="N27" s="824"/>
      <c r="O27" s="824"/>
      <c r="P27" s="818"/>
    </row>
    <row r="28" spans="1:16" ht="12.6" customHeight="1">
      <c r="A28" s="1567"/>
      <c r="B28" s="1563" t="s">
        <v>870</v>
      </c>
      <c r="C28" s="826" t="s">
        <v>986</v>
      </c>
      <c r="D28" s="825" t="s">
        <v>987</v>
      </c>
      <c r="E28" s="814">
        <v>3284698</v>
      </c>
      <c r="F28" s="814">
        <v>1071208</v>
      </c>
      <c r="G28" s="814">
        <v>682285</v>
      </c>
      <c r="H28" s="814">
        <v>198245.45998000007</v>
      </c>
      <c r="I28" s="814">
        <v>62002.601570000006</v>
      </c>
      <c r="J28" s="814">
        <v>42105.88985</v>
      </c>
      <c r="K28" s="815" t="s">
        <v>988</v>
      </c>
      <c r="L28" s="816">
        <v>5799</v>
      </c>
      <c r="M28" s="816">
        <v>6697</v>
      </c>
      <c r="N28" s="817">
        <v>10485.904761904761</v>
      </c>
      <c r="O28" s="817">
        <v>652.32276904761909</v>
      </c>
      <c r="P28" s="818"/>
    </row>
    <row r="29" spans="1:16" ht="12.6" customHeight="1">
      <c r="A29" s="1567"/>
      <c r="B29" s="1564"/>
      <c r="C29" s="826" t="s">
        <v>989</v>
      </c>
      <c r="D29" s="837" t="s">
        <v>990</v>
      </c>
      <c r="E29" s="814">
        <v>3126834</v>
      </c>
      <c r="F29" s="814">
        <v>1075491</v>
      </c>
      <c r="G29" s="814">
        <v>690824</v>
      </c>
      <c r="H29" s="814">
        <v>18831.335698000003</v>
      </c>
      <c r="I29" s="814">
        <v>6232.3496669999986</v>
      </c>
      <c r="J29" s="814">
        <v>4261.7708990000001</v>
      </c>
      <c r="K29" s="815" t="s">
        <v>988</v>
      </c>
      <c r="L29" s="816">
        <v>5800</v>
      </c>
      <c r="M29" s="816">
        <v>6690</v>
      </c>
      <c r="N29" s="817">
        <v>11429.190476190477</v>
      </c>
      <c r="O29" s="817">
        <v>71.163039619047609</v>
      </c>
      <c r="P29" s="818"/>
    </row>
    <row r="30" spans="1:16" ht="12.6" customHeight="1">
      <c r="A30" s="1567"/>
      <c r="B30" s="1564"/>
      <c r="C30" s="812" t="s">
        <v>991</v>
      </c>
      <c r="D30" s="825" t="s">
        <v>992</v>
      </c>
      <c r="E30" s="814">
        <v>10903293</v>
      </c>
      <c r="F30" s="814">
        <v>3133124</v>
      </c>
      <c r="G30" s="814">
        <v>2027424</v>
      </c>
      <c r="H30" s="814">
        <v>272655.89317499998</v>
      </c>
      <c r="I30" s="814">
        <v>79616.30481250002</v>
      </c>
      <c r="J30" s="814">
        <v>55580.755724999995</v>
      </c>
      <c r="K30" s="815" t="s">
        <v>993</v>
      </c>
      <c r="L30" s="816">
        <v>230.4</v>
      </c>
      <c r="M30" s="816">
        <v>216.7</v>
      </c>
      <c r="N30" s="817">
        <v>33897</v>
      </c>
      <c r="O30" s="817">
        <v>921.31025</v>
      </c>
      <c r="P30" s="818"/>
    </row>
    <row r="31" spans="1:16" ht="12.6" customHeight="1">
      <c r="A31" s="1567"/>
      <c r="B31" s="1564"/>
      <c r="C31" s="826" t="s">
        <v>994</v>
      </c>
      <c r="D31" s="837" t="s">
        <v>995</v>
      </c>
      <c r="E31" s="814">
        <v>2246582</v>
      </c>
      <c r="F31" s="814">
        <v>731636</v>
      </c>
      <c r="G31" s="814">
        <v>567700</v>
      </c>
      <c r="H31" s="814">
        <v>11454.129062500004</v>
      </c>
      <c r="I31" s="814">
        <v>3747.78566</v>
      </c>
      <c r="J31" s="814">
        <v>3120.2846275000011</v>
      </c>
      <c r="K31" s="815" t="s">
        <v>993</v>
      </c>
      <c r="L31" s="816">
        <v>230.4</v>
      </c>
      <c r="M31" s="816">
        <v>217.2</v>
      </c>
      <c r="N31" s="817">
        <v>11298</v>
      </c>
      <c r="O31" s="817">
        <v>61.524731190476189</v>
      </c>
      <c r="P31" s="818"/>
    </row>
    <row r="32" spans="1:16" ht="15" customHeight="1">
      <c r="A32" s="1567"/>
      <c r="B32" s="1565"/>
      <c r="C32" s="822" t="s">
        <v>996</v>
      </c>
      <c r="D32" s="828"/>
      <c r="E32" s="821">
        <f t="shared" ref="E32:J32" si="3">SUM(E28:E31)</f>
        <v>19561407</v>
      </c>
      <c r="F32" s="821">
        <f t="shared" si="3"/>
        <v>6011459</v>
      </c>
      <c r="G32" s="821">
        <f t="shared" si="3"/>
        <v>3968233</v>
      </c>
      <c r="H32" s="821">
        <f t="shared" si="3"/>
        <v>501186.81791550008</v>
      </c>
      <c r="I32" s="821">
        <f t="shared" si="3"/>
        <v>151599.04170950002</v>
      </c>
      <c r="J32" s="821">
        <f t="shared" si="3"/>
        <v>105068.7011015</v>
      </c>
      <c r="K32" s="829"/>
      <c r="L32" s="823"/>
      <c r="M32" s="823"/>
      <c r="N32" s="824"/>
      <c r="O32" s="824"/>
      <c r="P32" s="818"/>
    </row>
    <row r="33" spans="1:16" ht="25.5">
      <c r="A33" s="1567"/>
      <c r="B33" s="1563" t="s">
        <v>997</v>
      </c>
      <c r="C33" s="836" t="s">
        <v>998</v>
      </c>
      <c r="D33" s="838">
        <v>50</v>
      </c>
      <c r="E33" s="839">
        <v>54474</v>
      </c>
      <c r="F33" s="814">
        <v>14623</v>
      </c>
      <c r="G33" s="814">
        <v>10198</v>
      </c>
      <c r="H33" s="814">
        <v>4416.1576600000017</v>
      </c>
      <c r="I33" s="814">
        <v>1165.266095</v>
      </c>
      <c r="J33" s="814">
        <v>816.86188500000003</v>
      </c>
      <c r="K33" s="815" t="s">
        <v>999</v>
      </c>
      <c r="L33" s="816">
        <v>15668</v>
      </c>
      <c r="M33" s="816">
        <v>16196</v>
      </c>
      <c r="N33" s="817">
        <v>524.42857142857144</v>
      </c>
      <c r="O33" s="817">
        <v>41.845265952380956</v>
      </c>
      <c r="P33" s="818"/>
    </row>
    <row r="34" spans="1:16" ht="25.5">
      <c r="A34" s="1567"/>
      <c r="B34" s="1564"/>
      <c r="C34" s="836" t="s">
        <v>872</v>
      </c>
      <c r="D34" s="838">
        <v>125</v>
      </c>
      <c r="E34" s="814">
        <v>0</v>
      </c>
      <c r="F34" s="814">
        <v>0</v>
      </c>
      <c r="G34" s="814">
        <v>0</v>
      </c>
      <c r="H34" s="814">
        <v>0</v>
      </c>
      <c r="I34" s="814">
        <v>0</v>
      </c>
      <c r="J34" s="814">
        <v>0</v>
      </c>
      <c r="K34" s="815" t="s">
        <v>999</v>
      </c>
      <c r="L34" s="816">
        <v>5396</v>
      </c>
      <c r="M34" s="816">
        <v>6039</v>
      </c>
      <c r="N34" s="834">
        <v>0</v>
      </c>
      <c r="O34" s="834">
        <v>0</v>
      </c>
      <c r="P34" s="818"/>
    </row>
    <row r="35" spans="1:16" ht="25.5" customHeight="1">
      <c r="A35" s="1567"/>
      <c r="B35" s="1564"/>
      <c r="C35" s="836" t="s">
        <v>873</v>
      </c>
      <c r="D35" s="838">
        <v>50</v>
      </c>
      <c r="E35" s="814">
        <v>0</v>
      </c>
      <c r="F35" s="814">
        <v>0</v>
      </c>
      <c r="G35" s="814">
        <v>0</v>
      </c>
      <c r="H35" s="814">
        <v>0</v>
      </c>
      <c r="I35" s="814">
        <v>0</v>
      </c>
      <c r="J35" s="814">
        <v>0</v>
      </c>
      <c r="K35" s="815" t="s">
        <v>999</v>
      </c>
      <c r="L35" s="816">
        <v>15737</v>
      </c>
      <c r="M35" s="816">
        <v>16510</v>
      </c>
      <c r="N35" s="834">
        <v>0</v>
      </c>
      <c r="O35" s="834">
        <v>0</v>
      </c>
      <c r="P35" s="818"/>
    </row>
    <row r="36" spans="1:16" ht="29.25" customHeight="1">
      <c r="A36" s="1567"/>
      <c r="B36" s="1565"/>
      <c r="C36" s="819" t="s">
        <v>1000</v>
      </c>
      <c r="D36" s="829"/>
      <c r="E36" s="821">
        <f t="shared" ref="E36:J36" si="4">SUM(E33:E35)</f>
        <v>54474</v>
      </c>
      <c r="F36" s="821">
        <f t="shared" si="4"/>
        <v>14623</v>
      </c>
      <c r="G36" s="821">
        <f t="shared" si="4"/>
        <v>10198</v>
      </c>
      <c r="H36" s="821">
        <f t="shared" si="4"/>
        <v>4416.1576600000017</v>
      </c>
      <c r="I36" s="821">
        <f t="shared" si="4"/>
        <v>1165.266095</v>
      </c>
      <c r="J36" s="821">
        <f t="shared" si="4"/>
        <v>816.86188500000003</v>
      </c>
      <c r="K36" s="829"/>
      <c r="L36" s="823"/>
      <c r="M36" s="823"/>
      <c r="N36" s="824"/>
      <c r="O36" s="824"/>
      <c r="P36" s="818"/>
    </row>
    <row r="37" spans="1:16" ht="50.25" customHeight="1">
      <c r="A37" s="1568"/>
      <c r="B37" s="840" t="s">
        <v>1001</v>
      </c>
      <c r="C37" s="841" t="s">
        <v>1001</v>
      </c>
      <c r="D37" s="842"/>
      <c r="E37" s="843">
        <f t="shared" ref="E37:J37" si="5">SUM(E11,E20,E27,E32,E36)</f>
        <v>47372756</v>
      </c>
      <c r="F37" s="843">
        <f t="shared" si="5"/>
        <v>13234459</v>
      </c>
      <c r="G37" s="843">
        <f t="shared" si="5"/>
        <v>9977305</v>
      </c>
      <c r="H37" s="843">
        <f t="shared" si="5"/>
        <v>1757827.0602987004</v>
      </c>
      <c r="I37" s="843">
        <f t="shared" si="5"/>
        <v>467207.64259350003</v>
      </c>
      <c r="J37" s="843">
        <f t="shared" si="5"/>
        <v>387377.46050650004</v>
      </c>
      <c r="K37" s="844"/>
      <c r="L37" s="845"/>
      <c r="M37" s="845"/>
      <c r="N37" s="846"/>
      <c r="O37" s="846"/>
      <c r="P37" s="818"/>
    </row>
    <row r="38" spans="1:16" ht="12.6" customHeight="1">
      <c r="A38" s="1563" t="s">
        <v>1002</v>
      </c>
      <c r="B38" s="1566" t="s">
        <v>868</v>
      </c>
      <c r="C38" s="812" t="s">
        <v>935</v>
      </c>
      <c r="D38" s="813" t="s">
        <v>936</v>
      </c>
      <c r="E38" s="847">
        <v>734258</v>
      </c>
      <c r="F38" s="848">
        <v>102673</v>
      </c>
      <c r="G38" s="848">
        <v>305876</v>
      </c>
      <c r="H38" s="848">
        <v>440197.05827000004</v>
      </c>
      <c r="I38" s="848">
        <v>61303.053690000001</v>
      </c>
      <c r="J38" s="848">
        <v>181806.10096000004</v>
      </c>
      <c r="K38" s="815" t="s">
        <v>937</v>
      </c>
      <c r="L38" s="849" t="s">
        <v>371</v>
      </c>
      <c r="M38" s="849" t="s">
        <v>371</v>
      </c>
      <c r="N38" s="817">
        <v>7243.6190476190477</v>
      </c>
      <c r="O38" s="817">
        <v>4339.1770226190483</v>
      </c>
      <c r="P38" s="818"/>
    </row>
    <row r="39" spans="1:16" ht="12.6" customHeight="1">
      <c r="A39" s="1564"/>
      <c r="B39" s="1567"/>
      <c r="C39" s="812" t="s">
        <v>938</v>
      </c>
      <c r="D39" s="813" t="s">
        <v>939</v>
      </c>
      <c r="E39" s="848">
        <v>718544</v>
      </c>
      <c r="F39" s="848">
        <v>183140</v>
      </c>
      <c r="G39" s="848">
        <v>193409</v>
      </c>
      <c r="H39" s="848">
        <v>43143.164949500002</v>
      </c>
      <c r="I39" s="848">
        <v>10906.845903000001</v>
      </c>
      <c r="J39" s="848">
        <v>11490.692578000002</v>
      </c>
      <c r="K39" s="815" t="s">
        <v>937</v>
      </c>
      <c r="L39" s="849" t="s">
        <v>371</v>
      </c>
      <c r="M39" s="849" t="s">
        <v>371</v>
      </c>
      <c r="N39" s="817">
        <v>4455.2380952380954</v>
      </c>
      <c r="O39" s="817">
        <v>263.84115169047612</v>
      </c>
      <c r="P39" s="818"/>
    </row>
    <row r="40" spans="1:16" ht="12.6" customHeight="1">
      <c r="A40" s="1564"/>
      <c r="B40" s="1567"/>
      <c r="C40" s="812" t="s">
        <v>1003</v>
      </c>
      <c r="D40" s="813" t="s">
        <v>947</v>
      </c>
      <c r="E40" s="848">
        <v>763903</v>
      </c>
      <c r="F40" s="848">
        <v>336494</v>
      </c>
      <c r="G40" s="848">
        <v>116598</v>
      </c>
      <c r="H40" s="848">
        <v>168666.25802250009</v>
      </c>
      <c r="I40" s="848">
        <v>72512.456093999994</v>
      </c>
      <c r="J40" s="848">
        <v>26045.525977500001</v>
      </c>
      <c r="K40" s="815" t="s">
        <v>1004</v>
      </c>
      <c r="L40" s="849" t="s">
        <v>371</v>
      </c>
      <c r="M40" s="849" t="s">
        <v>371</v>
      </c>
      <c r="N40" s="817">
        <v>5171.8571428571431</v>
      </c>
      <c r="O40" s="817">
        <v>1132.6767902857141</v>
      </c>
      <c r="P40" s="818"/>
    </row>
    <row r="41" spans="1:16" ht="12.6" customHeight="1">
      <c r="A41" s="1564"/>
      <c r="B41" s="1567"/>
      <c r="C41" s="812" t="s">
        <v>949</v>
      </c>
      <c r="D41" s="813" t="s">
        <v>950</v>
      </c>
      <c r="E41" s="848">
        <v>756464</v>
      </c>
      <c r="F41" s="848">
        <v>269658</v>
      </c>
      <c r="G41" s="848">
        <v>171612</v>
      </c>
      <c r="H41" s="848">
        <v>28127.981083250004</v>
      </c>
      <c r="I41" s="848">
        <v>9821.7768777500005</v>
      </c>
      <c r="J41" s="848">
        <v>6413.9346195000007</v>
      </c>
      <c r="K41" s="815" t="s">
        <v>1004</v>
      </c>
      <c r="L41" s="849" t="s">
        <v>371</v>
      </c>
      <c r="M41" s="849" t="s">
        <v>371</v>
      </c>
      <c r="N41" s="817">
        <v>8293.6190476190477</v>
      </c>
      <c r="O41" s="817">
        <v>304.29528472619035</v>
      </c>
      <c r="P41" s="818"/>
    </row>
    <row r="42" spans="1:16" ht="27.75" customHeight="1">
      <c r="A42" s="1564"/>
      <c r="B42" s="1568"/>
      <c r="C42" s="819" t="s">
        <v>953</v>
      </c>
      <c r="D42" s="828"/>
      <c r="E42" s="821">
        <f t="shared" ref="E42:J42" si="6">SUM(E38:E41)</f>
        <v>2973169</v>
      </c>
      <c r="F42" s="821">
        <f t="shared" si="6"/>
        <v>891965</v>
      </c>
      <c r="G42" s="821">
        <f t="shared" si="6"/>
        <v>787495</v>
      </c>
      <c r="H42" s="821">
        <f t="shared" si="6"/>
        <v>680134.46232525015</v>
      </c>
      <c r="I42" s="821">
        <f t="shared" si="6"/>
        <v>154544.13256475001</v>
      </c>
      <c r="J42" s="821">
        <f t="shared" si="6"/>
        <v>225756.25413500005</v>
      </c>
      <c r="K42" s="829"/>
      <c r="L42" s="823"/>
      <c r="M42" s="823"/>
      <c r="N42" s="824"/>
      <c r="O42" s="824"/>
      <c r="P42" s="818"/>
    </row>
    <row r="43" spans="1:16" ht="12.6" customHeight="1">
      <c r="A43" s="1564"/>
      <c r="B43" s="1563" t="s">
        <v>954</v>
      </c>
      <c r="C43" s="850" t="s">
        <v>959</v>
      </c>
      <c r="D43" s="825" t="s">
        <v>960</v>
      </c>
      <c r="E43" s="814">
        <v>3149</v>
      </c>
      <c r="F43" s="814">
        <v>1112</v>
      </c>
      <c r="G43" s="814">
        <v>1308</v>
      </c>
      <c r="H43" s="814">
        <v>577.62688250000019</v>
      </c>
      <c r="I43" s="814">
        <v>202.7937575</v>
      </c>
      <c r="J43" s="814">
        <v>239.36639749999995</v>
      </c>
      <c r="K43" s="815" t="s">
        <v>1004</v>
      </c>
      <c r="L43" s="849" t="s">
        <v>371</v>
      </c>
      <c r="M43" s="849" t="s">
        <v>371</v>
      </c>
      <c r="N43" s="817">
        <v>85.476190476190496</v>
      </c>
      <c r="O43" s="817">
        <v>15.622506547619047</v>
      </c>
      <c r="P43" s="818"/>
    </row>
    <row r="44" spans="1:16" ht="12.6" customHeight="1">
      <c r="A44" s="1564"/>
      <c r="B44" s="1564"/>
      <c r="C44" s="812" t="s">
        <v>963</v>
      </c>
      <c r="D44" s="825" t="s">
        <v>964</v>
      </c>
      <c r="E44" s="835">
        <v>0</v>
      </c>
      <c r="F44" s="835">
        <v>0</v>
      </c>
      <c r="G44" s="835">
        <v>0</v>
      </c>
      <c r="H44" s="835">
        <v>0</v>
      </c>
      <c r="I44" s="835">
        <v>0</v>
      </c>
      <c r="J44" s="835">
        <v>0</v>
      </c>
      <c r="K44" s="815" t="s">
        <v>1004</v>
      </c>
      <c r="L44" s="849" t="s">
        <v>371</v>
      </c>
      <c r="M44" s="849" t="s">
        <v>371</v>
      </c>
      <c r="N44" s="834">
        <v>0</v>
      </c>
      <c r="O44" s="834">
        <v>0</v>
      </c>
      <c r="P44" s="818"/>
    </row>
    <row r="45" spans="1:16" ht="12.6" customHeight="1">
      <c r="A45" s="1564"/>
      <c r="B45" s="1564"/>
      <c r="C45" s="850" t="s">
        <v>965</v>
      </c>
      <c r="D45" s="825" t="s">
        <v>956</v>
      </c>
      <c r="E45" s="814">
        <v>157</v>
      </c>
      <c r="F45" s="814">
        <v>25</v>
      </c>
      <c r="G45" s="814">
        <v>103</v>
      </c>
      <c r="H45" s="814">
        <v>17.619349999999997</v>
      </c>
      <c r="I45" s="814">
        <v>2.7509749999999995</v>
      </c>
      <c r="J45" s="814">
        <v>11.312520000000001</v>
      </c>
      <c r="K45" s="815" t="s">
        <v>1004</v>
      </c>
      <c r="L45" s="849" t="s">
        <v>371</v>
      </c>
      <c r="M45" s="849" t="s">
        <v>371</v>
      </c>
      <c r="N45" s="817">
        <v>15.047619047619047</v>
      </c>
      <c r="O45" s="817">
        <v>1.655512619047619</v>
      </c>
      <c r="P45" s="818"/>
    </row>
    <row r="46" spans="1:16" ht="27" customHeight="1">
      <c r="A46" s="1564"/>
      <c r="B46" s="1565"/>
      <c r="C46" s="819" t="s">
        <v>1005</v>
      </c>
      <c r="D46" s="828"/>
      <c r="E46" s="821">
        <f t="shared" ref="E46:G46" si="7">SUM(E43:E45)</f>
        <v>3306</v>
      </c>
      <c r="F46" s="821">
        <f t="shared" si="7"/>
        <v>1137</v>
      </c>
      <c r="G46" s="821">
        <f t="shared" si="7"/>
        <v>1411</v>
      </c>
      <c r="H46" s="821">
        <f>SUM(H43:H45)</f>
        <v>595.24623250000013</v>
      </c>
      <c r="I46" s="821">
        <f t="shared" ref="I46:J46" si="8">SUM(I43:I45)</f>
        <v>205.54473250000001</v>
      </c>
      <c r="J46" s="821">
        <f t="shared" si="8"/>
        <v>250.67891749999995</v>
      </c>
      <c r="K46" s="829"/>
      <c r="L46" s="823"/>
      <c r="M46" s="823"/>
      <c r="N46" s="824"/>
      <c r="O46" s="824"/>
      <c r="P46" s="818"/>
    </row>
    <row r="47" spans="1:16" ht="12.6" customHeight="1">
      <c r="A47" s="1564"/>
      <c r="B47" s="1563" t="s">
        <v>870</v>
      </c>
      <c r="C47" s="850" t="s">
        <v>986</v>
      </c>
      <c r="D47" s="825" t="s">
        <v>987</v>
      </c>
      <c r="E47" s="848">
        <v>67448974</v>
      </c>
      <c r="F47" s="848">
        <v>21736339</v>
      </c>
      <c r="G47" s="848">
        <v>17808298</v>
      </c>
      <c r="H47" s="848">
        <v>4155908.8312290008</v>
      </c>
      <c r="I47" s="848">
        <v>1288050.0341439999</v>
      </c>
      <c r="J47" s="848">
        <v>1114738.9522400002</v>
      </c>
      <c r="K47" s="815" t="s">
        <v>988</v>
      </c>
      <c r="L47" s="849" t="s">
        <v>371</v>
      </c>
      <c r="M47" s="849" t="s">
        <v>371</v>
      </c>
      <c r="N47" s="851">
        <v>73746.190476190473</v>
      </c>
      <c r="O47" s="851">
        <v>4523.0320630476181</v>
      </c>
      <c r="P47" s="818"/>
    </row>
    <row r="48" spans="1:16" ht="12.6" customHeight="1">
      <c r="A48" s="1564"/>
      <c r="B48" s="1564"/>
      <c r="C48" s="812" t="s">
        <v>991</v>
      </c>
      <c r="D48" s="825" t="s">
        <v>992</v>
      </c>
      <c r="E48" s="848">
        <v>24598813</v>
      </c>
      <c r="F48" s="848">
        <v>7361113</v>
      </c>
      <c r="G48" s="848">
        <v>6435534</v>
      </c>
      <c r="H48" s="848">
        <v>650401.87734375021</v>
      </c>
      <c r="I48" s="848">
        <v>196859.95336875002</v>
      </c>
      <c r="J48" s="848">
        <v>182909.65480625001</v>
      </c>
      <c r="K48" s="815" t="s">
        <v>993</v>
      </c>
      <c r="L48" s="849" t="s">
        <v>371</v>
      </c>
      <c r="M48" s="849" t="s">
        <v>371</v>
      </c>
      <c r="N48" s="851">
        <v>74517.28571428571</v>
      </c>
      <c r="O48" s="851">
        <v>2132.2278428571426</v>
      </c>
      <c r="P48" s="818"/>
    </row>
    <row r="49" spans="1:18" s="853" customFormat="1" ht="25.5">
      <c r="A49" s="1564"/>
      <c r="B49" s="1565"/>
      <c r="C49" s="819" t="s">
        <v>1006</v>
      </c>
      <c r="D49" s="828"/>
      <c r="E49" s="821">
        <f t="shared" ref="E49:J49" si="9">SUM(E47:E48)</f>
        <v>92047787</v>
      </c>
      <c r="F49" s="821">
        <f t="shared" si="9"/>
        <v>29097452</v>
      </c>
      <c r="G49" s="821">
        <f t="shared" si="9"/>
        <v>24243832</v>
      </c>
      <c r="H49" s="821">
        <f t="shared" si="9"/>
        <v>4806310.7085727509</v>
      </c>
      <c r="I49" s="821">
        <f t="shared" si="9"/>
        <v>1484909.9875127499</v>
      </c>
      <c r="J49" s="821">
        <f t="shared" si="9"/>
        <v>1297648.6070462503</v>
      </c>
      <c r="K49" s="829"/>
      <c r="L49" s="852"/>
      <c r="M49" s="852"/>
      <c r="N49" s="852"/>
      <c r="O49" s="852"/>
      <c r="P49" s="818"/>
      <c r="Q49" s="810"/>
      <c r="R49" s="810"/>
    </row>
    <row r="50" spans="1:18" ht="53.25" customHeight="1">
      <c r="A50" s="1565"/>
      <c r="B50" s="841" t="s">
        <v>1007</v>
      </c>
      <c r="C50" s="841" t="s">
        <v>1007</v>
      </c>
      <c r="D50" s="842"/>
      <c r="E50" s="843">
        <f t="shared" ref="E50:J50" si="10">SUM(E42,E46,E49)</f>
        <v>95024262</v>
      </c>
      <c r="F50" s="843">
        <f t="shared" si="10"/>
        <v>29990554</v>
      </c>
      <c r="G50" s="843">
        <f t="shared" si="10"/>
        <v>25032738</v>
      </c>
      <c r="H50" s="843">
        <f t="shared" si="10"/>
        <v>5487040.417130501</v>
      </c>
      <c r="I50" s="843">
        <f t="shared" si="10"/>
        <v>1639659.66481</v>
      </c>
      <c r="J50" s="843">
        <f t="shared" si="10"/>
        <v>1523655.5400987503</v>
      </c>
      <c r="K50" s="844"/>
      <c r="L50" s="854"/>
      <c r="M50" s="854"/>
      <c r="N50" s="854"/>
      <c r="O50" s="854"/>
      <c r="P50" s="818"/>
    </row>
    <row r="51" spans="1:18" s="858" customFormat="1">
      <c r="A51" s="855" t="s">
        <v>123</v>
      </c>
      <c r="B51" s="855"/>
      <c r="C51" s="856"/>
      <c r="D51" s="857"/>
      <c r="E51" s="856"/>
      <c r="F51" s="856"/>
      <c r="G51" s="856"/>
      <c r="H51" s="856"/>
      <c r="I51" s="856"/>
      <c r="J51" s="856"/>
      <c r="K51" s="856"/>
      <c r="L51" s="856"/>
      <c r="M51" s="856"/>
      <c r="N51" s="856"/>
      <c r="O51" s="856"/>
      <c r="P51" s="818"/>
      <c r="Q51" s="810"/>
      <c r="R51" s="810"/>
    </row>
    <row r="52" spans="1:18" s="858" customFormat="1">
      <c r="A52" s="859" t="s">
        <v>698</v>
      </c>
      <c r="B52" s="860"/>
      <c r="C52" s="860"/>
      <c r="D52" s="861"/>
      <c r="E52" s="860"/>
      <c r="F52" s="860"/>
      <c r="G52" s="860"/>
      <c r="H52" s="860"/>
      <c r="I52" s="860"/>
      <c r="J52" s="860"/>
      <c r="K52" s="860"/>
      <c r="L52" s="860"/>
      <c r="M52" s="860"/>
      <c r="N52" s="860"/>
      <c r="O52" s="860"/>
      <c r="P52" s="818"/>
      <c r="Q52" s="810"/>
      <c r="R52" s="810"/>
    </row>
    <row r="53" spans="1:18" s="858" customFormat="1">
      <c r="A53" s="860" t="s">
        <v>1008</v>
      </c>
      <c r="B53" s="860"/>
      <c r="C53" s="860"/>
      <c r="D53" s="861"/>
      <c r="E53" s="860"/>
      <c r="F53" s="860"/>
      <c r="G53" s="860"/>
      <c r="H53" s="860"/>
      <c r="I53" s="860"/>
      <c r="J53" s="862"/>
      <c r="K53" s="860"/>
      <c r="L53" s="860"/>
      <c r="M53" s="860"/>
      <c r="N53" s="860"/>
      <c r="O53" s="860"/>
      <c r="P53" s="818"/>
      <c r="Q53" s="810"/>
      <c r="R53" s="810"/>
    </row>
    <row r="54" spans="1:18" s="858" customFormat="1">
      <c r="A54" s="860" t="s">
        <v>1009</v>
      </c>
      <c r="B54" s="860"/>
      <c r="C54" s="860"/>
      <c r="D54" s="861"/>
      <c r="E54" s="860"/>
      <c r="F54" s="860"/>
      <c r="G54" s="860"/>
      <c r="H54" s="860"/>
      <c r="I54" s="860"/>
      <c r="J54" s="860"/>
      <c r="K54" s="860"/>
      <c r="L54" s="860"/>
      <c r="M54" s="860"/>
      <c r="N54" s="860"/>
      <c r="O54" s="860"/>
      <c r="P54" s="818"/>
      <c r="Q54" s="810"/>
      <c r="R54" s="810"/>
    </row>
    <row r="55" spans="1:18" s="858" customFormat="1">
      <c r="A55" s="860" t="s">
        <v>1010</v>
      </c>
      <c r="B55" s="860"/>
      <c r="C55" s="860"/>
      <c r="D55" s="861"/>
      <c r="E55" s="860"/>
      <c r="F55" s="860"/>
      <c r="G55" s="860"/>
      <c r="H55" s="860"/>
      <c r="I55" s="860"/>
      <c r="J55" s="860"/>
      <c r="K55" s="860"/>
      <c r="L55" s="860"/>
      <c r="M55" s="860"/>
      <c r="N55" s="860"/>
      <c r="O55" s="860"/>
      <c r="P55" s="818"/>
      <c r="Q55" s="810"/>
      <c r="R55" s="810"/>
    </row>
    <row r="56" spans="1:18" s="858" customFormat="1">
      <c r="A56" s="863" t="s">
        <v>1011</v>
      </c>
      <c r="B56" s="863"/>
      <c r="D56" s="864"/>
      <c r="P56" s="818"/>
      <c r="Q56" s="810"/>
      <c r="R56" s="810"/>
    </row>
    <row r="57" spans="1:18" s="866" customFormat="1">
      <c r="A57" s="810"/>
      <c r="B57" s="810"/>
      <c r="C57" s="810"/>
      <c r="D57" s="865"/>
      <c r="E57" s="810"/>
      <c r="F57" s="810"/>
      <c r="G57" s="810"/>
      <c r="H57" s="810"/>
      <c r="I57" s="810"/>
      <c r="J57" s="810"/>
      <c r="K57" s="810"/>
      <c r="L57" s="810"/>
      <c r="M57" s="810"/>
      <c r="N57" s="810"/>
      <c r="O57" s="810"/>
      <c r="Q57" s="810"/>
      <c r="R57" s="810"/>
    </row>
    <row r="58" spans="1:18" s="866" customFormat="1">
      <c r="A58" s="810"/>
      <c r="B58" s="810"/>
      <c r="C58" s="810"/>
      <c r="D58" s="865"/>
      <c r="E58" s="810"/>
      <c r="F58" s="810"/>
      <c r="G58" s="810"/>
      <c r="H58" s="810"/>
      <c r="I58" s="810"/>
      <c r="J58" s="810"/>
      <c r="K58" s="810"/>
      <c r="L58" s="810"/>
      <c r="M58" s="810"/>
      <c r="N58" s="810"/>
      <c r="O58" s="810"/>
      <c r="Q58" s="810"/>
      <c r="R58" s="810"/>
    </row>
    <row r="59" spans="1:18" s="866" customFormat="1">
      <c r="A59" s="810"/>
      <c r="B59" s="810"/>
      <c r="C59" s="810"/>
      <c r="D59" s="865"/>
      <c r="E59" s="810"/>
      <c r="F59" s="810"/>
      <c r="G59" s="810"/>
      <c r="H59" s="810"/>
      <c r="I59" s="810"/>
      <c r="J59" s="810"/>
      <c r="K59" s="810"/>
      <c r="L59" s="810"/>
      <c r="M59" s="810"/>
      <c r="N59" s="810"/>
      <c r="O59" s="810"/>
      <c r="Q59" s="810"/>
      <c r="R59" s="810"/>
    </row>
    <row r="60" spans="1:18" s="866" customFormat="1" ht="19.5">
      <c r="A60" s="867"/>
      <c r="B60" s="810"/>
      <c r="C60" s="810"/>
      <c r="D60" s="865"/>
      <c r="E60" s="810"/>
      <c r="F60" s="810"/>
      <c r="G60" s="810"/>
      <c r="H60" s="810"/>
      <c r="I60" s="810"/>
      <c r="J60" s="810"/>
      <c r="K60" s="810"/>
      <c r="L60" s="810"/>
      <c r="M60" s="810"/>
      <c r="N60" s="810"/>
      <c r="O60" s="810"/>
      <c r="Q60" s="810"/>
      <c r="R60" s="810"/>
    </row>
    <row r="61" spans="1:18" s="866" customFormat="1">
      <c r="A61" s="810"/>
      <c r="B61" s="810"/>
      <c r="C61" s="810"/>
      <c r="D61" s="865"/>
      <c r="E61" s="810"/>
      <c r="F61" s="810"/>
      <c r="G61" s="810"/>
      <c r="H61" s="810"/>
      <c r="I61" s="810"/>
      <c r="J61" s="810"/>
      <c r="K61" s="810"/>
      <c r="L61" s="810"/>
      <c r="M61" s="810"/>
      <c r="N61" s="810"/>
      <c r="O61" s="810"/>
      <c r="Q61" s="810"/>
      <c r="R61" s="810"/>
    </row>
    <row r="62" spans="1:18" s="866" customFormat="1">
      <c r="A62" s="810"/>
      <c r="B62" s="810"/>
      <c r="C62" s="810"/>
      <c r="D62" s="865"/>
      <c r="E62" s="810"/>
      <c r="F62" s="810"/>
      <c r="G62" s="810"/>
      <c r="H62" s="810"/>
      <c r="I62" s="810"/>
      <c r="J62" s="810"/>
      <c r="K62" s="810"/>
      <c r="L62" s="810"/>
      <c r="M62" s="810"/>
      <c r="N62" s="810"/>
      <c r="O62" s="810"/>
      <c r="Q62" s="810"/>
      <c r="R62" s="810"/>
    </row>
    <row r="63" spans="1:18" s="866" customFormat="1">
      <c r="A63" s="810"/>
      <c r="B63" s="810"/>
      <c r="C63" s="810"/>
      <c r="D63" s="865"/>
      <c r="E63" s="810"/>
      <c r="F63" s="810"/>
      <c r="G63" s="810"/>
      <c r="H63" s="810"/>
      <c r="I63" s="810"/>
      <c r="J63" s="810"/>
      <c r="K63" s="810"/>
      <c r="L63" s="810"/>
      <c r="M63" s="810"/>
      <c r="N63" s="810"/>
      <c r="O63" s="810"/>
    </row>
    <row r="64" spans="1:18" s="866" customFormat="1">
      <c r="A64" s="810"/>
      <c r="B64" s="810"/>
      <c r="C64" s="810"/>
      <c r="D64" s="865"/>
      <c r="E64" s="810"/>
      <c r="F64" s="810"/>
      <c r="G64" s="810"/>
      <c r="H64" s="810"/>
      <c r="I64" s="810"/>
      <c r="J64" s="810"/>
      <c r="K64" s="810"/>
      <c r="L64" s="810"/>
      <c r="M64" s="810"/>
      <c r="N64" s="810"/>
      <c r="O64" s="810"/>
    </row>
    <row r="65" spans="1:15" s="866" customFormat="1">
      <c r="A65" s="810"/>
      <c r="B65" s="810"/>
      <c r="C65" s="810"/>
      <c r="D65" s="865"/>
      <c r="E65" s="810"/>
      <c r="F65" s="810"/>
      <c r="G65" s="810"/>
      <c r="H65" s="810"/>
      <c r="I65" s="810"/>
      <c r="J65" s="810"/>
      <c r="K65" s="810"/>
      <c r="L65" s="810"/>
      <c r="M65" s="810"/>
      <c r="N65" s="810"/>
      <c r="O65" s="810"/>
    </row>
    <row r="66" spans="1:15" s="866" customFormat="1">
      <c r="A66" s="810"/>
      <c r="B66" s="810"/>
      <c r="C66" s="810"/>
      <c r="D66" s="865"/>
      <c r="E66" s="810"/>
      <c r="F66" s="810"/>
      <c r="G66" s="810"/>
      <c r="H66" s="810"/>
      <c r="I66" s="810"/>
      <c r="J66" s="810"/>
      <c r="K66" s="810"/>
      <c r="L66" s="810"/>
      <c r="M66" s="810"/>
      <c r="N66" s="810"/>
      <c r="O66" s="810"/>
    </row>
  </sheetData>
  <mergeCells count="20">
    <mergeCell ref="A1:O1"/>
    <mergeCell ref="A2:A3"/>
    <mergeCell ref="B2:B3"/>
    <mergeCell ref="C2:C3"/>
    <mergeCell ref="D2:D3"/>
    <mergeCell ref="E2:G2"/>
    <mergeCell ref="H2:J2"/>
    <mergeCell ref="K2:K3"/>
    <mergeCell ref="L2:M2"/>
    <mergeCell ref="N2:O2"/>
    <mergeCell ref="A38:A50"/>
    <mergeCell ref="B38:B42"/>
    <mergeCell ref="B43:B46"/>
    <mergeCell ref="B47:B49"/>
    <mergeCell ref="A4:A37"/>
    <mergeCell ref="B4:B11"/>
    <mergeCell ref="B12:B20"/>
    <mergeCell ref="B21:B27"/>
    <mergeCell ref="B28:B32"/>
    <mergeCell ref="B33:B36"/>
  </mergeCells>
  <printOptions horizontalCentered="1"/>
  <pageMargins left="0.7" right="0.7" top="0.75" bottom="0.75" header="0.3" footer="0.3"/>
  <pageSetup paperSize="9" scale="4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zoomScale="112" zoomScaleNormal="112" workbookViewId="0">
      <selection sqref="A1:P1"/>
    </sheetView>
  </sheetViews>
  <sheetFormatPr defaultColWidth="9.140625" defaultRowHeight="11.25"/>
  <cols>
    <col min="1" max="1" width="7.85546875" style="868" customWidth="1"/>
    <col min="2" max="2" width="11.85546875" style="868" customWidth="1"/>
    <col min="3" max="3" width="21.28515625" style="868" customWidth="1"/>
    <col min="4" max="4" width="11" style="868" bestFit="1" customWidth="1"/>
    <col min="5" max="5" width="8.140625" style="868" customWidth="1"/>
    <col min="6" max="6" width="9" style="868" customWidth="1"/>
    <col min="7" max="8" width="7.42578125" style="868" customWidth="1"/>
    <col min="9" max="9" width="8" style="868" bestFit="1" customWidth="1"/>
    <col min="10" max="11" width="7" style="868" bestFit="1" customWidth="1"/>
    <col min="12" max="12" width="14.140625" style="868" customWidth="1"/>
    <col min="13" max="14" width="9" style="868" customWidth="1"/>
    <col min="15" max="16384" width="9.140625" style="868"/>
  </cols>
  <sheetData>
    <row r="1" spans="1:17" ht="18" customHeight="1">
      <c r="A1" s="1579" t="s">
        <v>1012</v>
      </c>
      <c r="B1" s="1579"/>
      <c r="C1" s="1579"/>
      <c r="D1" s="1579"/>
      <c r="E1" s="1579"/>
      <c r="F1" s="1579"/>
      <c r="G1" s="1579"/>
      <c r="H1" s="1579"/>
      <c r="I1" s="1579"/>
      <c r="J1" s="1579"/>
      <c r="K1" s="1579"/>
      <c r="L1" s="1579"/>
      <c r="M1" s="1579"/>
      <c r="N1" s="1579"/>
      <c r="O1" s="1579"/>
      <c r="P1" s="1579"/>
    </row>
    <row r="2" spans="1:17" ht="51" customHeight="1">
      <c r="A2" s="1499" t="s">
        <v>924</v>
      </c>
      <c r="B2" s="1499" t="s">
        <v>1013</v>
      </c>
      <c r="C2" s="1499" t="s">
        <v>926</v>
      </c>
      <c r="D2" s="1502" t="s">
        <v>1014</v>
      </c>
      <c r="E2" s="1570" t="s">
        <v>1015</v>
      </c>
      <c r="F2" s="1532" t="s">
        <v>876</v>
      </c>
      <c r="G2" s="1572"/>
      <c r="H2" s="1533"/>
      <c r="I2" s="1499" t="s">
        <v>1016</v>
      </c>
      <c r="J2" s="1499"/>
      <c r="K2" s="1499"/>
      <c r="L2" s="1502" t="s">
        <v>929</v>
      </c>
      <c r="M2" s="1499" t="s">
        <v>930</v>
      </c>
      <c r="N2" s="1499"/>
      <c r="O2" s="1499" t="s">
        <v>931</v>
      </c>
      <c r="P2" s="1499"/>
    </row>
    <row r="3" spans="1:17" ht="76.5" customHeight="1">
      <c r="A3" s="1499"/>
      <c r="B3" s="1499"/>
      <c r="C3" s="1499"/>
      <c r="D3" s="1503" t="s">
        <v>1017</v>
      </c>
      <c r="E3" s="1571"/>
      <c r="F3" s="869" t="s">
        <v>79</v>
      </c>
      <c r="G3" s="811">
        <v>45078</v>
      </c>
      <c r="H3" s="811">
        <v>45108</v>
      </c>
      <c r="I3" s="869" t="s">
        <v>79</v>
      </c>
      <c r="J3" s="811">
        <v>45078</v>
      </c>
      <c r="K3" s="811">
        <v>45108</v>
      </c>
      <c r="L3" s="1503"/>
      <c r="M3" s="811">
        <v>45078</v>
      </c>
      <c r="N3" s="811">
        <v>45108</v>
      </c>
      <c r="O3" s="811" t="s">
        <v>1018</v>
      </c>
      <c r="P3" s="811" t="s">
        <v>1019</v>
      </c>
    </row>
    <row r="4" spans="1:17" ht="12" customHeight="1">
      <c r="A4" s="1573" t="s">
        <v>1020</v>
      </c>
      <c r="B4" s="1573" t="s">
        <v>1021</v>
      </c>
      <c r="C4" s="870" t="s">
        <v>1022</v>
      </c>
      <c r="D4" s="871" t="s">
        <v>1023</v>
      </c>
      <c r="E4" s="872" t="s">
        <v>976</v>
      </c>
      <c r="F4" s="873">
        <v>0</v>
      </c>
      <c r="G4" s="873"/>
      <c r="H4" s="874">
        <v>0</v>
      </c>
      <c r="I4" s="873">
        <v>0</v>
      </c>
      <c r="J4" s="873">
        <v>0</v>
      </c>
      <c r="K4" s="873">
        <v>0</v>
      </c>
      <c r="L4" s="873" t="s">
        <v>1024</v>
      </c>
      <c r="M4" s="873">
        <v>2109</v>
      </c>
      <c r="N4" s="873">
        <v>2030</v>
      </c>
      <c r="O4" s="875">
        <v>0</v>
      </c>
      <c r="P4" s="875">
        <v>0</v>
      </c>
      <c r="Q4" s="876"/>
    </row>
    <row r="5" spans="1:17" ht="12" customHeight="1">
      <c r="A5" s="1573"/>
      <c r="B5" s="1573"/>
      <c r="C5" s="870" t="s">
        <v>1025</v>
      </c>
      <c r="D5" s="877" t="s">
        <v>1026</v>
      </c>
      <c r="E5" s="878" t="s">
        <v>976</v>
      </c>
      <c r="F5" s="873">
        <v>0</v>
      </c>
      <c r="G5" s="873"/>
      <c r="H5" s="874">
        <v>0</v>
      </c>
      <c r="I5" s="873">
        <v>0</v>
      </c>
      <c r="J5" s="873">
        <v>0</v>
      </c>
      <c r="K5" s="873">
        <v>0</v>
      </c>
      <c r="L5" s="873" t="s">
        <v>1024</v>
      </c>
      <c r="M5" s="873">
        <v>1891</v>
      </c>
      <c r="N5" s="873">
        <v>1867</v>
      </c>
      <c r="O5" s="873">
        <v>0</v>
      </c>
      <c r="P5" s="873">
        <v>0</v>
      </c>
      <c r="Q5" s="876"/>
    </row>
    <row r="6" spans="1:17" ht="12" customHeight="1">
      <c r="A6" s="1573"/>
      <c r="B6" s="1573"/>
      <c r="C6" s="870" t="s">
        <v>1027</v>
      </c>
      <c r="D6" s="871" t="s">
        <v>1027</v>
      </c>
      <c r="E6" s="872" t="s">
        <v>1028</v>
      </c>
      <c r="F6" s="873">
        <v>0</v>
      </c>
      <c r="G6" s="873"/>
      <c r="H6" s="874">
        <v>0</v>
      </c>
      <c r="I6" s="873">
        <v>0</v>
      </c>
      <c r="J6" s="873">
        <v>0</v>
      </c>
      <c r="K6" s="873">
        <v>0</v>
      </c>
      <c r="L6" s="873" t="s">
        <v>1029</v>
      </c>
      <c r="M6" s="873">
        <v>1207</v>
      </c>
      <c r="N6" s="873">
        <v>1292</v>
      </c>
      <c r="O6" s="875">
        <v>0</v>
      </c>
      <c r="P6" s="875">
        <v>0</v>
      </c>
    </row>
    <row r="7" spans="1:17" ht="12" customHeight="1">
      <c r="A7" s="1573"/>
      <c r="B7" s="1573"/>
      <c r="C7" s="870" t="s">
        <v>1030</v>
      </c>
      <c r="D7" s="877" t="s">
        <v>1031</v>
      </c>
      <c r="E7" s="872" t="s">
        <v>956</v>
      </c>
      <c r="F7" s="873">
        <v>159771</v>
      </c>
      <c r="G7" s="873">
        <v>39328</v>
      </c>
      <c r="H7" s="873">
        <v>45827</v>
      </c>
      <c r="I7" s="873">
        <v>4770.0688650000002</v>
      </c>
      <c r="J7" s="873">
        <v>1114.99</v>
      </c>
      <c r="K7" s="873">
        <v>1419.29</v>
      </c>
      <c r="L7" s="873" t="s">
        <v>1024</v>
      </c>
      <c r="M7" s="873">
        <v>5874</v>
      </c>
      <c r="N7" s="873">
        <v>6377</v>
      </c>
      <c r="O7" s="873">
        <v>6008</v>
      </c>
      <c r="P7" s="873">
        <v>187</v>
      </c>
    </row>
    <row r="8" spans="1:17" ht="12" customHeight="1">
      <c r="A8" s="1573"/>
      <c r="B8" s="1573"/>
      <c r="C8" s="879" t="s">
        <v>1032</v>
      </c>
      <c r="D8" s="871" t="s">
        <v>1033</v>
      </c>
      <c r="E8" s="872" t="s">
        <v>976</v>
      </c>
      <c r="F8" s="873">
        <v>0</v>
      </c>
      <c r="G8" s="873">
        <v>0</v>
      </c>
      <c r="H8" s="873">
        <v>0</v>
      </c>
      <c r="I8" s="873">
        <v>0</v>
      </c>
      <c r="J8" s="873">
        <v>0</v>
      </c>
      <c r="K8" s="873">
        <v>0</v>
      </c>
      <c r="L8" s="873" t="s">
        <v>1024</v>
      </c>
      <c r="M8" s="880" t="s">
        <v>371</v>
      </c>
      <c r="N8" s="880" t="s">
        <v>371</v>
      </c>
      <c r="O8" s="875">
        <v>0</v>
      </c>
      <c r="P8" s="875">
        <v>0</v>
      </c>
    </row>
    <row r="9" spans="1:17" ht="12" customHeight="1">
      <c r="A9" s="1573"/>
      <c r="B9" s="1573"/>
      <c r="C9" s="870" t="s">
        <v>1034</v>
      </c>
      <c r="D9" s="871" t="s">
        <v>1035</v>
      </c>
      <c r="E9" s="872" t="s">
        <v>1036</v>
      </c>
      <c r="F9" s="873">
        <v>0</v>
      </c>
      <c r="G9" s="873">
        <v>0</v>
      </c>
      <c r="H9" s="873">
        <v>0</v>
      </c>
      <c r="I9" s="873">
        <v>0</v>
      </c>
      <c r="J9" s="873">
        <v>0</v>
      </c>
      <c r="K9" s="873">
        <v>0</v>
      </c>
      <c r="L9" s="873" t="s">
        <v>1024</v>
      </c>
      <c r="M9" s="880">
        <v>24400</v>
      </c>
      <c r="N9" s="880">
        <v>25390</v>
      </c>
      <c r="O9" s="875">
        <v>0</v>
      </c>
      <c r="P9" s="875">
        <v>0</v>
      </c>
    </row>
    <row r="10" spans="1:17" ht="12" customHeight="1">
      <c r="A10" s="1573"/>
      <c r="B10" s="1573"/>
      <c r="C10" s="870" t="s">
        <v>1037</v>
      </c>
      <c r="D10" s="871" t="s">
        <v>1038</v>
      </c>
      <c r="E10" s="872" t="s">
        <v>956</v>
      </c>
      <c r="F10" s="873">
        <v>128661</v>
      </c>
      <c r="G10" s="873">
        <v>34324</v>
      </c>
      <c r="H10" s="873">
        <v>52605</v>
      </c>
      <c r="I10" s="873">
        <v>4405.7759499999993</v>
      </c>
      <c r="J10" s="873">
        <v>1076.76</v>
      </c>
      <c r="K10" s="873">
        <v>1934.19</v>
      </c>
      <c r="L10" s="873" t="s">
        <v>1024</v>
      </c>
      <c r="M10" s="880">
        <v>6680</v>
      </c>
      <c r="N10" s="880">
        <v>7814</v>
      </c>
      <c r="O10" s="875">
        <v>6363</v>
      </c>
      <c r="P10" s="875">
        <v>231</v>
      </c>
    </row>
    <row r="11" spans="1:17">
      <c r="A11" s="1573"/>
      <c r="B11" s="1573"/>
      <c r="C11" s="870" t="s">
        <v>1039</v>
      </c>
      <c r="D11" s="871" t="s">
        <v>1040</v>
      </c>
      <c r="E11" s="872" t="s">
        <v>1036</v>
      </c>
      <c r="F11" s="873">
        <v>0</v>
      </c>
      <c r="G11" s="873">
        <v>0</v>
      </c>
      <c r="H11" s="873">
        <v>0</v>
      </c>
      <c r="I11" s="873">
        <v>0</v>
      </c>
      <c r="J11" s="873">
        <v>0</v>
      </c>
      <c r="K11" s="873">
        <v>0</v>
      </c>
      <c r="L11" s="873" t="s">
        <v>1041</v>
      </c>
      <c r="M11" s="880">
        <v>26680</v>
      </c>
      <c r="N11" s="880">
        <v>28210</v>
      </c>
      <c r="O11" s="875">
        <v>0</v>
      </c>
      <c r="P11" s="875">
        <v>0</v>
      </c>
    </row>
    <row r="12" spans="1:17" ht="12" customHeight="1">
      <c r="A12" s="1573"/>
      <c r="B12" s="1573"/>
      <c r="C12" s="870" t="s">
        <v>1042</v>
      </c>
      <c r="D12" s="871" t="s">
        <v>1043</v>
      </c>
      <c r="E12" s="872" t="s">
        <v>976</v>
      </c>
      <c r="F12" s="873">
        <v>293651</v>
      </c>
      <c r="G12" s="873">
        <v>70639</v>
      </c>
      <c r="H12" s="873">
        <v>81370</v>
      </c>
      <c r="I12" s="873">
        <v>7627.221849999999</v>
      </c>
      <c r="J12" s="873">
        <v>1798.7</v>
      </c>
      <c r="K12" s="873">
        <v>1967.7</v>
      </c>
      <c r="L12" s="873" t="s">
        <v>1024</v>
      </c>
      <c r="M12" s="880">
        <v>2517</v>
      </c>
      <c r="N12" s="880">
        <v>2333</v>
      </c>
      <c r="O12" s="875">
        <v>8138</v>
      </c>
      <c r="P12" s="875">
        <v>196</v>
      </c>
    </row>
    <row r="13" spans="1:17" ht="12" customHeight="1">
      <c r="A13" s="1573"/>
      <c r="B13" s="1573"/>
      <c r="C13" s="870" t="s">
        <v>975</v>
      </c>
      <c r="D13" s="871" t="s">
        <v>975</v>
      </c>
      <c r="E13" s="872" t="s">
        <v>976</v>
      </c>
      <c r="F13" s="873">
        <v>0</v>
      </c>
      <c r="G13" s="873">
        <v>0</v>
      </c>
      <c r="H13" s="873">
        <v>0</v>
      </c>
      <c r="I13" s="873">
        <v>0</v>
      </c>
      <c r="J13" s="873">
        <v>0</v>
      </c>
      <c r="K13" s="873">
        <v>0</v>
      </c>
      <c r="L13" s="873" t="s">
        <v>1029</v>
      </c>
      <c r="M13" s="880" t="s">
        <v>371</v>
      </c>
      <c r="N13" s="880" t="s">
        <v>371</v>
      </c>
      <c r="O13" s="875">
        <v>0</v>
      </c>
      <c r="P13" s="875">
        <v>0</v>
      </c>
    </row>
    <row r="14" spans="1:17" ht="12" customHeight="1">
      <c r="A14" s="1573"/>
      <c r="B14" s="1573"/>
      <c r="C14" s="870" t="s">
        <v>1044</v>
      </c>
      <c r="D14" s="871" t="s">
        <v>1045</v>
      </c>
      <c r="E14" s="872" t="s">
        <v>976</v>
      </c>
      <c r="F14" s="873">
        <v>614332</v>
      </c>
      <c r="G14" s="873">
        <v>142704</v>
      </c>
      <c r="H14" s="873">
        <v>216578</v>
      </c>
      <c r="I14" s="873">
        <v>17301.255125</v>
      </c>
      <c r="J14" s="873">
        <v>3815.44</v>
      </c>
      <c r="K14" s="873">
        <v>6296.94</v>
      </c>
      <c r="L14" s="873" t="s">
        <v>1024</v>
      </c>
      <c r="M14" s="873">
        <v>5517</v>
      </c>
      <c r="N14" s="873">
        <v>5965</v>
      </c>
      <c r="O14" s="875">
        <v>13960</v>
      </c>
      <c r="P14" s="875">
        <v>402</v>
      </c>
    </row>
    <row r="15" spans="1:17" ht="12" customHeight="1">
      <c r="A15" s="1573"/>
      <c r="B15" s="1573"/>
      <c r="C15" s="870" t="s">
        <v>1046</v>
      </c>
      <c r="D15" s="871" t="s">
        <v>1047</v>
      </c>
      <c r="E15" s="872" t="s">
        <v>956</v>
      </c>
      <c r="F15" s="873">
        <v>283626</v>
      </c>
      <c r="G15" s="873">
        <v>66379</v>
      </c>
      <c r="H15" s="873">
        <v>98167</v>
      </c>
      <c r="I15" s="873">
        <v>15962.755524999999</v>
      </c>
      <c r="J15" s="873">
        <v>3462.41</v>
      </c>
      <c r="K15" s="873">
        <v>5765.07</v>
      </c>
      <c r="L15" s="873" t="s">
        <v>1024</v>
      </c>
      <c r="M15" s="873">
        <v>10797</v>
      </c>
      <c r="N15" s="873">
        <v>12255</v>
      </c>
      <c r="O15" s="875">
        <v>10992</v>
      </c>
      <c r="P15" s="875">
        <v>639</v>
      </c>
    </row>
    <row r="16" spans="1:17" ht="12" customHeight="1">
      <c r="A16" s="1573"/>
      <c r="B16" s="1573"/>
      <c r="C16" s="870" t="s">
        <v>1048</v>
      </c>
      <c r="D16" s="871" t="s">
        <v>1049</v>
      </c>
      <c r="E16" s="872" t="s">
        <v>1050</v>
      </c>
      <c r="F16" s="873">
        <v>138</v>
      </c>
      <c r="G16" s="873">
        <v>121</v>
      </c>
      <c r="H16" s="873">
        <v>17</v>
      </c>
      <c r="I16" s="873">
        <v>4.8499999999999996</v>
      </c>
      <c r="J16" s="874">
        <v>4.25</v>
      </c>
      <c r="K16" s="873">
        <v>0.6</v>
      </c>
      <c r="L16" s="873" t="s">
        <v>1024</v>
      </c>
      <c r="M16" s="880">
        <v>6952</v>
      </c>
      <c r="N16" s="873">
        <v>8028</v>
      </c>
      <c r="O16" s="875">
        <v>4</v>
      </c>
      <c r="P16" s="875">
        <v>0</v>
      </c>
    </row>
    <row r="17" spans="1:19" ht="12" customHeight="1">
      <c r="A17" s="1573"/>
      <c r="B17" s="1573"/>
      <c r="C17" s="870" t="s">
        <v>1051</v>
      </c>
      <c r="D17" s="871" t="s">
        <v>1052</v>
      </c>
      <c r="E17" s="872" t="s">
        <v>976</v>
      </c>
      <c r="F17" s="873">
        <v>0</v>
      </c>
      <c r="G17" s="873">
        <v>0</v>
      </c>
      <c r="H17" s="873">
        <v>0</v>
      </c>
      <c r="I17" s="873">
        <v>0</v>
      </c>
      <c r="J17" s="873">
        <v>0</v>
      </c>
      <c r="K17" s="873">
        <v>0</v>
      </c>
      <c r="L17" s="873" t="s">
        <v>1053</v>
      </c>
      <c r="M17" s="880">
        <v>1446</v>
      </c>
      <c r="N17" s="880">
        <v>1435</v>
      </c>
      <c r="O17" s="875">
        <v>0</v>
      </c>
      <c r="P17" s="875">
        <v>0</v>
      </c>
    </row>
    <row r="18" spans="1:19" ht="12" customHeight="1">
      <c r="A18" s="1573"/>
      <c r="B18" s="1573"/>
      <c r="C18" s="870" t="s">
        <v>1054</v>
      </c>
      <c r="D18" s="871" t="s">
        <v>1055</v>
      </c>
      <c r="E18" s="872" t="s">
        <v>1056</v>
      </c>
      <c r="F18" s="873">
        <v>688</v>
      </c>
      <c r="G18" s="873">
        <v>137</v>
      </c>
      <c r="H18" s="873">
        <v>61</v>
      </c>
      <c r="I18" s="873">
        <v>50.874040000000008</v>
      </c>
      <c r="J18" s="873">
        <v>9.65</v>
      </c>
      <c r="K18" s="873">
        <v>4.8499999999999996</v>
      </c>
      <c r="L18" s="873" t="s">
        <v>1024</v>
      </c>
      <c r="M18" s="880">
        <v>26420</v>
      </c>
      <c r="N18" s="880">
        <v>27020</v>
      </c>
      <c r="O18" s="875">
        <v>25</v>
      </c>
      <c r="P18" s="875">
        <v>2</v>
      </c>
    </row>
    <row r="19" spans="1:19" ht="12" customHeight="1">
      <c r="A19" s="1573"/>
      <c r="B19" s="1573"/>
      <c r="C19" s="879" t="s">
        <v>1057</v>
      </c>
      <c r="D19" s="871" t="s">
        <v>1058</v>
      </c>
      <c r="E19" s="872" t="s">
        <v>1056</v>
      </c>
      <c r="F19" s="873">
        <v>116358</v>
      </c>
      <c r="G19" s="873">
        <v>29290</v>
      </c>
      <c r="H19" s="873">
        <v>22632</v>
      </c>
      <c r="I19" s="873">
        <v>16782.450314999998</v>
      </c>
      <c r="J19" s="873">
        <v>4473.78</v>
      </c>
      <c r="K19" s="873">
        <v>3966.39</v>
      </c>
      <c r="L19" s="873" t="s">
        <v>1024</v>
      </c>
      <c r="M19" s="873">
        <v>54975</v>
      </c>
      <c r="N19" s="873">
        <v>59215</v>
      </c>
      <c r="O19" s="875">
        <v>2857</v>
      </c>
      <c r="P19" s="875">
        <v>503</v>
      </c>
    </row>
    <row r="20" spans="1:19" ht="12" customHeight="1">
      <c r="A20" s="1573"/>
      <c r="B20" s="1573"/>
      <c r="C20" s="870" t="s">
        <v>980</v>
      </c>
      <c r="D20" s="871" t="s">
        <v>1059</v>
      </c>
      <c r="E20" s="872" t="s">
        <v>981</v>
      </c>
      <c r="F20" s="873">
        <v>17877</v>
      </c>
      <c r="G20" s="873">
        <v>4108</v>
      </c>
      <c r="H20" s="873">
        <v>5119</v>
      </c>
      <c r="I20" s="873">
        <v>552.85095000000001</v>
      </c>
      <c r="J20" s="873">
        <v>123.57</v>
      </c>
      <c r="K20" s="873">
        <v>156.12</v>
      </c>
      <c r="L20" s="873" t="s">
        <v>1060</v>
      </c>
      <c r="M20" s="880" t="s">
        <v>371</v>
      </c>
      <c r="N20" s="880">
        <v>1442</v>
      </c>
      <c r="O20" s="875">
        <v>775</v>
      </c>
      <c r="P20" s="875">
        <v>24</v>
      </c>
    </row>
    <row r="21" spans="1:19" ht="12" customHeight="1">
      <c r="A21" s="1573"/>
      <c r="B21" s="1573"/>
      <c r="C21" s="870" t="s">
        <v>1061</v>
      </c>
      <c r="D21" s="871" t="s">
        <v>1062</v>
      </c>
      <c r="E21" s="872" t="s">
        <v>976</v>
      </c>
      <c r="F21" s="873">
        <v>7</v>
      </c>
      <c r="G21" s="873">
        <v>2</v>
      </c>
      <c r="H21" s="873">
        <v>0</v>
      </c>
      <c r="I21" s="873">
        <v>0.13108</v>
      </c>
      <c r="J21" s="873">
        <v>0.04</v>
      </c>
      <c r="K21" s="873">
        <v>0</v>
      </c>
      <c r="L21" s="873" t="s">
        <v>1024</v>
      </c>
      <c r="M21" s="873">
        <v>1945</v>
      </c>
      <c r="N21" s="873">
        <v>2108</v>
      </c>
      <c r="O21" s="875">
        <v>0</v>
      </c>
      <c r="P21" s="875">
        <v>0</v>
      </c>
    </row>
    <row r="22" spans="1:19" ht="12" customHeight="1">
      <c r="A22" s="1573"/>
      <c r="B22" s="1573"/>
      <c r="C22" s="870" t="s">
        <v>1063</v>
      </c>
      <c r="D22" s="871" t="s">
        <v>1064</v>
      </c>
      <c r="E22" s="872" t="s">
        <v>956</v>
      </c>
      <c r="F22" s="873">
        <v>0</v>
      </c>
      <c r="G22" s="873">
        <v>0</v>
      </c>
      <c r="H22" s="873">
        <v>0</v>
      </c>
      <c r="I22" s="873">
        <v>0</v>
      </c>
      <c r="J22" s="873">
        <v>0</v>
      </c>
      <c r="K22" s="873">
        <v>0</v>
      </c>
      <c r="L22" s="873" t="s">
        <v>1029</v>
      </c>
      <c r="M22" s="880" t="s">
        <v>371</v>
      </c>
      <c r="N22" s="880" t="s">
        <v>371</v>
      </c>
      <c r="O22" s="875">
        <v>0</v>
      </c>
      <c r="P22" s="875">
        <v>0</v>
      </c>
    </row>
    <row r="23" spans="1:19" ht="12" customHeight="1">
      <c r="A23" s="1573"/>
      <c r="B23" s="1573"/>
      <c r="C23" s="870" t="s">
        <v>1065</v>
      </c>
      <c r="D23" s="871" t="s">
        <v>1066</v>
      </c>
      <c r="E23" s="872" t="s">
        <v>976</v>
      </c>
      <c r="F23" s="873">
        <v>0</v>
      </c>
      <c r="G23" s="873">
        <v>0</v>
      </c>
      <c r="H23" s="873">
        <v>0</v>
      </c>
      <c r="I23" s="873">
        <v>0</v>
      </c>
      <c r="J23" s="873">
        <v>0</v>
      </c>
      <c r="K23" s="873">
        <v>0</v>
      </c>
      <c r="L23" s="873" t="s">
        <v>1024</v>
      </c>
      <c r="M23" s="880" t="s">
        <v>371</v>
      </c>
      <c r="N23" s="880" t="s">
        <v>371</v>
      </c>
      <c r="O23" s="875">
        <v>0</v>
      </c>
      <c r="P23" s="875">
        <v>0</v>
      </c>
    </row>
    <row r="24" spans="1:19" ht="12" customHeight="1">
      <c r="A24" s="1573"/>
      <c r="B24" s="1573"/>
      <c r="C24" s="879" t="s">
        <v>1067</v>
      </c>
      <c r="D24" s="871" t="s">
        <v>1068</v>
      </c>
      <c r="E24" s="872" t="s">
        <v>956</v>
      </c>
      <c r="F24" s="873">
        <v>0</v>
      </c>
      <c r="G24" s="873">
        <v>0</v>
      </c>
      <c r="H24" s="873">
        <v>0</v>
      </c>
      <c r="I24" s="873">
        <v>0</v>
      </c>
      <c r="J24" s="873">
        <v>0</v>
      </c>
      <c r="K24" s="873">
        <v>0</v>
      </c>
      <c r="L24" s="873" t="s">
        <v>1024</v>
      </c>
      <c r="M24" s="880">
        <v>16365</v>
      </c>
      <c r="N24" s="880">
        <v>18565</v>
      </c>
      <c r="O24" s="875">
        <v>0</v>
      </c>
      <c r="P24" s="875">
        <v>0</v>
      </c>
    </row>
    <row r="25" spans="1:19" ht="12" customHeight="1">
      <c r="A25" s="1573"/>
      <c r="B25" s="1573"/>
      <c r="C25" s="870" t="s">
        <v>1069</v>
      </c>
      <c r="D25" s="871" t="s">
        <v>1070</v>
      </c>
      <c r="E25" s="872" t="s">
        <v>956</v>
      </c>
      <c r="F25" s="873">
        <v>0</v>
      </c>
      <c r="G25" s="873">
        <v>0</v>
      </c>
      <c r="H25" s="873">
        <v>0</v>
      </c>
      <c r="I25" s="873">
        <v>0</v>
      </c>
      <c r="J25" s="873">
        <v>0</v>
      </c>
      <c r="K25" s="873">
        <v>0</v>
      </c>
      <c r="L25" s="873" t="s">
        <v>1024</v>
      </c>
      <c r="M25" s="880" t="s">
        <v>371</v>
      </c>
      <c r="N25" s="880" t="s">
        <v>371</v>
      </c>
      <c r="O25" s="875">
        <v>0</v>
      </c>
      <c r="P25" s="875">
        <v>0</v>
      </c>
    </row>
    <row r="26" spans="1:19" ht="12" customHeight="1">
      <c r="A26" s="1573"/>
      <c r="B26" s="1573"/>
      <c r="C26" s="870" t="s">
        <v>1071</v>
      </c>
      <c r="D26" s="871" t="s">
        <v>1072</v>
      </c>
      <c r="E26" s="872" t="s">
        <v>976</v>
      </c>
      <c r="F26" s="873">
        <v>0</v>
      </c>
      <c r="G26" s="873">
        <v>0</v>
      </c>
      <c r="H26" s="873">
        <v>0</v>
      </c>
      <c r="I26" s="873">
        <v>0</v>
      </c>
      <c r="J26" s="873">
        <v>0</v>
      </c>
      <c r="K26" s="873">
        <v>0</v>
      </c>
      <c r="L26" s="873" t="s">
        <v>1073</v>
      </c>
      <c r="M26" s="880" t="s">
        <v>371</v>
      </c>
      <c r="N26" s="880" t="s">
        <v>371</v>
      </c>
      <c r="O26" s="875">
        <v>0</v>
      </c>
      <c r="P26" s="875">
        <v>0</v>
      </c>
    </row>
    <row r="27" spans="1:19" ht="12" customHeight="1">
      <c r="A27" s="1573"/>
      <c r="B27" s="1573"/>
      <c r="C27" s="870" t="s">
        <v>1074</v>
      </c>
      <c r="D27" s="871" t="s">
        <v>1075</v>
      </c>
      <c r="E27" s="872" t="s">
        <v>956</v>
      </c>
      <c r="F27" s="873">
        <v>134048</v>
      </c>
      <c r="G27" s="873">
        <v>29931</v>
      </c>
      <c r="H27" s="873">
        <v>54551</v>
      </c>
      <c r="I27" s="873">
        <v>6553.9415399999998</v>
      </c>
      <c r="J27" s="873">
        <v>1302.56</v>
      </c>
      <c r="K27" s="873">
        <v>3384.66</v>
      </c>
      <c r="L27" s="873" t="s">
        <v>1024</v>
      </c>
      <c r="M27" s="873">
        <v>9858</v>
      </c>
      <c r="N27" s="873">
        <v>15290</v>
      </c>
      <c r="O27" s="875">
        <v>4118</v>
      </c>
      <c r="P27" s="875">
        <v>254</v>
      </c>
    </row>
    <row r="28" spans="1:19" ht="12" customHeight="1">
      <c r="A28" s="1573"/>
      <c r="B28" s="1573"/>
      <c r="C28" s="870" t="s">
        <v>1076</v>
      </c>
      <c r="D28" s="871" t="s">
        <v>1077</v>
      </c>
      <c r="E28" s="872" t="s">
        <v>976</v>
      </c>
      <c r="F28" s="873">
        <v>0</v>
      </c>
      <c r="G28" s="873">
        <v>0</v>
      </c>
      <c r="H28" s="873">
        <v>0</v>
      </c>
      <c r="I28" s="873">
        <v>0</v>
      </c>
      <c r="J28" s="873">
        <v>0</v>
      </c>
      <c r="K28" s="873">
        <v>0</v>
      </c>
      <c r="L28" s="873" t="s">
        <v>1024</v>
      </c>
      <c r="M28" s="880" t="s">
        <v>371</v>
      </c>
      <c r="N28" s="880" t="s">
        <v>371</v>
      </c>
      <c r="O28" s="875">
        <v>0</v>
      </c>
      <c r="P28" s="875">
        <v>0</v>
      </c>
    </row>
    <row r="29" spans="1:19" s="884" customFormat="1" ht="12" customHeight="1">
      <c r="A29" s="1573"/>
      <c r="B29" s="1574"/>
      <c r="C29" s="881" t="s">
        <v>1078</v>
      </c>
      <c r="D29" s="881"/>
      <c r="E29" s="882"/>
      <c r="F29" s="882">
        <f t="shared" ref="F29:K29" si="0">SUM(F4:F28)</f>
        <v>1749157</v>
      </c>
      <c r="G29" s="882">
        <f t="shared" si="0"/>
        <v>416963</v>
      </c>
      <c r="H29" s="882">
        <f t="shared" si="0"/>
        <v>576927</v>
      </c>
      <c r="I29" s="882">
        <f t="shared" si="0"/>
        <v>74012.175239999997</v>
      </c>
      <c r="J29" s="882">
        <f t="shared" si="0"/>
        <v>17182.150000000001</v>
      </c>
      <c r="K29" s="882">
        <f t="shared" si="0"/>
        <v>24895.809999999994</v>
      </c>
      <c r="L29" s="882"/>
      <c r="M29" s="883"/>
      <c r="N29" s="883"/>
      <c r="O29" s="883"/>
      <c r="P29" s="883"/>
      <c r="Q29" s="868"/>
      <c r="R29" s="868"/>
      <c r="S29" s="868"/>
    </row>
    <row r="30" spans="1:19" ht="12" customHeight="1">
      <c r="A30" s="1573"/>
      <c r="B30" s="1575" t="s">
        <v>905</v>
      </c>
      <c r="C30" s="870" t="s">
        <v>1079</v>
      </c>
      <c r="D30" s="871" t="s">
        <v>1080</v>
      </c>
      <c r="E30" s="872" t="s">
        <v>976</v>
      </c>
      <c r="F30" s="885">
        <v>10440</v>
      </c>
      <c r="G30" s="885">
        <v>2595</v>
      </c>
      <c r="H30" s="885">
        <v>2826</v>
      </c>
      <c r="I30" s="885">
        <v>482.33210000000003</v>
      </c>
      <c r="J30" s="885">
        <v>120.94</v>
      </c>
      <c r="K30" s="885">
        <v>126.82</v>
      </c>
      <c r="L30" s="873" t="s">
        <v>1073</v>
      </c>
      <c r="M30" s="885">
        <v>46170</v>
      </c>
      <c r="N30" s="885">
        <v>0</v>
      </c>
      <c r="O30" s="885">
        <v>244</v>
      </c>
      <c r="P30" s="885">
        <v>11</v>
      </c>
    </row>
    <row r="31" spans="1:19" s="884" customFormat="1" ht="12" customHeight="1">
      <c r="A31" s="1573"/>
      <c r="B31" s="1576"/>
      <c r="C31" s="881" t="s">
        <v>1081</v>
      </c>
      <c r="D31" s="881"/>
      <c r="E31" s="886"/>
      <c r="F31" s="882">
        <f t="shared" ref="F31:K31" si="1">F30</f>
        <v>10440</v>
      </c>
      <c r="G31" s="882">
        <f t="shared" si="1"/>
        <v>2595</v>
      </c>
      <c r="H31" s="882">
        <f t="shared" si="1"/>
        <v>2826</v>
      </c>
      <c r="I31" s="882">
        <f t="shared" si="1"/>
        <v>482.33210000000003</v>
      </c>
      <c r="J31" s="882">
        <f t="shared" si="1"/>
        <v>120.94</v>
      </c>
      <c r="K31" s="882">
        <f t="shared" si="1"/>
        <v>126.82</v>
      </c>
      <c r="L31" s="883"/>
      <c r="M31" s="883"/>
      <c r="N31" s="883"/>
      <c r="O31" s="883"/>
      <c r="P31" s="883"/>
      <c r="Q31" s="868"/>
      <c r="R31" s="868"/>
      <c r="S31" s="868"/>
    </row>
    <row r="32" spans="1:19" ht="12" customHeight="1">
      <c r="A32" s="1573"/>
      <c r="B32" s="1575" t="s">
        <v>1082</v>
      </c>
      <c r="C32" s="887" t="s">
        <v>1083</v>
      </c>
      <c r="D32" s="871" t="s">
        <v>1083</v>
      </c>
      <c r="E32" s="888" t="s">
        <v>1084</v>
      </c>
      <c r="F32" s="885">
        <v>0</v>
      </c>
      <c r="G32" s="885">
        <v>0</v>
      </c>
      <c r="H32" s="885">
        <v>0</v>
      </c>
      <c r="I32" s="885">
        <v>0</v>
      </c>
      <c r="J32" s="885">
        <v>0</v>
      </c>
      <c r="K32" s="885">
        <v>0</v>
      </c>
      <c r="L32" s="885" t="s">
        <v>999</v>
      </c>
      <c r="M32" s="880" t="s">
        <v>371</v>
      </c>
      <c r="N32" s="880" t="s">
        <v>371</v>
      </c>
      <c r="O32" s="873">
        <v>0</v>
      </c>
      <c r="P32" s="873">
        <v>0</v>
      </c>
    </row>
    <row r="33" spans="1:19" ht="12" customHeight="1">
      <c r="A33" s="1573"/>
      <c r="B33" s="1577"/>
      <c r="C33" s="871" t="s">
        <v>1085</v>
      </c>
      <c r="D33" s="871" t="s">
        <v>1085</v>
      </c>
      <c r="E33" s="888" t="s">
        <v>1084</v>
      </c>
      <c r="F33" s="885">
        <v>0</v>
      </c>
      <c r="G33" s="885">
        <v>0</v>
      </c>
      <c r="H33" s="885">
        <v>0</v>
      </c>
      <c r="I33" s="885">
        <v>0</v>
      </c>
      <c r="J33" s="885">
        <v>0</v>
      </c>
      <c r="K33" s="885">
        <v>0</v>
      </c>
      <c r="L33" s="885" t="s">
        <v>999</v>
      </c>
      <c r="M33" s="880" t="s">
        <v>371</v>
      </c>
      <c r="N33" s="880" t="s">
        <v>371</v>
      </c>
      <c r="O33" s="873">
        <v>0</v>
      </c>
      <c r="P33" s="873">
        <v>0</v>
      </c>
    </row>
    <row r="34" spans="1:19" ht="12" customHeight="1">
      <c r="A34" s="1573"/>
      <c r="B34" s="1577"/>
      <c r="C34" s="871" t="s">
        <v>1086</v>
      </c>
      <c r="D34" s="871" t="s">
        <v>1086</v>
      </c>
      <c r="E34" s="888" t="s">
        <v>1084</v>
      </c>
      <c r="F34" s="885">
        <v>0</v>
      </c>
      <c r="G34" s="885">
        <v>0</v>
      </c>
      <c r="H34" s="885">
        <v>0</v>
      </c>
      <c r="I34" s="885">
        <v>0</v>
      </c>
      <c r="J34" s="885">
        <v>0</v>
      </c>
      <c r="K34" s="885">
        <v>0</v>
      </c>
      <c r="L34" s="885" t="s">
        <v>999</v>
      </c>
      <c r="M34" s="880" t="s">
        <v>371</v>
      </c>
      <c r="N34" s="880" t="s">
        <v>371</v>
      </c>
      <c r="O34" s="873">
        <v>0</v>
      </c>
      <c r="P34" s="873">
        <v>0</v>
      </c>
    </row>
    <row r="35" spans="1:19" s="884" customFormat="1" ht="21.75" customHeight="1">
      <c r="A35" s="1573"/>
      <c r="B35" s="1576"/>
      <c r="C35" s="881" t="s">
        <v>1087</v>
      </c>
      <c r="D35" s="881"/>
      <c r="E35" s="886"/>
      <c r="F35" s="882">
        <f t="shared" ref="F35:K35" si="2">SUM(F32:F34)</f>
        <v>0</v>
      </c>
      <c r="G35" s="882">
        <f t="shared" si="2"/>
        <v>0</v>
      </c>
      <c r="H35" s="882">
        <f t="shared" si="2"/>
        <v>0</v>
      </c>
      <c r="I35" s="882">
        <f t="shared" si="2"/>
        <v>0</v>
      </c>
      <c r="J35" s="882">
        <f t="shared" si="2"/>
        <v>0</v>
      </c>
      <c r="K35" s="882">
        <f t="shared" si="2"/>
        <v>0</v>
      </c>
      <c r="L35" s="883"/>
      <c r="M35" s="889"/>
      <c r="N35" s="889"/>
      <c r="O35" s="883"/>
      <c r="P35" s="883"/>
      <c r="Q35" s="868"/>
      <c r="R35" s="868"/>
      <c r="S35" s="868"/>
    </row>
    <row r="36" spans="1:19" s="884" customFormat="1" ht="43.5" customHeight="1">
      <c r="A36" s="1574"/>
      <c r="B36" s="890" t="s">
        <v>1088</v>
      </c>
      <c r="C36" s="881" t="s">
        <v>1089</v>
      </c>
      <c r="D36" s="881"/>
      <c r="E36" s="882"/>
      <c r="F36" s="882">
        <f t="shared" ref="F36:K36" si="3">SUM(F29,F31,F35)</f>
        <v>1759597</v>
      </c>
      <c r="G36" s="882">
        <f t="shared" si="3"/>
        <v>419558</v>
      </c>
      <c r="H36" s="882">
        <f t="shared" si="3"/>
        <v>579753</v>
      </c>
      <c r="I36" s="882">
        <f t="shared" si="3"/>
        <v>74494.507339999996</v>
      </c>
      <c r="J36" s="882">
        <f t="shared" si="3"/>
        <v>17303.09</v>
      </c>
      <c r="K36" s="882">
        <f t="shared" si="3"/>
        <v>25022.629999999994</v>
      </c>
      <c r="L36" s="882"/>
      <c r="M36" s="889"/>
      <c r="N36" s="889"/>
      <c r="O36" s="883"/>
      <c r="P36" s="883"/>
      <c r="Q36" s="876"/>
    </row>
    <row r="37" spans="1:19" ht="12" customHeight="1">
      <c r="A37" s="1578" t="s">
        <v>1090</v>
      </c>
      <c r="B37" s="1575" t="s">
        <v>1091</v>
      </c>
      <c r="C37" s="879" t="s">
        <v>1032</v>
      </c>
      <c r="D37" s="871" t="s">
        <v>1033</v>
      </c>
      <c r="E37" s="872" t="s">
        <v>976</v>
      </c>
      <c r="F37" s="885">
        <v>0</v>
      </c>
      <c r="G37" s="891">
        <v>0</v>
      </c>
      <c r="H37" s="891">
        <v>0</v>
      </c>
      <c r="I37" s="885">
        <v>0</v>
      </c>
      <c r="J37" s="885">
        <v>0</v>
      </c>
      <c r="K37" s="885">
        <v>0</v>
      </c>
      <c r="L37" s="873" t="s">
        <v>1024</v>
      </c>
      <c r="M37" s="880" t="s">
        <v>371</v>
      </c>
      <c r="N37" s="880" t="s">
        <v>371</v>
      </c>
      <c r="O37" s="873">
        <v>0</v>
      </c>
      <c r="P37" s="873">
        <v>0</v>
      </c>
      <c r="Q37" s="876"/>
    </row>
    <row r="38" spans="1:19" ht="12" customHeight="1">
      <c r="A38" s="1573"/>
      <c r="B38" s="1577"/>
      <c r="C38" s="870" t="s">
        <v>1038</v>
      </c>
      <c r="D38" s="871" t="s">
        <v>1038</v>
      </c>
      <c r="E38" s="872" t="s">
        <v>956</v>
      </c>
      <c r="F38" s="885">
        <v>0</v>
      </c>
      <c r="G38" s="891">
        <v>0</v>
      </c>
      <c r="H38" s="891">
        <v>0</v>
      </c>
      <c r="I38" s="885">
        <v>0</v>
      </c>
      <c r="J38" s="885">
        <v>0</v>
      </c>
      <c r="K38" s="885">
        <v>0</v>
      </c>
      <c r="L38" s="873" t="s">
        <v>1024</v>
      </c>
      <c r="M38" s="880" t="s">
        <v>371</v>
      </c>
      <c r="N38" s="880" t="s">
        <v>371</v>
      </c>
      <c r="O38" s="873">
        <v>0</v>
      </c>
      <c r="P38" s="873">
        <v>0</v>
      </c>
      <c r="Q38" s="876"/>
    </row>
    <row r="39" spans="1:19" ht="12" customHeight="1">
      <c r="A39" s="1573"/>
      <c r="B39" s="1577"/>
      <c r="C39" s="870" t="s">
        <v>1046</v>
      </c>
      <c r="D39" s="871" t="s">
        <v>1047</v>
      </c>
      <c r="E39" s="872" t="s">
        <v>956</v>
      </c>
      <c r="F39" s="885">
        <v>0.03</v>
      </c>
      <c r="G39" s="891">
        <v>0</v>
      </c>
      <c r="H39" s="891">
        <v>0.03</v>
      </c>
      <c r="I39" s="885">
        <v>0.33</v>
      </c>
      <c r="J39" s="885">
        <v>0</v>
      </c>
      <c r="K39" s="885">
        <v>0.33</v>
      </c>
      <c r="L39" s="873" t="s">
        <v>1024</v>
      </c>
      <c r="M39" s="880" t="s">
        <v>371</v>
      </c>
      <c r="N39" s="880" t="s">
        <v>371</v>
      </c>
      <c r="O39" s="873">
        <v>0</v>
      </c>
      <c r="P39" s="873">
        <v>0</v>
      </c>
      <c r="Q39" s="876"/>
    </row>
    <row r="40" spans="1:19" ht="12" customHeight="1">
      <c r="A40" s="1573"/>
      <c r="B40" s="1577"/>
      <c r="C40" s="870" t="s">
        <v>1092</v>
      </c>
      <c r="D40" s="871" t="s">
        <v>1045</v>
      </c>
      <c r="E40" s="872" t="s">
        <v>956</v>
      </c>
      <c r="F40" s="885">
        <v>0.08</v>
      </c>
      <c r="G40" s="891">
        <v>0</v>
      </c>
      <c r="H40" s="891">
        <v>0.08</v>
      </c>
      <c r="I40" s="885">
        <v>0.52</v>
      </c>
      <c r="J40" s="885">
        <v>0</v>
      </c>
      <c r="K40" s="885">
        <v>0.52</v>
      </c>
      <c r="L40" s="873" t="s">
        <v>1024</v>
      </c>
      <c r="M40" s="880" t="s">
        <v>371</v>
      </c>
      <c r="N40" s="880" t="s">
        <v>371</v>
      </c>
      <c r="O40" s="873">
        <v>0</v>
      </c>
      <c r="P40" s="873">
        <v>0</v>
      </c>
      <c r="Q40" s="876"/>
    </row>
    <row r="41" spans="1:19" ht="12" customHeight="1">
      <c r="A41" s="1573"/>
      <c r="B41" s="1577"/>
      <c r="C41" s="870" t="s">
        <v>1057</v>
      </c>
      <c r="D41" s="871" t="s">
        <v>1058</v>
      </c>
      <c r="E41" s="872" t="s">
        <v>1056</v>
      </c>
      <c r="F41" s="885">
        <v>0</v>
      </c>
      <c r="G41" s="891">
        <v>0</v>
      </c>
      <c r="H41" s="891">
        <v>0</v>
      </c>
      <c r="I41" s="885">
        <v>0</v>
      </c>
      <c r="J41" s="885">
        <v>0</v>
      </c>
      <c r="K41" s="885">
        <v>0</v>
      </c>
      <c r="L41" s="873" t="s">
        <v>1024</v>
      </c>
      <c r="M41" s="880" t="s">
        <v>371</v>
      </c>
      <c r="N41" s="880" t="s">
        <v>371</v>
      </c>
      <c r="O41" s="873">
        <v>0</v>
      </c>
      <c r="P41" s="873">
        <v>0</v>
      </c>
      <c r="Q41" s="876"/>
    </row>
    <row r="42" spans="1:19" ht="12" customHeight="1">
      <c r="A42" s="1573"/>
      <c r="B42" s="1577"/>
      <c r="C42" s="870" t="s">
        <v>1093</v>
      </c>
      <c r="D42" s="871" t="s">
        <v>1070</v>
      </c>
      <c r="E42" s="872" t="s">
        <v>956</v>
      </c>
      <c r="F42" s="885">
        <v>0</v>
      </c>
      <c r="G42" s="891">
        <v>0</v>
      </c>
      <c r="H42" s="891">
        <v>0</v>
      </c>
      <c r="I42" s="885">
        <v>0</v>
      </c>
      <c r="J42" s="885">
        <v>0</v>
      </c>
      <c r="K42" s="885">
        <v>0</v>
      </c>
      <c r="L42" s="873" t="s">
        <v>1024</v>
      </c>
      <c r="M42" s="880" t="s">
        <v>371</v>
      </c>
      <c r="N42" s="880" t="s">
        <v>371</v>
      </c>
      <c r="O42" s="873">
        <v>0</v>
      </c>
      <c r="P42" s="873">
        <v>0</v>
      </c>
      <c r="Q42" s="876"/>
    </row>
    <row r="43" spans="1:19" ht="12" customHeight="1">
      <c r="A43" s="1573"/>
      <c r="B43" s="1577"/>
      <c r="C43" s="870" t="s">
        <v>1061</v>
      </c>
      <c r="D43" s="871" t="s">
        <v>1062</v>
      </c>
      <c r="E43" s="872" t="s">
        <v>976</v>
      </c>
      <c r="F43" s="885">
        <v>0</v>
      </c>
      <c r="G43" s="891">
        <v>0</v>
      </c>
      <c r="H43" s="891">
        <v>0</v>
      </c>
      <c r="I43" s="885">
        <v>0</v>
      </c>
      <c r="J43" s="885">
        <v>0</v>
      </c>
      <c r="K43" s="885">
        <v>0</v>
      </c>
      <c r="L43" s="873" t="s">
        <v>1024</v>
      </c>
      <c r="M43" s="880" t="s">
        <v>371</v>
      </c>
      <c r="N43" s="880" t="s">
        <v>371</v>
      </c>
      <c r="O43" s="873">
        <v>0</v>
      </c>
      <c r="P43" s="873">
        <v>0</v>
      </c>
      <c r="Q43" s="876"/>
    </row>
    <row r="44" spans="1:19" ht="12" customHeight="1">
      <c r="A44" s="1573"/>
      <c r="B44" s="1577"/>
      <c r="C44" s="870" t="s">
        <v>1094</v>
      </c>
      <c r="D44" s="871" t="s">
        <v>1066</v>
      </c>
      <c r="E44" s="872" t="s">
        <v>976</v>
      </c>
      <c r="F44" s="885">
        <v>0</v>
      </c>
      <c r="G44" s="891">
        <v>0</v>
      </c>
      <c r="H44" s="891">
        <v>0</v>
      </c>
      <c r="I44" s="885">
        <v>0</v>
      </c>
      <c r="J44" s="885">
        <v>0</v>
      </c>
      <c r="K44" s="885">
        <v>0</v>
      </c>
      <c r="L44" s="873" t="s">
        <v>1024</v>
      </c>
      <c r="M44" s="880" t="s">
        <v>371</v>
      </c>
      <c r="N44" s="880" t="s">
        <v>371</v>
      </c>
      <c r="O44" s="873">
        <v>0</v>
      </c>
      <c r="P44" s="873">
        <v>0</v>
      </c>
      <c r="Q44" s="876"/>
    </row>
    <row r="45" spans="1:19" ht="12" customHeight="1">
      <c r="A45" s="1573"/>
      <c r="B45" s="1577"/>
      <c r="C45" s="870" t="s">
        <v>1076</v>
      </c>
      <c r="D45" s="871" t="s">
        <v>1077</v>
      </c>
      <c r="E45" s="872" t="s">
        <v>976</v>
      </c>
      <c r="F45" s="885">
        <v>0</v>
      </c>
      <c r="G45" s="891">
        <v>0</v>
      </c>
      <c r="H45" s="891">
        <v>0</v>
      </c>
      <c r="I45" s="885">
        <v>0</v>
      </c>
      <c r="J45" s="885">
        <v>0</v>
      </c>
      <c r="K45" s="885">
        <v>0</v>
      </c>
      <c r="L45" s="873" t="s">
        <v>1024</v>
      </c>
      <c r="M45" s="880" t="s">
        <v>371</v>
      </c>
      <c r="N45" s="880" t="s">
        <v>371</v>
      </c>
      <c r="O45" s="873">
        <v>0</v>
      </c>
      <c r="P45" s="873">
        <v>0</v>
      </c>
      <c r="Q45" s="876"/>
    </row>
    <row r="46" spans="1:19" ht="12" customHeight="1">
      <c r="A46" s="1573"/>
      <c r="B46" s="1576"/>
      <c r="C46" s="870" t="s">
        <v>1074</v>
      </c>
      <c r="D46" s="871" t="s">
        <v>1075</v>
      </c>
      <c r="E46" s="872" t="s">
        <v>956</v>
      </c>
      <c r="F46" s="885">
        <v>0</v>
      </c>
      <c r="G46" s="891">
        <v>0</v>
      </c>
      <c r="H46" s="891">
        <v>0</v>
      </c>
      <c r="I46" s="885">
        <v>0</v>
      </c>
      <c r="J46" s="885">
        <v>0</v>
      </c>
      <c r="K46" s="885">
        <v>0</v>
      </c>
      <c r="L46" s="873" t="s">
        <v>1024</v>
      </c>
      <c r="M46" s="880" t="s">
        <v>371</v>
      </c>
      <c r="N46" s="880" t="s">
        <v>371</v>
      </c>
      <c r="O46" s="873">
        <v>0</v>
      </c>
      <c r="P46" s="873">
        <v>0</v>
      </c>
      <c r="Q46" s="876"/>
    </row>
    <row r="47" spans="1:19" s="884" customFormat="1" ht="51" customHeight="1">
      <c r="A47" s="1574"/>
      <c r="B47" s="890" t="s">
        <v>1095</v>
      </c>
      <c r="C47" s="881" t="s">
        <v>1096</v>
      </c>
      <c r="D47" s="881"/>
      <c r="E47" s="882"/>
      <c r="F47" s="892">
        <f t="shared" ref="F47:K47" si="4">SUM(F37:F46)</f>
        <v>0.11</v>
      </c>
      <c r="G47" s="892">
        <f t="shared" si="4"/>
        <v>0</v>
      </c>
      <c r="H47" s="892">
        <f t="shared" si="4"/>
        <v>0.11</v>
      </c>
      <c r="I47" s="892">
        <f t="shared" si="4"/>
        <v>0.85000000000000009</v>
      </c>
      <c r="J47" s="892">
        <f t="shared" si="4"/>
        <v>0</v>
      </c>
      <c r="K47" s="892">
        <f t="shared" si="4"/>
        <v>0.85000000000000009</v>
      </c>
      <c r="L47" s="882"/>
      <c r="M47" s="889"/>
      <c r="N47" s="889"/>
      <c r="O47" s="889"/>
      <c r="P47" s="889"/>
      <c r="Q47" s="876"/>
    </row>
    <row r="48" spans="1:19">
      <c r="A48" s="893" t="s">
        <v>123</v>
      </c>
      <c r="C48" s="884"/>
      <c r="D48" s="884"/>
      <c r="E48" s="884"/>
      <c r="F48" s="884"/>
      <c r="G48" s="884"/>
      <c r="H48" s="884"/>
      <c r="I48" s="884"/>
      <c r="J48" s="884"/>
      <c r="K48" s="884"/>
      <c r="L48" s="884"/>
      <c r="M48" s="884"/>
      <c r="N48" s="884"/>
      <c r="Q48" s="876"/>
    </row>
    <row r="49" spans="1:17">
      <c r="A49" s="868" t="s">
        <v>1097</v>
      </c>
      <c r="C49" s="884"/>
      <c r="D49" s="884"/>
      <c r="E49" s="884"/>
      <c r="F49" s="884"/>
      <c r="G49" s="884"/>
      <c r="H49" s="884"/>
      <c r="I49" s="884"/>
      <c r="J49" s="884"/>
      <c r="K49" s="884"/>
      <c r="L49" s="884"/>
      <c r="M49" s="884"/>
      <c r="N49" s="884"/>
      <c r="Q49" s="876"/>
    </row>
    <row r="50" spans="1:17">
      <c r="A50" s="884" t="s">
        <v>894</v>
      </c>
      <c r="I50" s="884"/>
      <c r="Q50" s="876"/>
    </row>
    <row r="51" spans="1:17">
      <c r="I51" s="884"/>
    </row>
  </sheetData>
  <mergeCells count="17">
    <mergeCell ref="A1:P1"/>
    <mergeCell ref="A2:A3"/>
    <mergeCell ref="B2:B3"/>
    <mergeCell ref="C2:C3"/>
    <mergeCell ref="D2:D3"/>
    <mergeCell ref="E2:E3"/>
    <mergeCell ref="F2:H2"/>
    <mergeCell ref="I2:K2"/>
    <mergeCell ref="L2:L3"/>
    <mergeCell ref="M2:N2"/>
    <mergeCell ref="O2:P2"/>
    <mergeCell ref="B4:B29"/>
    <mergeCell ref="B30:B31"/>
    <mergeCell ref="B32:B35"/>
    <mergeCell ref="A37:A47"/>
    <mergeCell ref="B37:B46"/>
    <mergeCell ref="A4:A36"/>
  </mergeCells>
  <printOptions horizontalCentered="1"/>
  <pageMargins left="0.7" right="0.7" top="0.75" bottom="0.75" header="0.3" footer="0.3"/>
  <pageSetup paperSize="9" scale="64"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35"/>
  <sheetViews>
    <sheetView zoomScaleNormal="100" workbookViewId="0">
      <selection sqref="A1:O1"/>
    </sheetView>
  </sheetViews>
  <sheetFormatPr defaultColWidth="9.140625" defaultRowHeight="12.75"/>
  <cols>
    <col min="1" max="1" width="8.5703125" style="929" customWidth="1"/>
    <col min="2" max="2" width="15.42578125" style="922" customWidth="1"/>
    <col min="3" max="3" width="27.7109375" style="853" customWidth="1"/>
    <col min="4" max="4" width="12.5703125" style="853" customWidth="1"/>
    <col min="5" max="5" width="8.7109375" style="933" customWidth="1"/>
    <col min="6" max="10" width="8.7109375" style="853" customWidth="1"/>
    <col min="11" max="11" width="12.7109375" style="927" customWidth="1"/>
    <col min="12" max="13" width="8.28515625" style="853" customWidth="1"/>
    <col min="14" max="14" width="9.42578125" style="853" customWidth="1"/>
    <col min="15" max="15" width="8.28515625" style="853" customWidth="1"/>
    <col min="16" max="16384" width="9.140625" style="853"/>
  </cols>
  <sheetData>
    <row r="1" spans="1:54" ht="20.25" customHeight="1">
      <c r="A1" s="1585" t="s">
        <v>1098</v>
      </c>
      <c r="B1" s="1585"/>
      <c r="C1" s="1585"/>
      <c r="D1" s="1585"/>
      <c r="E1" s="1585"/>
      <c r="F1" s="1585"/>
      <c r="G1" s="1585"/>
      <c r="H1" s="1585"/>
      <c r="I1" s="1585"/>
      <c r="J1" s="1585"/>
      <c r="K1" s="1585"/>
      <c r="L1" s="1585"/>
      <c r="M1" s="1585"/>
      <c r="N1" s="1585"/>
      <c r="O1" s="1585"/>
    </row>
    <row r="2" spans="1:54" ht="65.25" customHeight="1">
      <c r="A2" s="1499" t="s">
        <v>1099</v>
      </c>
      <c r="B2" s="1499" t="s">
        <v>1013</v>
      </c>
      <c r="C2" s="1502" t="s">
        <v>926</v>
      </c>
      <c r="D2" s="1570" t="s">
        <v>1015</v>
      </c>
      <c r="E2" s="1532" t="s">
        <v>879</v>
      </c>
      <c r="F2" s="1572"/>
      <c r="G2" s="1533"/>
      <c r="H2" s="1586" t="s">
        <v>1016</v>
      </c>
      <c r="I2" s="1586"/>
      <c r="J2" s="1586"/>
      <c r="K2" s="1586" t="s">
        <v>929</v>
      </c>
      <c r="L2" s="1499" t="s">
        <v>930</v>
      </c>
      <c r="M2" s="1499"/>
      <c r="N2" s="1499" t="s">
        <v>1100</v>
      </c>
      <c r="O2" s="1499"/>
    </row>
    <row r="3" spans="1:54" ht="103.5" customHeight="1">
      <c r="A3" s="1499"/>
      <c r="B3" s="1499"/>
      <c r="C3" s="1503"/>
      <c r="D3" s="1571"/>
      <c r="E3" s="811" t="s">
        <v>79</v>
      </c>
      <c r="F3" s="811">
        <v>45078</v>
      </c>
      <c r="G3" s="811">
        <v>45108</v>
      </c>
      <c r="H3" s="811" t="s">
        <v>79</v>
      </c>
      <c r="I3" s="811">
        <v>45078</v>
      </c>
      <c r="J3" s="811">
        <v>45108</v>
      </c>
      <c r="K3" s="1586"/>
      <c r="L3" s="811">
        <v>45078</v>
      </c>
      <c r="M3" s="811">
        <v>45108</v>
      </c>
      <c r="N3" s="811" t="s">
        <v>1018</v>
      </c>
      <c r="O3" s="811" t="s">
        <v>1101</v>
      </c>
    </row>
    <row r="4" spans="1:54" s="900" customFormat="1" ht="12.75" customHeight="1">
      <c r="A4" s="1580" t="s">
        <v>1102</v>
      </c>
      <c r="B4" s="1580" t="s">
        <v>868</v>
      </c>
      <c r="C4" s="812" t="s">
        <v>935</v>
      </c>
      <c r="D4" s="812" t="s">
        <v>1103</v>
      </c>
      <c r="E4" s="894">
        <v>0</v>
      </c>
      <c r="F4" s="895" t="s">
        <v>386</v>
      </c>
      <c r="G4" s="895" t="s">
        <v>386</v>
      </c>
      <c r="H4" s="895">
        <v>0</v>
      </c>
      <c r="I4" s="895" t="s">
        <v>386</v>
      </c>
      <c r="J4" s="895" t="s">
        <v>386</v>
      </c>
      <c r="K4" s="896" t="s">
        <v>937</v>
      </c>
      <c r="L4" s="897">
        <v>57956</v>
      </c>
      <c r="M4" s="897">
        <v>59568</v>
      </c>
      <c r="N4" s="898">
        <v>0</v>
      </c>
      <c r="O4" s="898">
        <v>0</v>
      </c>
      <c r="P4" s="899"/>
      <c r="Q4" s="853"/>
      <c r="R4" s="853"/>
      <c r="S4" s="853"/>
      <c r="T4" s="853"/>
      <c r="U4" s="853"/>
      <c r="V4" s="853"/>
      <c r="W4" s="853"/>
      <c r="X4" s="853"/>
      <c r="Y4" s="853"/>
      <c r="Z4" s="853"/>
      <c r="AA4" s="853"/>
      <c r="AB4" s="853"/>
      <c r="AC4" s="853"/>
      <c r="AD4" s="853"/>
      <c r="AE4" s="853"/>
      <c r="AF4" s="853"/>
      <c r="AG4" s="853"/>
      <c r="AH4" s="853"/>
      <c r="AI4" s="853"/>
      <c r="AJ4" s="853"/>
      <c r="AK4" s="853"/>
      <c r="AL4" s="853"/>
      <c r="AM4" s="853"/>
      <c r="AN4" s="853"/>
      <c r="AO4" s="853"/>
      <c r="AP4" s="853"/>
      <c r="AQ4" s="853"/>
      <c r="AR4" s="853"/>
      <c r="AS4" s="853"/>
      <c r="AT4" s="853"/>
      <c r="AU4" s="853"/>
      <c r="AV4" s="853"/>
      <c r="AW4" s="853"/>
      <c r="AX4" s="853"/>
      <c r="AY4" s="853"/>
      <c r="AZ4" s="853"/>
      <c r="BA4" s="853"/>
      <c r="BB4" s="853"/>
    </row>
    <row r="5" spans="1:54" s="900" customFormat="1">
      <c r="A5" s="1582"/>
      <c r="B5" s="1583"/>
      <c r="C5" s="812" t="s">
        <v>1003</v>
      </c>
      <c r="D5" s="812" t="s">
        <v>1104</v>
      </c>
      <c r="E5" s="894">
        <v>0</v>
      </c>
      <c r="F5" s="895" t="s">
        <v>386</v>
      </c>
      <c r="G5" s="895" t="s">
        <v>386</v>
      </c>
      <c r="H5" s="895">
        <v>0</v>
      </c>
      <c r="I5" s="895" t="s">
        <v>386</v>
      </c>
      <c r="J5" s="895" t="s">
        <v>386</v>
      </c>
      <c r="K5" s="896" t="s">
        <v>948</v>
      </c>
      <c r="L5" s="897">
        <v>68935</v>
      </c>
      <c r="M5" s="897">
        <v>73600</v>
      </c>
      <c r="N5" s="898">
        <v>0</v>
      </c>
      <c r="O5" s="898">
        <v>0</v>
      </c>
      <c r="P5" s="899"/>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c r="AW5" s="853"/>
      <c r="AX5" s="853"/>
      <c r="AY5" s="853"/>
      <c r="AZ5" s="853"/>
      <c r="BA5" s="853"/>
      <c r="BB5" s="853"/>
    </row>
    <row r="6" spans="1:54" s="900" customFormat="1">
      <c r="A6" s="1582"/>
      <c r="B6" s="1583"/>
      <c r="C6" s="812" t="s">
        <v>1105</v>
      </c>
      <c r="D6" s="812" t="s">
        <v>1106</v>
      </c>
      <c r="E6" s="894">
        <v>0</v>
      </c>
      <c r="F6" s="894" t="s">
        <v>386</v>
      </c>
      <c r="G6" s="894" t="s">
        <v>386</v>
      </c>
      <c r="H6" s="894">
        <v>0</v>
      </c>
      <c r="I6" s="894" t="s">
        <v>386</v>
      </c>
      <c r="J6" s="894" t="s">
        <v>386</v>
      </c>
      <c r="K6" s="896" t="s">
        <v>937</v>
      </c>
      <c r="L6" s="901">
        <v>58020</v>
      </c>
      <c r="M6" s="901">
        <v>59628</v>
      </c>
      <c r="N6" s="898">
        <v>0</v>
      </c>
      <c r="O6" s="898">
        <v>0</v>
      </c>
      <c r="P6" s="899"/>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3"/>
      <c r="AY6" s="853"/>
      <c r="AZ6" s="853"/>
      <c r="BA6" s="853"/>
      <c r="BB6" s="853"/>
    </row>
    <row r="7" spans="1:54" s="900" customFormat="1">
      <c r="A7" s="1582"/>
      <c r="B7" s="1583"/>
      <c r="C7" s="812" t="s">
        <v>1107</v>
      </c>
      <c r="D7" s="812" t="s">
        <v>1108</v>
      </c>
      <c r="E7" s="894">
        <v>0</v>
      </c>
      <c r="F7" s="895" t="s">
        <v>386</v>
      </c>
      <c r="G7" s="895" t="s">
        <v>386</v>
      </c>
      <c r="H7" s="895">
        <v>0</v>
      </c>
      <c r="I7" s="895" t="s">
        <v>386</v>
      </c>
      <c r="J7" s="895" t="s">
        <v>386</v>
      </c>
      <c r="K7" s="896" t="s">
        <v>948</v>
      </c>
      <c r="L7" s="897">
        <v>68394</v>
      </c>
      <c r="M7" s="897">
        <v>73600</v>
      </c>
      <c r="N7" s="898">
        <v>0</v>
      </c>
      <c r="O7" s="898">
        <v>0</v>
      </c>
      <c r="P7" s="899"/>
      <c r="Q7" s="853"/>
      <c r="R7" s="853"/>
      <c r="S7" s="853"/>
      <c r="T7" s="853"/>
      <c r="U7" s="853"/>
      <c r="V7" s="853"/>
      <c r="W7" s="853"/>
      <c r="X7" s="853"/>
      <c r="Y7" s="853"/>
      <c r="Z7" s="853"/>
      <c r="AA7" s="853"/>
      <c r="AB7" s="853"/>
      <c r="AC7" s="853"/>
      <c r="AD7" s="853"/>
      <c r="AE7" s="853"/>
      <c r="AF7" s="853"/>
      <c r="AG7" s="853"/>
      <c r="AH7" s="853"/>
      <c r="AI7" s="853"/>
      <c r="AJ7" s="853"/>
      <c r="AK7" s="853"/>
      <c r="AL7" s="853"/>
      <c r="AM7" s="853"/>
      <c r="AN7" s="853"/>
      <c r="AO7" s="853"/>
      <c r="AP7" s="853"/>
      <c r="AQ7" s="853"/>
      <c r="AR7" s="853"/>
      <c r="AS7" s="853"/>
      <c r="AT7" s="853"/>
      <c r="AU7" s="853"/>
      <c r="AV7" s="853"/>
      <c r="AW7" s="853"/>
      <c r="AX7" s="853"/>
      <c r="AY7" s="853"/>
      <c r="AZ7" s="853"/>
      <c r="BA7" s="853"/>
      <c r="BB7" s="853"/>
    </row>
    <row r="8" spans="1:54" s="900" customFormat="1">
      <c r="A8" s="1582"/>
      <c r="B8" s="1583"/>
      <c r="C8" s="812" t="s">
        <v>1109</v>
      </c>
      <c r="D8" s="812" t="s">
        <v>1110</v>
      </c>
      <c r="E8" s="894">
        <v>0</v>
      </c>
      <c r="F8" s="895" t="s">
        <v>386</v>
      </c>
      <c r="G8" s="895" t="s">
        <v>386</v>
      </c>
      <c r="H8" s="895">
        <v>0</v>
      </c>
      <c r="I8" s="895" t="s">
        <v>386</v>
      </c>
      <c r="J8" s="895" t="s">
        <v>386</v>
      </c>
      <c r="K8" s="896" t="s">
        <v>948</v>
      </c>
      <c r="L8" s="897">
        <v>68394</v>
      </c>
      <c r="M8" s="897">
        <v>74037</v>
      </c>
      <c r="N8" s="898">
        <v>0</v>
      </c>
      <c r="O8" s="898">
        <v>0</v>
      </c>
      <c r="P8" s="899"/>
      <c r="Q8" s="853"/>
      <c r="R8" s="853"/>
      <c r="S8" s="853"/>
      <c r="T8" s="853"/>
      <c r="U8" s="853"/>
      <c r="V8" s="853"/>
      <c r="W8" s="853"/>
      <c r="X8" s="853"/>
      <c r="Y8" s="853"/>
      <c r="Z8" s="853"/>
      <c r="AA8" s="853"/>
      <c r="AB8" s="853"/>
      <c r="AC8" s="853"/>
      <c r="AD8" s="853"/>
      <c r="AE8" s="853"/>
      <c r="AF8" s="853"/>
      <c r="AG8" s="853"/>
      <c r="AH8" s="853"/>
      <c r="AI8" s="853"/>
      <c r="AJ8" s="853"/>
      <c r="AK8" s="853"/>
      <c r="AL8" s="853"/>
      <c r="AM8" s="853"/>
      <c r="AN8" s="853"/>
      <c r="AO8" s="853"/>
      <c r="AP8" s="853"/>
      <c r="AQ8" s="853"/>
      <c r="AR8" s="853"/>
      <c r="AS8" s="853"/>
      <c r="AT8" s="853"/>
      <c r="AU8" s="853"/>
      <c r="AV8" s="853"/>
      <c r="AW8" s="853"/>
      <c r="AX8" s="853"/>
      <c r="AY8" s="853"/>
      <c r="AZ8" s="853"/>
      <c r="BA8" s="853"/>
      <c r="BB8" s="853"/>
    </row>
    <row r="9" spans="1:54" s="900" customFormat="1">
      <c r="A9" s="1582"/>
      <c r="B9" s="1584"/>
      <c r="C9" s="902" t="s">
        <v>1111</v>
      </c>
      <c r="D9" s="902"/>
      <c r="E9" s="903">
        <f t="shared" ref="E9:J9" si="0">SUM(E4:E8)</f>
        <v>0</v>
      </c>
      <c r="F9" s="903">
        <f t="shared" si="0"/>
        <v>0</v>
      </c>
      <c r="G9" s="903">
        <f t="shared" si="0"/>
        <v>0</v>
      </c>
      <c r="H9" s="903">
        <f t="shared" si="0"/>
        <v>0</v>
      </c>
      <c r="I9" s="903">
        <f t="shared" si="0"/>
        <v>0</v>
      </c>
      <c r="J9" s="903">
        <f t="shared" si="0"/>
        <v>0</v>
      </c>
      <c r="K9" s="904"/>
      <c r="L9" s="905"/>
      <c r="M9" s="905"/>
      <c r="N9" s="905"/>
      <c r="O9" s="905"/>
      <c r="P9" s="899"/>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3"/>
      <c r="AY9" s="853"/>
      <c r="AZ9" s="853"/>
      <c r="BA9" s="853"/>
      <c r="BB9" s="853"/>
    </row>
    <row r="10" spans="1:54" s="900" customFormat="1">
      <c r="A10" s="1582"/>
      <c r="B10" s="1580" t="s">
        <v>1112</v>
      </c>
      <c r="C10" s="812" t="s">
        <v>1074</v>
      </c>
      <c r="D10" s="812" t="s">
        <v>976</v>
      </c>
      <c r="E10" s="906">
        <v>26</v>
      </c>
      <c r="F10" s="894" t="s">
        <v>386</v>
      </c>
      <c r="G10" s="894" t="s">
        <v>386</v>
      </c>
      <c r="H10" s="906">
        <v>1.78908</v>
      </c>
      <c r="I10" s="894" t="s">
        <v>386</v>
      </c>
      <c r="J10" s="894" t="s">
        <v>386</v>
      </c>
      <c r="K10" s="896" t="s">
        <v>1024</v>
      </c>
      <c r="L10" s="907" t="s">
        <v>371</v>
      </c>
      <c r="M10" s="907" t="s">
        <v>371</v>
      </c>
      <c r="N10" s="898">
        <v>0</v>
      </c>
      <c r="O10" s="898">
        <v>0</v>
      </c>
      <c r="P10" s="899"/>
      <c r="Q10" s="853"/>
      <c r="R10" s="853"/>
      <c r="S10" s="853"/>
      <c r="T10" s="853"/>
      <c r="U10" s="853"/>
      <c r="V10" s="853"/>
      <c r="W10" s="853"/>
      <c r="X10" s="853"/>
      <c r="Y10" s="853" t="s">
        <v>386</v>
      </c>
      <c r="Z10" s="853" t="s">
        <v>386</v>
      </c>
      <c r="AA10" s="853"/>
      <c r="AB10" s="853"/>
      <c r="AC10" s="853"/>
      <c r="AD10" s="853"/>
      <c r="AE10" s="853"/>
      <c r="AF10" s="853"/>
      <c r="AG10" s="853"/>
      <c r="AH10" s="853"/>
      <c r="AI10" s="853"/>
      <c r="AJ10" s="853"/>
      <c r="AK10" s="853"/>
      <c r="AL10" s="853"/>
      <c r="AM10" s="853"/>
      <c r="AN10" s="853"/>
      <c r="AO10" s="853"/>
      <c r="AP10" s="853"/>
      <c r="AQ10" s="853"/>
      <c r="AR10" s="853"/>
      <c r="AS10" s="853"/>
      <c r="AT10" s="853"/>
      <c r="AU10" s="853"/>
      <c r="AV10" s="853"/>
      <c r="AW10" s="853"/>
      <c r="AX10" s="853"/>
      <c r="AY10" s="853"/>
      <c r="AZ10" s="853"/>
      <c r="BA10" s="853"/>
      <c r="BB10" s="853"/>
    </row>
    <row r="11" spans="1:54" s="900" customFormat="1">
      <c r="A11" s="1582"/>
      <c r="B11" s="1583"/>
      <c r="C11" s="812" t="s">
        <v>1113</v>
      </c>
      <c r="D11" s="812" t="s">
        <v>1114</v>
      </c>
      <c r="E11" s="906">
        <v>49</v>
      </c>
      <c r="F11" s="894" t="s">
        <v>386</v>
      </c>
      <c r="G11" s="894" t="s">
        <v>386</v>
      </c>
      <c r="H11" s="906">
        <v>1.9402699999999999</v>
      </c>
      <c r="I11" s="894" t="s">
        <v>386</v>
      </c>
      <c r="J11" s="894" t="s">
        <v>386</v>
      </c>
      <c r="K11" s="896" t="s">
        <v>948</v>
      </c>
      <c r="L11" s="901">
        <v>390</v>
      </c>
      <c r="M11" s="901">
        <v>386.7</v>
      </c>
      <c r="N11" s="898">
        <v>0</v>
      </c>
      <c r="O11" s="898">
        <v>0</v>
      </c>
      <c r="P11" s="899"/>
      <c r="Q11" s="853"/>
      <c r="R11" s="853"/>
      <c r="S11" s="853"/>
      <c r="T11" s="853"/>
      <c r="U11" s="853"/>
      <c r="V11" s="853"/>
      <c r="W11" s="853"/>
      <c r="X11" s="853"/>
      <c r="Y11" s="853"/>
      <c r="Z11" s="853"/>
      <c r="AA11" s="853"/>
      <c r="AB11" s="853"/>
      <c r="AC11" s="853"/>
      <c r="AD11" s="853"/>
      <c r="AE11" s="853"/>
      <c r="AF11" s="853"/>
      <c r="AG11" s="853"/>
      <c r="AH11" s="853"/>
      <c r="AI11" s="853"/>
      <c r="AJ11" s="853"/>
      <c r="AK11" s="853"/>
      <c r="AL11" s="853"/>
      <c r="AM11" s="853"/>
      <c r="AN11" s="853"/>
      <c r="AO11" s="853"/>
      <c r="AP11" s="853"/>
      <c r="AQ11" s="853"/>
      <c r="AR11" s="853"/>
      <c r="AS11" s="853"/>
      <c r="AT11" s="853"/>
      <c r="AU11" s="853"/>
      <c r="AV11" s="853"/>
      <c r="AW11" s="853"/>
      <c r="AX11" s="853"/>
      <c r="AY11" s="853"/>
      <c r="AZ11" s="853"/>
      <c r="BA11" s="853"/>
      <c r="BB11" s="853"/>
    </row>
    <row r="12" spans="1:54" s="900" customFormat="1">
      <c r="A12" s="1582"/>
      <c r="B12" s="1583"/>
      <c r="C12" s="812" t="s">
        <v>1115</v>
      </c>
      <c r="D12" s="908" t="s">
        <v>1116</v>
      </c>
      <c r="E12" s="894">
        <v>0</v>
      </c>
      <c r="F12" s="894" t="s">
        <v>386</v>
      </c>
      <c r="G12" s="894" t="s">
        <v>386</v>
      </c>
      <c r="H12" s="894">
        <v>0</v>
      </c>
      <c r="I12" s="894" t="s">
        <v>386</v>
      </c>
      <c r="J12" s="894" t="s">
        <v>386</v>
      </c>
      <c r="K12" s="896" t="s">
        <v>1041</v>
      </c>
      <c r="L12" s="901">
        <v>26540</v>
      </c>
      <c r="M12" s="907" t="s">
        <v>371</v>
      </c>
      <c r="N12" s="898">
        <v>0</v>
      </c>
      <c r="O12" s="898">
        <v>0</v>
      </c>
      <c r="P12" s="899"/>
      <c r="Q12" s="853"/>
      <c r="R12" s="853"/>
      <c r="S12" s="853"/>
      <c r="T12" s="853"/>
      <c r="U12" s="853"/>
      <c r="V12" s="853"/>
      <c r="W12" s="853"/>
      <c r="X12" s="853"/>
      <c r="Y12" s="853"/>
      <c r="Z12" s="853"/>
      <c r="AA12" s="853"/>
      <c r="AB12" s="853"/>
      <c r="AC12" s="853"/>
      <c r="AD12" s="853"/>
      <c r="AE12" s="853"/>
      <c r="AF12" s="853"/>
      <c r="AG12" s="853"/>
      <c r="AH12" s="853"/>
      <c r="AI12" s="853"/>
      <c r="AJ12" s="853"/>
      <c r="AK12" s="853"/>
      <c r="AL12" s="853"/>
      <c r="AM12" s="853"/>
      <c r="AN12" s="853"/>
      <c r="AO12" s="853"/>
      <c r="AP12" s="853"/>
      <c r="AQ12" s="853"/>
      <c r="AR12" s="853"/>
      <c r="AS12" s="853"/>
      <c r="AT12" s="853"/>
      <c r="AU12" s="853"/>
      <c r="AV12" s="853"/>
      <c r="AW12" s="853"/>
      <c r="AX12" s="853"/>
      <c r="AY12" s="853"/>
      <c r="AZ12" s="853"/>
      <c r="BA12" s="853"/>
      <c r="BB12" s="853"/>
    </row>
    <row r="13" spans="1:54" s="900" customFormat="1">
      <c r="A13" s="1582"/>
      <c r="B13" s="1584"/>
      <c r="C13" s="902" t="s">
        <v>1078</v>
      </c>
      <c r="D13" s="902"/>
      <c r="E13" s="903">
        <f t="shared" ref="E13:J13" si="1">SUM(E10:E12)</f>
        <v>75</v>
      </c>
      <c r="F13" s="903">
        <f t="shared" si="1"/>
        <v>0</v>
      </c>
      <c r="G13" s="903">
        <f t="shared" si="1"/>
        <v>0</v>
      </c>
      <c r="H13" s="903">
        <f t="shared" si="1"/>
        <v>3.7293500000000002</v>
      </c>
      <c r="I13" s="903">
        <f t="shared" si="1"/>
        <v>0</v>
      </c>
      <c r="J13" s="903">
        <f t="shared" si="1"/>
        <v>0</v>
      </c>
      <c r="K13" s="904"/>
      <c r="L13" s="905"/>
      <c r="M13" s="905"/>
      <c r="N13" s="905"/>
      <c r="O13" s="905"/>
      <c r="P13" s="899"/>
      <c r="Q13" s="853"/>
      <c r="R13" s="853"/>
      <c r="S13" s="853"/>
      <c r="T13" s="853"/>
      <c r="U13" s="853"/>
      <c r="V13" s="853"/>
      <c r="W13" s="853"/>
      <c r="X13" s="853"/>
      <c r="Y13" s="853"/>
      <c r="Z13" s="853"/>
      <c r="AA13" s="853"/>
      <c r="AB13" s="853"/>
      <c r="AC13" s="853"/>
      <c r="AD13" s="853"/>
      <c r="AE13" s="853"/>
      <c r="AF13" s="853"/>
      <c r="AG13" s="853"/>
      <c r="AH13" s="853"/>
      <c r="AI13" s="853"/>
      <c r="AJ13" s="853"/>
      <c r="AK13" s="853"/>
      <c r="AL13" s="853"/>
      <c r="AM13" s="853"/>
      <c r="AN13" s="853"/>
      <c r="AO13" s="853"/>
      <c r="AP13" s="853"/>
      <c r="AQ13" s="853"/>
      <c r="AR13" s="853"/>
      <c r="AS13" s="853"/>
      <c r="AT13" s="853"/>
      <c r="AU13" s="853"/>
      <c r="AV13" s="853"/>
      <c r="AW13" s="853"/>
      <c r="AX13" s="853"/>
      <c r="AY13" s="853"/>
      <c r="AZ13" s="853"/>
      <c r="BA13" s="853"/>
      <c r="BB13" s="853"/>
    </row>
    <row r="14" spans="1:54" s="900" customFormat="1" ht="25.5">
      <c r="A14" s="1582"/>
      <c r="B14" s="1580" t="s">
        <v>890</v>
      </c>
      <c r="C14" s="909" t="s">
        <v>1117</v>
      </c>
      <c r="D14" s="812" t="s">
        <v>976</v>
      </c>
      <c r="E14" s="906">
        <v>21</v>
      </c>
      <c r="F14" s="906" t="s">
        <v>386</v>
      </c>
      <c r="G14" s="894" t="s">
        <v>386</v>
      </c>
      <c r="H14" s="906">
        <v>1.0297099999999999</v>
      </c>
      <c r="I14" s="906" t="s">
        <v>386</v>
      </c>
      <c r="J14" s="894" t="s">
        <v>386</v>
      </c>
      <c r="K14" s="896" t="s">
        <v>1073</v>
      </c>
      <c r="L14" s="897">
        <v>44800</v>
      </c>
      <c r="M14" s="897">
        <v>42380</v>
      </c>
      <c r="N14" s="896">
        <v>0.27</v>
      </c>
      <c r="O14" s="896">
        <v>0</v>
      </c>
      <c r="P14" s="899"/>
      <c r="Q14" s="853"/>
      <c r="R14" s="853"/>
      <c r="S14" s="853"/>
      <c r="T14" s="853"/>
      <c r="U14" s="853"/>
      <c r="V14" s="853"/>
      <c r="W14" s="853"/>
      <c r="X14" s="853"/>
      <c r="Y14" s="853"/>
      <c r="Z14" s="853"/>
      <c r="AA14" s="853"/>
      <c r="AB14" s="853"/>
      <c r="AC14" s="853"/>
      <c r="AD14" s="853"/>
      <c r="AE14" s="853"/>
      <c r="AF14" s="853"/>
      <c r="AG14" s="853"/>
      <c r="AH14" s="853"/>
      <c r="AI14" s="853"/>
      <c r="AJ14" s="853"/>
      <c r="AK14" s="853"/>
      <c r="AL14" s="853"/>
      <c r="AM14" s="853"/>
      <c r="AN14" s="853"/>
      <c r="AO14" s="853"/>
      <c r="AP14" s="853"/>
      <c r="AQ14" s="853"/>
      <c r="AR14" s="853"/>
      <c r="AS14" s="853"/>
      <c r="AT14" s="853"/>
      <c r="AU14" s="853"/>
      <c r="AV14" s="853"/>
      <c r="AW14" s="853"/>
      <c r="AX14" s="853"/>
      <c r="AY14" s="853"/>
      <c r="AZ14" s="853"/>
      <c r="BA14" s="853"/>
      <c r="BB14" s="853"/>
    </row>
    <row r="15" spans="1:54" s="900" customFormat="1">
      <c r="A15" s="1582"/>
      <c r="B15" s="1583"/>
      <c r="C15" s="812" t="s">
        <v>959</v>
      </c>
      <c r="D15" s="812" t="s">
        <v>960</v>
      </c>
      <c r="E15" s="895">
        <v>0</v>
      </c>
      <c r="F15" s="895" t="s">
        <v>386</v>
      </c>
      <c r="G15" s="895" t="s">
        <v>386</v>
      </c>
      <c r="H15" s="895">
        <v>0</v>
      </c>
      <c r="I15" s="895" t="s">
        <v>386</v>
      </c>
      <c r="J15" s="895" t="s">
        <v>386</v>
      </c>
      <c r="K15" s="896" t="s">
        <v>948</v>
      </c>
      <c r="L15" s="907" t="s">
        <v>371</v>
      </c>
      <c r="M15" s="907" t="s">
        <v>371</v>
      </c>
      <c r="N15" s="896">
        <v>0</v>
      </c>
      <c r="O15" s="896">
        <v>0</v>
      </c>
      <c r="P15" s="899"/>
      <c r="Q15" s="853"/>
      <c r="R15" s="853"/>
      <c r="S15" s="853"/>
      <c r="T15" s="853"/>
      <c r="U15" s="853"/>
      <c r="V15" s="853"/>
      <c r="W15" s="853"/>
      <c r="X15" s="853"/>
      <c r="Y15" s="853"/>
      <c r="Z15" s="853"/>
      <c r="AA15" s="853"/>
      <c r="AB15" s="853"/>
      <c r="AC15" s="853"/>
      <c r="AD15" s="853"/>
      <c r="AE15" s="853"/>
      <c r="AF15" s="853"/>
      <c r="AG15" s="853"/>
      <c r="AH15" s="853"/>
      <c r="AI15" s="853"/>
      <c r="AJ15" s="853"/>
      <c r="AK15" s="853"/>
      <c r="AL15" s="853"/>
      <c r="AM15" s="853"/>
      <c r="AN15" s="853"/>
      <c r="AO15" s="853"/>
      <c r="AP15" s="853"/>
      <c r="AQ15" s="853"/>
      <c r="AR15" s="853"/>
      <c r="AS15" s="853"/>
      <c r="AT15" s="853"/>
      <c r="AU15" s="853"/>
      <c r="AV15" s="853"/>
      <c r="AW15" s="853"/>
      <c r="AX15" s="853"/>
      <c r="AY15" s="853"/>
      <c r="AZ15" s="853"/>
      <c r="BA15" s="853"/>
      <c r="BB15" s="853"/>
    </row>
    <row r="16" spans="1:54" s="900" customFormat="1">
      <c r="A16" s="1582"/>
      <c r="B16" s="1584"/>
      <c r="C16" s="902" t="s">
        <v>1081</v>
      </c>
      <c r="D16" s="902"/>
      <c r="E16" s="903">
        <f>SUM(E14:E15)</f>
        <v>21</v>
      </c>
      <c r="F16" s="903">
        <f t="shared" ref="F16:J16" si="2">SUM(F14:F15)</f>
        <v>0</v>
      </c>
      <c r="G16" s="903">
        <f t="shared" si="2"/>
        <v>0</v>
      </c>
      <c r="H16" s="903">
        <f t="shared" si="2"/>
        <v>1.0297099999999999</v>
      </c>
      <c r="I16" s="903">
        <f t="shared" si="2"/>
        <v>0</v>
      </c>
      <c r="J16" s="903">
        <f t="shared" si="2"/>
        <v>0</v>
      </c>
      <c r="K16" s="904"/>
      <c r="L16" s="905"/>
      <c r="M16" s="905"/>
      <c r="N16" s="905"/>
      <c r="O16" s="905"/>
      <c r="P16" s="899"/>
      <c r="Q16" s="853"/>
      <c r="R16" s="853"/>
      <c r="S16" s="853"/>
      <c r="T16" s="853"/>
      <c r="U16" s="853"/>
      <c r="V16" s="853"/>
      <c r="W16" s="853"/>
      <c r="X16" s="853"/>
      <c r="Y16" s="853"/>
      <c r="Z16" s="853"/>
      <c r="AA16" s="853"/>
      <c r="AB16" s="853"/>
      <c r="AC16" s="853"/>
      <c r="AD16" s="853"/>
      <c r="AE16" s="853"/>
      <c r="AF16" s="853"/>
      <c r="AG16" s="853"/>
      <c r="AH16" s="853"/>
      <c r="AI16" s="853"/>
      <c r="AJ16" s="853"/>
      <c r="AK16" s="853"/>
      <c r="AL16" s="853"/>
      <c r="AM16" s="853"/>
      <c r="AN16" s="853"/>
      <c r="AO16" s="853"/>
      <c r="AP16" s="853"/>
      <c r="AQ16" s="853"/>
      <c r="AR16" s="853"/>
      <c r="AS16" s="853"/>
      <c r="AT16" s="853"/>
      <c r="AU16" s="853"/>
      <c r="AV16" s="853"/>
      <c r="AW16" s="853"/>
      <c r="AX16" s="853"/>
      <c r="AY16" s="853"/>
      <c r="AZ16" s="853"/>
      <c r="BA16" s="853"/>
      <c r="BB16" s="853"/>
    </row>
    <row r="17" spans="1:54" s="900" customFormat="1">
      <c r="A17" s="1582"/>
      <c r="B17" s="1580" t="s">
        <v>870</v>
      </c>
      <c r="C17" s="812" t="s">
        <v>1118</v>
      </c>
      <c r="D17" s="812"/>
      <c r="E17" s="910">
        <v>0</v>
      </c>
      <c r="F17" s="910">
        <v>0</v>
      </c>
      <c r="G17" s="910">
        <v>0</v>
      </c>
      <c r="H17" s="910">
        <v>0</v>
      </c>
      <c r="I17" s="910">
        <v>0</v>
      </c>
      <c r="J17" s="910">
        <v>0</v>
      </c>
      <c r="K17" s="896" t="s">
        <v>386</v>
      </c>
      <c r="L17" s="907" t="s">
        <v>371</v>
      </c>
      <c r="M17" s="907" t="s">
        <v>371</v>
      </c>
      <c r="N17" s="898">
        <v>0</v>
      </c>
      <c r="O17" s="898">
        <v>0</v>
      </c>
      <c r="P17" s="899"/>
      <c r="Q17" s="853"/>
      <c r="R17" s="853"/>
      <c r="S17" s="853"/>
      <c r="T17" s="853"/>
      <c r="U17" s="853"/>
      <c r="V17" s="853"/>
      <c r="W17" s="853"/>
      <c r="X17" s="853"/>
      <c r="Y17" s="853"/>
      <c r="Z17" s="853"/>
      <c r="AA17" s="853"/>
      <c r="AB17" s="853"/>
      <c r="AC17" s="853"/>
      <c r="AD17" s="853"/>
      <c r="AE17" s="853"/>
      <c r="AF17" s="853"/>
      <c r="AG17" s="853"/>
      <c r="AH17" s="853"/>
      <c r="AI17" s="853"/>
      <c r="AJ17" s="853"/>
      <c r="AK17" s="853"/>
      <c r="AL17" s="853"/>
      <c r="AM17" s="853"/>
      <c r="AN17" s="853"/>
      <c r="AO17" s="853"/>
      <c r="AP17" s="853"/>
      <c r="AQ17" s="853"/>
      <c r="AR17" s="853"/>
      <c r="AS17" s="853"/>
      <c r="AT17" s="853"/>
      <c r="AU17" s="853"/>
      <c r="AV17" s="853"/>
      <c r="AW17" s="853"/>
      <c r="AX17" s="853"/>
      <c r="AY17" s="853"/>
      <c r="AZ17" s="853"/>
      <c r="BA17" s="853"/>
      <c r="BB17" s="853"/>
    </row>
    <row r="18" spans="1:54" s="900" customFormat="1">
      <c r="A18" s="1582"/>
      <c r="B18" s="1584"/>
      <c r="C18" s="902" t="s">
        <v>1119</v>
      </c>
      <c r="D18" s="902"/>
      <c r="E18" s="903">
        <f>SUM(E17)</f>
        <v>0</v>
      </c>
      <c r="F18" s="903">
        <f t="shared" ref="F18:J18" si="3">SUM(F17)</f>
        <v>0</v>
      </c>
      <c r="G18" s="903">
        <f t="shared" si="3"/>
        <v>0</v>
      </c>
      <c r="H18" s="903">
        <f t="shared" si="3"/>
        <v>0</v>
      </c>
      <c r="I18" s="903">
        <f t="shared" si="3"/>
        <v>0</v>
      </c>
      <c r="J18" s="903">
        <f t="shared" si="3"/>
        <v>0</v>
      </c>
      <c r="K18" s="904"/>
      <c r="L18" s="905"/>
      <c r="M18" s="905"/>
      <c r="N18" s="905"/>
      <c r="O18" s="905"/>
      <c r="P18" s="899"/>
      <c r="Q18" s="853"/>
      <c r="R18" s="853"/>
      <c r="S18" s="853"/>
      <c r="T18" s="853"/>
      <c r="U18" s="853"/>
      <c r="V18" s="853"/>
      <c r="W18" s="853"/>
      <c r="X18" s="853"/>
      <c r="Y18" s="853"/>
      <c r="Z18" s="853"/>
      <c r="AA18" s="853"/>
      <c r="AB18" s="853"/>
      <c r="AC18" s="853"/>
      <c r="AD18" s="853"/>
      <c r="AE18" s="853"/>
      <c r="AF18" s="853"/>
      <c r="AG18" s="853"/>
      <c r="AH18" s="853"/>
      <c r="AI18" s="853"/>
      <c r="AJ18" s="853"/>
      <c r="AK18" s="853"/>
      <c r="AL18" s="853"/>
      <c r="AM18" s="853"/>
      <c r="AN18" s="853"/>
      <c r="AO18" s="853"/>
      <c r="AP18" s="853"/>
      <c r="AQ18" s="853"/>
      <c r="AR18" s="853"/>
      <c r="AS18" s="853"/>
      <c r="AT18" s="853"/>
      <c r="AU18" s="853"/>
      <c r="AV18" s="853"/>
      <c r="AW18" s="853"/>
      <c r="AX18" s="853"/>
      <c r="AY18" s="853"/>
      <c r="AZ18" s="853"/>
      <c r="BA18" s="853"/>
      <c r="BB18" s="853"/>
    </row>
    <row r="19" spans="1:54" s="900" customFormat="1" ht="25.5">
      <c r="A19" s="1581"/>
      <c r="B19" s="911" t="s">
        <v>1120</v>
      </c>
      <c r="C19" s="912"/>
      <c r="D19" s="912"/>
      <c r="E19" s="913">
        <f>SUM(E9,E13,E16)</f>
        <v>96</v>
      </c>
      <c r="F19" s="913">
        <f t="shared" ref="F19:J19" si="4">SUM(F9,F13,F16)</f>
        <v>0</v>
      </c>
      <c r="G19" s="913">
        <f t="shared" si="4"/>
        <v>0</v>
      </c>
      <c r="H19" s="913">
        <f t="shared" si="4"/>
        <v>4.7590599999999998</v>
      </c>
      <c r="I19" s="913">
        <f t="shared" si="4"/>
        <v>0</v>
      </c>
      <c r="J19" s="913">
        <f t="shared" si="4"/>
        <v>0</v>
      </c>
      <c r="K19" s="914"/>
      <c r="L19" s="915"/>
      <c r="M19" s="915"/>
      <c r="N19" s="915"/>
      <c r="O19" s="915"/>
      <c r="P19" s="899"/>
      <c r="Q19" s="853"/>
      <c r="R19" s="853"/>
      <c r="S19" s="853"/>
      <c r="T19" s="853"/>
      <c r="U19" s="853"/>
      <c r="V19" s="853"/>
      <c r="W19" s="853"/>
      <c r="X19" s="853"/>
      <c r="Y19" s="853"/>
      <c r="Z19" s="853"/>
      <c r="AA19" s="853"/>
      <c r="AB19" s="853"/>
      <c r="AC19" s="853"/>
      <c r="AD19" s="853"/>
      <c r="AE19" s="853"/>
      <c r="AF19" s="853"/>
      <c r="AG19" s="853"/>
      <c r="AH19" s="853"/>
      <c r="AI19" s="853"/>
      <c r="AJ19" s="853"/>
      <c r="AK19" s="853"/>
      <c r="AL19" s="853"/>
      <c r="AM19" s="853"/>
      <c r="AN19" s="853"/>
      <c r="AO19" s="853"/>
      <c r="AP19" s="853"/>
      <c r="AQ19" s="853"/>
      <c r="AR19" s="853"/>
      <c r="AS19" s="853"/>
      <c r="AT19" s="853"/>
      <c r="AU19" s="853"/>
      <c r="AV19" s="853"/>
      <c r="AW19" s="853"/>
      <c r="AX19" s="853"/>
      <c r="AY19" s="853"/>
      <c r="AZ19" s="853"/>
      <c r="BA19" s="853"/>
      <c r="BB19" s="853"/>
    </row>
    <row r="20" spans="1:54" s="900" customFormat="1" ht="12.75" customHeight="1">
      <c r="A20" s="1580" t="s">
        <v>1121</v>
      </c>
      <c r="B20" s="1580" t="s">
        <v>934</v>
      </c>
      <c r="C20" s="812" t="s">
        <v>935</v>
      </c>
      <c r="D20" s="812" t="s">
        <v>1103</v>
      </c>
      <c r="E20" s="895">
        <v>0</v>
      </c>
      <c r="F20" s="895" t="s">
        <v>386</v>
      </c>
      <c r="G20" s="895" t="s">
        <v>386</v>
      </c>
      <c r="H20" s="895">
        <v>0</v>
      </c>
      <c r="I20" s="895" t="s">
        <v>386</v>
      </c>
      <c r="J20" s="895" t="s">
        <v>386</v>
      </c>
      <c r="K20" s="916" t="s">
        <v>937</v>
      </c>
      <c r="L20" s="907" t="s">
        <v>371</v>
      </c>
      <c r="M20" s="907" t="s">
        <v>371</v>
      </c>
      <c r="N20" s="898">
        <v>0</v>
      </c>
      <c r="O20" s="898">
        <v>0</v>
      </c>
      <c r="P20" s="899"/>
      <c r="Q20" s="853"/>
      <c r="R20" s="853"/>
      <c r="S20" s="853"/>
      <c r="T20" s="853"/>
      <c r="U20" s="853"/>
      <c r="V20" s="853"/>
      <c r="W20" s="853"/>
      <c r="X20" s="853"/>
      <c r="Y20" s="853"/>
      <c r="Z20" s="853"/>
      <c r="AA20" s="853"/>
      <c r="AB20" s="853"/>
      <c r="AC20" s="853"/>
      <c r="AD20" s="853"/>
      <c r="AE20" s="853"/>
      <c r="AF20" s="853"/>
      <c r="AG20" s="853"/>
      <c r="AH20" s="853"/>
      <c r="AI20" s="853"/>
      <c r="AJ20" s="853"/>
      <c r="AK20" s="853"/>
      <c r="AL20" s="853"/>
      <c r="AM20" s="853"/>
      <c r="AN20" s="853"/>
      <c r="AO20" s="853"/>
      <c r="AP20" s="853"/>
      <c r="AQ20" s="853"/>
      <c r="AR20" s="853"/>
      <c r="AS20" s="853"/>
      <c r="AT20" s="853"/>
      <c r="AU20" s="853"/>
      <c r="AV20" s="853"/>
      <c r="AW20" s="853"/>
      <c r="AX20" s="853"/>
      <c r="AY20" s="853"/>
      <c r="AZ20" s="853"/>
      <c r="BA20" s="853"/>
      <c r="BB20" s="853"/>
    </row>
    <row r="21" spans="1:54" s="900" customFormat="1">
      <c r="A21" s="1582"/>
      <c r="B21" s="1583"/>
      <c r="C21" s="812" t="s">
        <v>1003</v>
      </c>
      <c r="D21" s="908" t="s">
        <v>1122</v>
      </c>
      <c r="E21" s="895">
        <v>0</v>
      </c>
      <c r="F21" s="895" t="s">
        <v>386</v>
      </c>
      <c r="G21" s="895" t="s">
        <v>386</v>
      </c>
      <c r="H21" s="895">
        <v>0</v>
      </c>
      <c r="I21" s="895" t="s">
        <v>386</v>
      </c>
      <c r="J21" s="895" t="s">
        <v>386</v>
      </c>
      <c r="K21" s="916" t="s">
        <v>948</v>
      </c>
      <c r="L21" s="907" t="s">
        <v>371</v>
      </c>
      <c r="M21" s="907" t="s">
        <v>371</v>
      </c>
      <c r="N21" s="898">
        <v>0</v>
      </c>
      <c r="O21" s="898">
        <v>0</v>
      </c>
      <c r="P21" s="899"/>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c r="AN21" s="853"/>
      <c r="AO21" s="853"/>
      <c r="AP21" s="853"/>
      <c r="AQ21" s="853"/>
      <c r="AR21" s="853"/>
      <c r="AS21" s="853"/>
      <c r="AT21" s="853"/>
      <c r="AU21" s="853"/>
      <c r="AV21" s="853"/>
      <c r="AW21" s="853"/>
      <c r="AX21" s="853"/>
      <c r="AY21" s="853"/>
      <c r="AZ21" s="853"/>
      <c r="BA21" s="853"/>
      <c r="BB21" s="853"/>
    </row>
    <row r="22" spans="1:54" s="900" customFormat="1">
      <c r="A22" s="1582"/>
      <c r="B22" s="1583"/>
      <c r="C22" s="812" t="s">
        <v>1123</v>
      </c>
      <c r="D22" s="810" t="s">
        <v>1103</v>
      </c>
      <c r="E22" s="895">
        <v>0</v>
      </c>
      <c r="F22" s="895" t="s">
        <v>386</v>
      </c>
      <c r="G22" s="895" t="s">
        <v>386</v>
      </c>
      <c r="H22" s="895">
        <v>0</v>
      </c>
      <c r="I22" s="895" t="s">
        <v>386</v>
      </c>
      <c r="J22" s="895" t="s">
        <v>386</v>
      </c>
      <c r="K22" s="916" t="s">
        <v>948</v>
      </c>
      <c r="L22" s="907" t="s">
        <v>371</v>
      </c>
      <c r="M22" s="907" t="s">
        <v>371</v>
      </c>
      <c r="N22" s="898">
        <v>0</v>
      </c>
      <c r="O22" s="898">
        <v>0</v>
      </c>
      <c r="P22" s="899"/>
      <c r="Q22" s="853"/>
      <c r="R22" s="853"/>
      <c r="S22" s="853"/>
      <c r="T22" s="853"/>
      <c r="U22" s="853"/>
      <c r="V22" s="853"/>
      <c r="W22" s="853"/>
      <c r="X22" s="853"/>
      <c r="Y22" s="853"/>
      <c r="Z22" s="853"/>
      <c r="AA22" s="853"/>
      <c r="AB22" s="853"/>
      <c r="AC22" s="853"/>
      <c r="AD22" s="853"/>
      <c r="AE22" s="853"/>
      <c r="AF22" s="853"/>
      <c r="AG22" s="853"/>
      <c r="AH22" s="853"/>
      <c r="AI22" s="853"/>
      <c r="AJ22" s="853"/>
      <c r="AK22" s="853"/>
      <c r="AL22" s="853"/>
      <c r="AM22" s="853"/>
      <c r="AN22" s="853"/>
      <c r="AO22" s="853"/>
      <c r="AP22" s="853"/>
      <c r="AQ22" s="853"/>
      <c r="AR22" s="853"/>
      <c r="AS22" s="853"/>
      <c r="AT22" s="853"/>
      <c r="AU22" s="853"/>
      <c r="AV22" s="853"/>
      <c r="AW22" s="853"/>
      <c r="AX22" s="853"/>
      <c r="AY22" s="853"/>
      <c r="AZ22" s="853"/>
      <c r="BA22" s="853"/>
      <c r="BB22" s="853"/>
    </row>
    <row r="23" spans="1:54" s="900" customFormat="1">
      <c r="A23" s="1582"/>
      <c r="B23" s="1583"/>
      <c r="C23" s="812" t="s">
        <v>1105</v>
      </c>
      <c r="D23" s="812" t="s">
        <v>1106</v>
      </c>
      <c r="E23" s="894">
        <v>0</v>
      </c>
      <c r="F23" s="894" t="s">
        <v>386</v>
      </c>
      <c r="G23" s="894" t="s">
        <v>386</v>
      </c>
      <c r="H23" s="894">
        <v>0</v>
      </c>
      <c r="I23" s="894" t="s">
        <v>386</v>
      </c>
      <c r="J23" s="894" t="s">
        <v>386</v>
      </c>
      <c r="K23" s="916" t="s">
        <v>937</v>
      </c>
      <c r="L23" s="907" t="s">
        <v>371</v>
      </c>
      <c r="M23" s="907" t="s">
        <v>371</v>
      </c>
      <c r="N23" s="898">
        <v>0</v>
      </c>
      <c r="O23" s="898">
        <v>0</v>
      </c>
      <c r="P23" s="917"/>
      <c r="Q23" s="853"/>
      <c r="R23" s="853"/>
      <c r="S23" s="853"/>
      <c r="T23" s="853"/>
      <c r="U23" s="853"/>
      <c r="V23" s="853"/>
      <c r="W23" s="853"/>
      <c r="X23" s="853"/>
      <c r="Y23" s="853"/>
      <c r="Z23" s="853"/>
      <c r="AA23" s="853"/>
      <c r="AB23" s="853"/>
      <c r="AC23" s="853"/>
      <c r="AD23" s="853"/>
      <c r="AE23" s="853"/>
      <c r="AF23" s="853"/>
      <c r="AG23" s="853"/>
      <c r="AH23" s="853"/>
      <c r="AI23" s="853"/>
      <c r="AJ23" s="853"/>
      <c r="AK23" s="853"/>
      <c r="AL23" s="853"/>
      <c r="AM23" s="853"/>
      <c r="AN23" s="853"/>
      <c r="AO23" s="853"/>
      <c r="AP23" s="853"/>
      <c r="AQ23" s="853"/>
      <c r="AR23" s="853"/>
      <c r="AS23" s="853"/>
      <c r="AT23" s="853"/>
      <c r="AU23" s="853"/>
      <c r="AV23" s="853"/>
      <c r="AW23" s="853"/>
      <c r="AX23" s="853"/>
      <c r="AY23" s="853"/>
      <c r="AZ23" s="853"/>
      <c r="BA23" s="853"/>
      <c r="BB23" s="853"/>
    </row>
    <row r="24" spans="1:54" s="900" customFormat="1">
      <c r="A24" s="1582"/>
      <c r="B24" s="1584"/>
      <c r="C24" s="902" t="s">
        <v>1111</v>
      </c>
      <c r="D24" s="902"/>
      <c r="E24" s="913">
        <f>SUM(E20:E23)</f>
        <v>0</v>
      </c>
      <c r="F24" s="913">
        <f t="shared" ref="F24:J24" si="5">SUM(F20:F23)</f>
        <v>0</v>
      </c>
      <c r="G24" s="913">
        <f t="shared" si="5"/>
        <v>0</v>
      </c>
      <c r="H24" s="913">
        <f t="shared" si="5"/>
        <v>0</v>
      </c>
      <c r="I24" s="913">
        <f t="shared" si="5"/>
        <v>0</v>
      </c>
      <c r="J24" s="913">
        <f t="shared" si="5"/>
        <v>0</v>
      </c>
      <c r="K24" s="914"/>
      <c r="L24" s="915"/>
      <c r="M24" s="915"/>
      <c r="N24" s="915"/>
      <c r="O24" s="915"/>
      <c r="P24" s="917"/>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853"/>
      <c r="BA24" s="853"/>
      <c r="BB24" s="853"/>
    </row>
    <row r="25" spans="1:54" s="900" customFormat="1">
      <c r="A25" s="1582"/>
      <c r="B25" s="1580" t="s">
        <v>890</v>
      </c>
      <c r="C25" s="812" t="s">
        <v>959</v>
      </c>
      <c r="D25" s="812" t="s">
        <v>960</v>
      </c>
      <c r="E25" s="910">
        <v>0</v>
      </c>
      <c r="F25" s="910">
        <v>0</v>
      </c>
      <c r="G25" s="910">
        <v>0</v>
      </c>
      <c r="H25" s="910">
        <v>0</v>
      </c>
      <c r="I25" s="910">
        <v>0</v>
      </c>
      <c r="J25" s="910">
        <v>0</v>
      </c>
      <c r="K25" s="916" t="s">
        <v>948</v>
      </c>
      <c r="L25" s="907" t="s">
        <v>371</v>
      </c>
      <c r="M25" s="907" t="s">
        <v>371</v>
      </c>
      <c r="N25" s="898">
        <v>0</v>
      </c>
      <c r="O25" s="898">
        <v>0</v>
      </c>
      <c r="P25" s="917"/>
      <c r="Q25" s="853"/>
      <c r="R25" s="853"/>
      <c r="S25" s="853"/>
      <c r="T25" s="853"/>
      <c r="U25" s="853"/>
      <c r="V25" s="853"/>
      <c r="W25" s="853"/>
      <c r="X25" s="853"/>
      <c r="Y25" s="853"/>
      <c r="Z25" s="853"/>
      <c r="AA25" s="853"/>
      <c r="AB25" s="853"/>
      <c r="AC25" s="853"/>
      <c r="AD25" s="853"/>
      <c r="AE25" s="853"/>
      <c r="AF25" s="853"/>
      <c r="AG25" s="853"/>
      <c r="AH25" s="853"/>
      <c r="AI25" s="853"/>
      <c r="AJ25" s="853"/>
      <c r="AK25" s="853"/>
      <c r="AL25" s="853"/>
      <c r="AM25" s="853"/>
      <c r="AN25" s="853"/>
      <c r="AO25" s="853"/>
      <c r="AP25" s="853"/>
      <c r="AQ25" s="853"/>
      <c r="AR25" s="853"/>
      <c r="AS25" s="853"/>
      <c r="AT25" s="853"/>
      <c r="AU25" s="853"/>
      <c r="AV25" s="853"/>
      <c r="AW25" s="853"/>
      <c r="AX25" s="853"/>
      <c r="AY25" s="853"/>
      <c r="AZ25" s="853"/>
      <c r="BA25" s="853"/>
      <c r="BB25" s="853"/>
    </row>
    <row r="26" spans="1:54" s="900" customFormat="1" ht="16.5" customHeight="1">
      <c r="A26" s="1582"/>
      <c r="B26" s="1584"/>
      <c r="C26" s="902" t="s">
        <v>1081</v>
      </c>
      <c r="D26" s="902"/>
      <c r="E26" s="913">
        <f>SUM(E25)</f>
        <v>0</v>
      </c>
      <c r="F26" s="913">
        <f t="shared" ref="F26:J26" si="6">SUM(F25)</f>
        <v>0</v>
      </c>
      <c r="G26" s="913">
        <f t="shared" si="6"/>
        <v>0</v>
      </c>
      <c r="H26" s="913">
        <f t="shared" si="6"/>
        <v>0</v>
      </c>
      <c r="I26" s="913">
        <f t="shared" si="6"/>
        <v>0</v>
      </c>
      <c r="J26" s="913">
        <f t="shared" si="6"/>
        <v>0</v>
      </c>
      <c r="K26" s="914"/>
      <c r="L26" s="915"/>
      <c r="M26" s="915"/>
      <c r="N26" s="915">
        <v>0</v>
      </c>
      <c r="O26" s="915">
        <v>0</v>
      </c>
      <c r="P26" s="917"/>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3"/>
      <c r="AQ26" s="853"/>
      <c r="AR26" s="853"/>
      <c r="AS26" s="853"/>
      <c r="AT26" s="853"/>
      <c r="AU26" s="853"/>
      <c r="AV26" s="853"/>
      <c r="AW26" s="853"/>
      <c r="AX26" s="853"/>
      <c r="AY26" s="853"/>
      <c r="AZ26" s="853"/>
      <c r="BA26" s="853"/>
      <c r="BB26" s="853"/>
    </row>
    <row r="27" spans="1:54" s="900" customFormat="1">
      <c r="A27" s="1581"/>
      <c r="B27" s="918" t="s">
        <v>1124</v>
      </c>
      <c r="C27" s="912"/>
      <c r="D27" s="912"/>
      <c r="E27" s="913">
        <f>SUM(E26,E24)</f>
        <v>0</v>
      </c>
      <c r="F27" s="913">
        <f t="shared" ref="F27:J27" si="7">SUM(F26,F24)</f>
        <v>0</v>
      </c>
      <c r="G27" s="913">
        <f t="shared" si="7"/>
        <v>0</v>
      </c>
      <c r="H27" s="913">
        <f t="shared" si="7"/>
        <v>0</v>
      </c>
      <c r="I27" s="913">
        <f t="shared" si="7"/>
        <v>0</v>
      </c>
      <c r="J27" s="913">
        <f t="shared" si="7"/>
        <v>0</v>
      </c>
      <c r="K27" s="914"/>
      <c r="L27" s="915"/>
      <c r="M27" s="915"/>
      <c r="N27" s="915">
        <f t="shared" ref="N27:O27" si="8">N24+N26</f>
        <v>0</v>
      </c>
      <c r="O27" s="915">
        <f t="shared" si="8"/>
        <v>0</v>
      </c>
      <c r="P27" s="917"/>
      <c r="Q27" s="853"/>
      <c r="R27" s="853"/>
      <c r="S27" s="853"/>
      <c r="T27" s="853"/>
      <c r="U27" s="853"/>
      <c r="V27" s="853"/>
      <c r="W27" s="853"/>
      <c r="X27" s="853"/>
      <c r="Y27" s="853"/>
      <c r="Z27" s="853"/>
      <c r="AA27" s="853"/>
      <c r="AB27" s="853"/>
      <c r="AC27" s="853"/>
      <c r="AD27" s="853"/>
      <c r="AE27" s="853"/>
      <c r="AF27" s="853"/>
      <c r="AG27" s="853"/>
      <c r="AH27" s="853"/>
      <c r="AI27" s="853"/>
      <c r="AJ27" s="853"/>
      <c r="AK27" s="853"/>
      <c r="AL27" s="853"/>
      <c r="AM27" s="853"/>
      <c r="AN27" s="853"/>
      <c r="AO27" s="853"/>
      <c r="AP27" s="853"/>
      <c r="AQ27" s="853"/>
      <c r="AR27" s="853"/>
      <c r="AS27" s="853"/>
      <c r="AT27" s="853"/>
      <c r="AU27" s="853"/>
      <c r="AV27" s="853"/>
      <c r="AW27" s="853"/>
      <c r="AX27" s="853"/>
      <c r="AY27" s="853"/>
      <c r="AZ27" s="853"/>
      <c r="BA27" s="853"/>
      <c r="BB27" s="853"/>
    </row>
    <row r="28" spans="1:54" s="900" customFormat="1" ht="12.75" customHeight="1">
      <c r="A28" s="1580" t="s">
        <v>1125</v>
      </c>
      <c r="B28" s="1580" t="s">
        <v>934</v>
      </c>
      <c r="C28" s="812" t="s">
        <v>935</v>
      </c>
      <c r="D28" s="812" t="s">
        <v>1103</v>
      </c>
      <c r="E28" s="906">
        <v>0</v>
      </c>
      <c r="F28" s="906">
        <v>0</v>
      </c>
      <c r="G28" s="906">
        <v>0</v>
      </c>
      <c r="H28" s="906">
        <v>0</v>
      </c>
      <c r="I28" s="906">
        <v>0</v>
      </c>
      <c r="J28" s="906">
        <v>0</v>
      </c>
      <c r="K28" s="896" t="s">
        <v>937</v>
      </c>
      <c r="L28" s="907" t="s">
        <v>371</v>
      </c>
      <c r="M28" s="907" t="s">
        <v>371</v>
      </c>
      <c r="N28" s="898">
        <v>0</v>
      </c>
      <c r="O28" s="898">
        <v>0</v>
      </c>
      <c r="P28" s="917"/>
      <c r="Q28" s="853"/>
      <c r="R28" s="853"/>
      <c r="S28" s="853"/>
      <c r="T28" s="853"/>
      <c r="U28" s="853"/>
      <c r="V28" s="853"/>
      <c r="W28" s="853"/>
      <c r="X28" s="853"/>
      <c r="Y28" s="853"/>
      <c r="Z28" s="853"/>
      <c r="AA28" s="853"/>
      <c r="AB28" s="853"/>
      <c r="AC28" s="853"/>
      <c r="AD28" s="853"/>
      <c r="AE28" s="853"/>
      <c r="AF28" s="853"/>
      <c r="AG28" s="853"/>
      <c r="AH28" s="853"/>
      <c r="AI28" s="853"/>
      <c r="AJ28" s="853"/>
      <c r="AK28" s="853"/>
      <c r="AL28" s="853"/>
      <c r="AM28" s="853"/>
      <c r="AN28" s="853"/>
      <c r="AO28" s="853"/>
      <c r="AP28" s="853"/>
      <c r="AQ28" s="853"/>
      <c r="AR28" s="853"/>
      <c r="AS28" s="853"/>
      <c r="AT28" s="853"/>
      <c r="AU28" s="853"/>
      <c r="AV28" s="853"/>
      <c r="AW28" s="853"/>
      <c r="AX28" s="853"/>
      <c r="AY28" s="853"/>
      <c r="AZ28" s="853"/>
      <c r="BA28" s="853"/>
      <c r="BB28" s="853"/>
    </row>
    <row r="29" spans="1:54" s="900" customFormat="1">
      <c r="A29" s="1582"/>
      <c r="B29" s="1583"/>
      <c r="C29" s="812" t="s">
        <v>938</v>
      </c>
      <c r="D29" s="812" t="s">
        <v>1106</v>
      </c>
      <c r="E29" s="906">
        <v>70</v>
      </c>
      <c r="F29" s="906">
        <v>24</v>
      </c>
      <c r="G29" s="906">
        <v>1</v>
      </c>
      <c r="H29" s="906">
        <v>4.1884339999999973</v>
      </c>
      <c r="I29" s="906">
        <v>1.4182810000000003</v>
      </c>
      <c r="J29" s="906">
        <v>5.8314999999999999E-2</v>
      </c>
      <c r="K29" s="896" t="s">
        <v>937</v>
      </c>
      <c r="L29" s="907">
        <v>58250</v>
      </c>
      <c r="M29" s="907" t="s">
        <v>371</v>
      </c>
      <c r="N29" s="898">
        <v>0</v>
      </c>
      <c r="O29" s="898">
        <v>0</v>
      </c>
      <c r="P29" s="917"/>
      <c r="Q29" s="853"/>
      <c r="R29" s="853"/>
      <c r="S29" s="853"/>
      <c r="T29" s="853"/>
      <c r="U29" s="853"/>
      <c r="V29" s="853"/>
      <c r="W29" s="853"/>
      <c r="X29" s="853"/>
      <c r="Y29" s="853"/>
      <c r="Z29" s="853"/>
      <c r="AA29" s="853"/>
      <c r="AB29" s="853"/>
      <c r="AC29" s="853"/>
      <c r="AD29" s="853"/>
      <c r="AE29" s="853"/>
      <c r="AF29" s="853"/>
      <c r="AG29" s="853"/>
      <c r="AH29" s="853"/>
      <c r="AI29" s="853"/>
      <c r="AJ29" s="853"/>
      <c r="AK29" s="853"/>
      <c r="AL29" s="853"/>
      <c r="AM29" s="853"/>
      <c r="AN29" s="853"/>
      <c r="AO29" s="853"/>
      <c r="AP29" s="853"/>
      <c r="AQ29" s="853"/>
      <c r="AR29" s="853"/>
      <c r="AS29" s="853"/>
      <c r="AT29" s="853"/>
      <c r="AU29" s="853"/>
      <c r="AV29" s="853"/>
      <c r="AW29" s="853"/>
      <c r="AX29" s="853"/>
      <c r="AY29" s="853"/>
      <c r="AZ29" s="853"/>
      <c r="BA29" s="853"/>
      <c r="BB29" s="853"/>
    </row>
    <row r="30" spans="1:54" s="900" customFormat="1">
      <c r="A30" s="1582"/>
      <c r="B30" s="1583"/>
      <c r="C30" s="812" t="s">
        <v>1126</v>
      </c>
      <c r="D30" s="812" t="s">
        <v>1127</v>
      </c>
      <c r="E30" s="906">
        <v>0</v>
      </c>
      <c r="F30" s="906">
        <v>0</v>
      </c>
      <c r="G30" s="906">
        <v>0</v>
      </c>
      <c r="H30" s="906">
        <v>0</v>
      </c>
      <c r="I30" s="906">
        <v>0</v>
      </c>
      <c r="J30" s="906">
        <v>0</v>
      </c>
      <c r="K30" s="896" t="s">
        <v>1128</v>
      </c>
      <c r="L30" s="907" t="s">
        <v>371</v>
      </c>
      <c r="M30" s="907" t="s">
        <v>371</v>
      </c>
      <c r="N30" s="898">
        <v>0</v>
      </c>
      <c r="O30" s="898">
        <v>0</v>
      </c>
      <c r="P30" s="917"/>
      <c r="Q30" s="853"/>
      <c r="R30" s="853"/>
      <c r="S30" s="853"/>
      <c r="T30" s="853"/>
      <c r="U30" s="853"/>
      <c r="V30" s="853"/>
      <c r="W30" s="853"/>
      <c r="X30" s="853"/>
      <c r="Y30" s="853"/>
      <c r="Z30" s="853"/>
      <c r="AA30" s="853"/>
      <c r="AB30" s="853"/>
      <c r="AC30" s="853"/>
      <c r="AD30" s="853"/>
      <c r="AE30" s="853"/>
      <c r="AF30" s="853"/>
      <c r="AG30" s="853"/>
      <c r="AH30" s="853"/>
      <c r="AI30" s="853"/>
      <c r="AJ30" s="853"/>
      <c r="AK30" s="853"/>
      <c r="AL30" s="853"/>
      <c r="AM30" s="853"/>
      <c r="AN30" s="853"/>
      <c r="AO30" s="853"/>
      <c r="AP30" s="853"/>
      <c r="AQ30" s="853"/>
      <c r="AR30" s="853"/>
      <c r="AS30" s="853"/>
      <c r="AT30" s="853"/>
      <c r="AU30" s="853"/>
      <c r="AV30" s="853"/>
      <c r="AW30" s="853"/>
      <c r="AX30" s="853"/>
      <c r="AY30" s="853"/>
      <c r="AZ30" s="853"/>
      <c r="BA30" s="853"/>
      <c r="BB30" s="853"/>
    </row>
    <row r="31" spans="1:54" s="900" customFormat="1">
      <c r="A31" s="1582"/>
      <c r="B31" s="1583"/>
      <c r="C31" s="812" t="s">
        <v>1003</v>
      </c>
      <c r="D31" s="812" t="s">
        <v>1104</v>
      </c>
      <c r="E31" s="906">
        <v>0</v>
      </c>
      <c r="F31" s="906">
        <v>0</v>
      </c>
      <c r="G31" s="906">
        <v>0</v>
      </c>
      <c r="H31" s="906">
        <v>0</v>
      </c>
      <c r="I31" s="906">
        <v>0</v>
      </c>
      <c r="J31" s="906">
        <v>0</v>
      </c>
      <c r="K31" s="896" t="s">
        <v>948</v>
      </c>
      <c r="L31" s="907" t="s">
        <v>371</v>
      </c>
      <c r="M31" s="907" t="s">
        <v>371</v>
      </c>
      <c r="N31" s="898">
        <v>0</v>
      </c>
      <c r="O31" s="898">
        <v>0</v>
      </c>
      <c r="P31" s="917"/>
      <c r="Q31" s="853"/>
      <c r="R31" s="853"/>
      <c r="S31" s="853"/>
      <c r="T31" s="853"/>
      <c r="U31" s="853"/>
      <c r="V31" s="853"/>
      <c r="W31" s="853"/>
      <c r="X31" s="853"/>
      <c r="Y31" s="853"/>
      <c r="Z31" s="853"/>
      <c r="AA31" s="853"/>
      <c r="AB31" s="853"/>
      <c r="AC31" s="853"/>
      <c r="AD31" s="853"/>
      <c r="AE31" s="853"/>
      <c r="AF31" s="853"/>
      <c r="AG31" s="853"/>
      <c r="AH31" s="853"/>
      <c r="AI31" s="853"/>
      <c r="AJ31" s="853"/>
      <c r="AK31" s="853"/>
      <c r="AL31" s="853"/>
      <c r="AM31" s="853"/>
      <c r="AN31" s="853"/>
      <c r="AO31" s="853"/>
      <c r="AP31" s="853"/>
      <c r="AQ31" s="853"/>
      <c r="AR31" s="853"/>
      <c r="AS31" s="853"/>
      <c r="AT31" s="853"/>
      <c r="AU31" s="853"/>
      <c r="AV31" s="853"/>
      <c r="AW31" s="853"/>
      <c r="AX31" s="853"/>
      <c r="AY31" s="853"/>
      <c r="AZ31" s="853"/>
      <c r="BA31" s="853"/>
      <c r="BB31" s="853"/>
    </row>
    <row r="32" spans="1:54" s="900" customFormat="1">
      <c r="A32" s="1582"/>
      <c r="B32" s="1584"/>
      <c r="C32" s="902" t="s">
        <v>1111</v>
      </c>
      <c r="D32" s="902"/>
      <c r="E32" s="913">
        <f>SUM(E28:E31)</f>
        <v>70</v>
      </c>
      <c r="F32" s="913">
        <f t="shared" ref="F32:J32" si="9">SUM(F28:F31)</f>
        <v>24</v>
      </c>
      <c r="G32" s="913">
        <f t="shared" si="9"/>
        <v>1</v>
      </c>
      <c r="H32" s="913">
        <f t="shared" si="9"/>
        <v>4.1884339999999973</v>
      </c>
      <c r="I32" s="913">
        <f t="shared" si="9"/>
        <v>1.4182810000000003</v>
      </c>
      <c r="J32" s="913">
        <f t="shared" si="9"/>
        <v>5.8314999999999999E-2</v>
      </c>
      <c r="K32" s="914"/>
      <c r="L32" s="915"/>
      <c r="M32" s="915"/>
      <c r="N32" s="915"/>
      <c r="O32" s="915"/>
      <c r="P32" s="917"/>
      <c r="Q32" s="853"/>
      <c r="R32" s="853"/>
      <c r="S32" s="853"/>
      <c r="T32" s="853"/>
      <c r="U32" s="853"/>
      <c r="V32" s="853"/>
      <c r="W32" s="853"/>
      <c r="X32" s="853"/>
      <c r="Y32" s="853"/>
      <c r="Z32" s="853"/>
      <c r="AA32" s="853"/>
      <c r="AB32" s="853"/>
      <c r="AC32" s="853"/>
      <c r="AD32" s="853"/>
      <c r="AE32" s="853"/>
      <c r="AF32" s="853"/>
      <c r="AG32" s="853"/>
      <c r="AH32" s="853"/>
      <c r="AI32" s="853"/>
      <c r="AJ32" s="853"/>
      <c r="AK32" s="853"/>
      <c r="AL32" s="853"/>
      <c r="AM32" s="853"/>
      <c r="AN32" s="853"/>
      <c r="AO32" s="853"/>
      <c r="AP32" s="853"/>
      <c r="AQ32" s="853"/>
      <c r="AR32" s="853"/>
      <c r="AS32" s="853"/>
      <c r="AT32" s="853"/>
      <c r="AU32" s="853"/>
      <c r="AV32" s="853"/>
      <c r="AW32" s="853"/>
      <c r="AX32" s="853"/>
      <c r="AY32" s="853"/>
      <c r="AZ32" s="853"/>
      <c r="BA32" s="853"/>
      <c r="BB32" s="853"/>
    </row>
    <row r="33" spans="1:54" s="900" customFormat="1">
      <c r="A33" s="1582"/>
      <c r="B33" s="1580" t="s">
        <v>1129</v>
      </c>
      <c r="C33" s="812" t="s">
        <v>1130</v>
      </c>
      <c r="D33" s="812" t="s">
        <v>1131</v>
      </c>
      <c r="E33" s="906">
        <v>0</v>
      </c>
      <c r="F33" s="906">
        <v>0</v>
      </c>
      <c r="G33" s="906">
        <v>0</v>
      </c>
      <c r="H33" s="906">
        <v>0</v>
      </c>
      <c r="I33" s="906">
        <v>0</v>
      </c>
      <c r="J33" s="906">
        <v>0</v>
      </c>
      <c r="K33" s="896" t="s">
        <v>988</v>
      </c>
      <c r="L33" s="907" t="s">
        <v>371</v>
      </c>
      <c r="M33" s="907" t="s">
        <v>371</v>
      </c>
      <c r="N33" s="898">
        <v>0</v>
      </c>
      <c r="O33" s="898">
        <v>0</v>
      </c>
      <c r="P33" s="917"/>
      <c r="Q33" s="853"/>
      <c r="R33" s="853"/>
      <c r="S33" s="853"/>
      <c r="T33" s="853"/>
      <c r="U33" s="853"/>
      <c r="V33" s="853"/>
      <c r="W33" s="853"/>
      <c r="X33" s="853"/>
      <c r="Y33" s="853"/>
      <c r="Z33" s="853"/>
      <c r="AA33" s="853"/>
      <c r="AB33" s="853"/>
      <c r="AC33" s="853"/>
      <c r="AD33" s="853"/>
      <c r="AE33" s="853"/>
      <c r="AF33" s="853"/>
      <c r="AG33" s="853"/>
      <c r="AH33" s="853"/>
      <c r="AI33" s="853"/>
      <c r="AJ33" s="853"/>
      <c r="AK33" s="853"/>
      <c r="AL33" s="853"/>
      <c r="AM33" s="853"/>
      <c r="AN33" s="853"/>
      <c r="AO33" s="853"/>
      <c r="AP33" s="853"/>
      <c r="AQ33" s="853"/>
      <c r="AR33" s="853"/>
      <c r="AS33" s="853"/>
      <c r="AT33" s="853"/>
      <c r="AU33" s="853"/>
      <c r="AV33" s="853"/>
      <c r="AW33" s="853"/>
      <c r="AX33" s="853"/>
      <c r="AY33" s="853"/>
      <c r="AZ33" s="853"/>
      <c r="BA33" s="853"/>
      <c r="BB33" s="853"/>
    </row>
    <row r="34" spans="1:54" s="900" customFormat="1">
      <c r="A34" s="1582"/>
      <c r="B34" s="1583"/>
      <c r="C34" s="812" t="s">
        <v>1132</v>
      </c>
      <c r="D34" s="812" t="s">
        <v>1133</v>
      </c>
      <c r="E34" s="906">
        <v>0</v>
      </c>
      <c r="F34" s="906">
        <v>0</v>
      </c>
      <c r="G34" s="906">
        <v>0</v>
      </c>
      <c r="H34" s="906">
        <v>0</v>
      </c>
      <c r="I34" s="906">
        <v>0</v>
      </c>
      <c r="J34" s="906">
        <v>0</v>
      </c>
      <c r="K34" s="896" t="s">
        <v>988</v>
      </c>
      <c r="L34" s="907" t="s">
        <v>371</v>
      </c>
      <c r="M34" s="907" t="s">
        <v>371</v>
      </c>
      <c r="N34" s="898">
        <v>0</v>
      </c>
      <c r="O34" s="898">
        <v>0</v>
      </c>
      <c r="P34" s="917"/>
      <c r="Q34" s="853"/>
      <c r="R34" s="853"/>
      <c r="S34" s="853"/>
      <c r="T34" s="853"/>
      <c r="U34" s="853"/>
      <c r="V34" s="853"/>
      <c r="W34" s="853"/>
      <c r="X34" s="853"/>
      <c r="Y34" s="853"/>
      <c r="Z34" s="853"/>
      <c r="AA34" s="853"/>
      <c r="AB34" s="853"/>
      <c r="AC34" s="853"/>
      <c r="AD34" s="853"/>
      <c r="AE34" s="853"/>
      <c r="AF34" s="853"/>
      <c r="AG34" s="853"/>
      <c r="AH34" s="853"/>
      <c r="AI34" s="853"/>
      <c r="AJ34" s="853"/>
      <c r="AK34" s="853"/>
      <c r="AL34" s="853"/>
      <c r="AM34" s="853"/>
      <c r="AN34" s="853"/>
      <c r="AO34" s="853"/>
      <c r="AP34" s="853"/>
      <c r="AQ34" s="853"/>
      <c r="AR34" s="853"/>
      <c r="AS34" s="853"/>
      <c r="AT34" s="853"/>
      <c r="AU34" s="853"/>
      <c r="AV34" s="853"/>
      <c r="AW34" s="853"/>
      <c r="AX34" s="853"/>
      <c r="AY34" s="853"/>
      <c r="AZ34" s="853"/>
      <c r="BA34" s="853"/>
      <c r="BB34" s="853"/>
    </row>
    <row r="35" spans="1:54" s="900" customFormat="1">
      <c r="A35" s="1582"/>
      <c r="B35" s="1583"/>
      <c r="C35" s="812" t="s">
        <v>1134</v>
      </c>
      <c r="D35" s="812" t="s">
        <v>992</v>
      </c>
      <c r="E35" s="906">
        <v>17562</v>
      </c>
      <c r="F35" s="906">
        <v>8291</v>
      </c>
      <c r="G35" s="906">
        <v>5358</v>
      </c>
      <c r="H35" s="906">
        <v>450.27563750000024</v>
      </c>
      <c r="I35" s="906">
        <v>208.53702499999994</v>
      </c>
      <c r="J35" s="906">
        <v>146.88184999999999</v>
      </c>
      <c r="K35" s="896"/>
      <c r="L35" s="907">
        <v>230.9</v>
      </c>
      <c r="M35" s="907">
        <v>216.7</v>
      </c>
      <c r="N35" s="898">
        <v>126.71428571428571</v>
      </c>
      <c r="O35" s="898">
        <v>3.4646273809523804</v>
      </c>
      <c r="P35" s="917"/>
      <c r="Q35" s="853"/>
      <c r="R35" s="853"/>
      <c r="S35" s="853"/>
      <c r="T35" s="853"/>
      <c r="U35" s="853"/>
      <c r="V35" s="853"/>
      <c r="W35" s="853"/>
      <c r="X35" s="853"/>
      <c r="Y35" s="853"/>
      <c r="Z35" s="853"/>
      <c r="AA35" s="853"/>
      <c r="AB35" s="853"/>
      <c r="AC35" s="853"/>
      <c r="AD35" s="853"/>
      <c r="AE35" s="853"/>
      <c r="AF35" s="853"/>
      <c r="AG35" s="853"/>
      <c r="AH35" s="853"/>
      <c r="AI35" s="853"/>
      <c r="AJ35" s="853"/>
      <c r="AK35" s="853"/>
      <c r="AL35" s="853"/>
      <c r="AM35" s="853"/>
      <c r="AN35" s="853"/>
      <c r="AO35" s="853"/>
      <c r="AP35" s="853"/>
      <c r="AQ35" s="853"/>
      <c r="AR35" s="853"/>
      <c r="AS35" s="853"/>
      <c r="AT35" s="853"/>
      <c r="AU35" s="853"/>
      <c r="AV35" s="853"/>
      <c r="AW35" s="853"/>
      <c r="AX35" s="853"/>
      <c r="AY35" s="853"/>
      <c r="AZ35" s="853"/>
      <c r="BA35" s="853"/>
      <c r="BB35" s="853"/>
    </row>
    <row r="36" spans="1:54" s="900" customFormat="1">
      <c r="A36" s="1582"/>
      <c r="B36" s="1583"/>
      <c r="C36" s="812" t="s">
        <v>1135</v>
      </c>
      <c r="D36" s="812" t="s">
        <v>1136</v>
      </c>
      <c r="E36" s="906">
        <v>30415</v>
      </c>
      <c r="F36" s="906">
        <v>17410</v>
      </c>
      <c r="G36" s="906">
        <v>12513</v>
      </c>
      <c r="H36" s="906">
        <v>1782.2884099999994</v>
      </c>
      <c r="I36" s="906">
        <v>1008.1039199999999</v>
      </c>
      <c r="J36" s="906">
        <v>775.40535999999997</v>
      </c>
      <c r="K36" s="896"/>
      <c r="L36" s="907">
        <v>5797</v>
      </c>
      <c r="M36" s="907">
        <v>6687</v>
      </c>
      <c r="N36" s="898">
        <v>138.04761904761904</v>
      </c>
      <c r="O36" s="898">
        <v>8.3537214285714292</v>
      </c>
      <c r="P36" s="917"/>
      <c r="Q36" s="853"/>
      <c r="R36" s="853"/>
      <c r="S36" s="853"/>
      <c r="T36" s="853"/>
      <c r="U36" s="853"/>
      <c r="V36" s="853"/>
      <c r="W36" s="853"/>
      <c r="X36" s="853"/>
      <c r="Y36" s="853"/>
      <c r="Z36" s="853"/>
      <c r="AA36" s="853"/>
      <c r="AB36" s="853"/>
      <c r="AC36" s="853"/>
      <c r="AD36" s="853"/>
      <c r="AE36" s="853"/>
      <c r="AF36" s="853"/>
      <c r="AG36" s="853"/>
      <c r="AH36" s="853"/>
      <c r="AI36" s="853"/>
      <c r="AJ36" s="853"/>
      <c r="AK36" s="853"/>
      <c r="AL36" s="853"/>
      <c r="AM36" s="853"/>
      <c r="AN36" s="853"/>
      <c r="AO36" s="853"/>
      <c r="AP36" s="853"/>
      <c r="AQ36" s="853"/>
      <c r="AR36" s="853"/>
      <c r="AS36" s="853"/>
      <c r="AT36" s="853"/>
      <c r="AU36" s="853"/>
      <c r="AV36" s="853"/>
      <c r="AW36" s="853"/>
      <c r="AX36" s="853"/>
      <c r="AY36" s="853"/>
      <c r="AZ36" s="853"/>
      <c r="BA36" s="853"/>
      <c r="BB36" s="853"/>
    </row>
    <row r="37" spans="1:54" s="900" customFormat="1">
      <c r="A37" s="1582"/>
      <c r="B37" s="1584"/>
      <c r="C37" s="902" t="s">
        <v>1119</v>
      </c>
      <c r="D37" s="902"/>
      <c r="E37" s="903">
        <f>SUM(E33:E36)</f>
        <v>47977</v>
      </c>
      <c r="F37" s="903">
        <f t="shared" ref="F37:J37" si="10">SUM(F33:F36)</f>
        <v>25701</v>
      </c>
      <c r="G37" s="903">
        <f t="shared" si="10"/>
        <v>17871</v>
      </c>
      <c r="H37" s="903">
        <f t="shared" si="10"/>
        <v>2232.5640474999996</v>
      </c>
      <c r="I37" s="903">
        <f t="shared" si="10"/>
        <v>1216.6409449999999</v>
      </c>
      <c r="J37" s="903">
        <f t="shared" si="10"/>
        <v>922.28720999999996</v>
      </c>
      <c r="K37" s="904"/>
      <c r="L37" s="905"/>
      <c r="M37" s="905"/>
      <c r="N37" s="905"/>
      <c r="O37" s="905"/>
      <c r="P37" s="917"/>
      <c r="Q37" s="853"/>
      <c r="R37" s="853"/>
      <c r="S37" s="853"/>
      <c r="T37" s="853"/>
      <c r="U37" s="853"/>
      <c r="V37" s="853"/>
      <c r="W37" s="853"/>
      <c r="X37" s="853"/>
      <c r="Y37" s="853"/>
      <c r="Z37" s="853"/>
      <c r="AA37" s="853"/>
      <c r="AB37" s="853"/>
      <c r="AC37" s="853"/>
      <c r="AD37" s="853"/>
      <c r="AE37" s="853"/>
      <c r="AF37" s="853"/>
      <c r="AG37" s="853"/>
      <c r="AH37" s="853"/>
      <c r="AI37" s="853"/>
      <c r="AJ37" s="853"/>
      <c r="AK37" s="853"/>
      <c r="AL37" s="853"/>
      <c r="AM37" s="853"/>
      <c r="AN37" s="853"/>
      <c r="AO37" s="853"/>
      <c r="AP37" s="853"/>
      <c r="AQ37" s="853"/>
      <c r="AR37" s="853"/>
      <c r="AS37" s="853"/>
      <c r="AT37" s="853"/>
      <c r="AU37" s="853"/>
      <c r="AV37" s="853"/>
      <c r="AW37" s="853"/>
      <c r="AX37" s="853"/>
      <c r="AY37" s="853"/>
      <c r="AZ37" s="853"/>
      <c r="BA37" s="853"/>
      <c r="BB37" s="853"/>
    </row>
    <row r="38" spans="1:54" s="900" customFormat="1">
      <c r="A38" s="1582"/>
      <c r="B38" s="1580" t="s">
        <v>1112</v>
      </c>
      <c r="C38" s="836" t="s">
        <v>1137</v>
      </c>
      <c r="D38" s="812" t="s">
        <v>976</v>
      </c>
      <c r="E38" s="896">
        <v>0</v>
      </c>
      <c r="F38" s="896">
        <v>0</v>
      </c>
      <c r="G38" s="896">
        <v>0</v>
      </c>
      <c r="H38" s="896">
        <v>0</v>
      </c>
      <c r="I38" s="919">
        <v>0</v>
      </c>
      <c r="J38" s="919">
        <v>0</v>
      </c>
      <c r="K38" s="916" t="s">
        <v>1138</v>
      </c>
      <c r="L38" s="896" t="s">
        <v>371</v>
      </c>
      <c r="M38" s="896" t="s">
        <v>371</v>
      </c>
      <c r="N38" s="896">
        <v>0</v>
      </c>
      <c r="O38" s="896">
        <v>0</v>
      </c>
      <c r="P38" s="917"/>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853"/>
      <c r="AN38" s="853"/>
      <c r="AO38" s="853"/>
      <c r="AP38" s="853"/>
      <c r="AQ38" s="853"/>
      <c r="AR38" s="853"/>
      <c r="AS38" s="853"/>
      <c r="AT38" s="853"/>
      <c r="AU38" s="853"/>
      <c r="AV38" s="853"/>
      <c r="AW38" s="853"/>
      <c r="AX38" s="853"/>
      <c r="AY38" s="853"/>
      <c r="AZ38" s="853"/>
      <c r="BA38" s="853"/>
      <c r="BB38" s="853"/>
    </row>
    <row r="39" spans="1:54" s="900" customFormat="1">
      <c r="A39" s="1582"/>
      <c r="B39" s="1584"/>
      <c r="C39" s="902" t="s">
        <v>1078</v>
      </c>
      <c r="D39" s="902"/>
      <c r="E39" s="913">
        <f t="shared" ref="E39:J39" si="11">E38</f>
        <v>0</v>
      </c>
      <c r="F39" s="913">
        <f t="shared" si="11"/>
        <v>0</v>
      </c>
      <c r="G39" s="913">
        <f t="shared" si="11"/>
        <v>0</v>
      </c>
      <c r="H39" s="913">
        <f t="shared" si="11"/>
        <v>0</v>
      </c>
      <c r="I39" s="913">
        <f t="shared" si="11"/>
        <v>0</v>
      </c>
      <c r="J39" s="913">
        <f t="shared" si="11"/>
        <v>0</v>
      </c>
      <c r="K39" s="914"/>
      <c r="L39" s="915"/>
      <c r="M39" s="915"/>
      <c r="N39" s="915">
        <v>0</v>
      </c>
      <c r="O39" s="915">
        <v>0</v>
      </c>
      <c r="P39" s="917"/>
      <c r="Q39" s="853"/>
      <c r="R39" s="853"/>
      <c r="S39" s="853"/>
      <c r="T39" s="853"/>
      <c r="U39" s="853"/>
      <c r="V39" s="853"/>
      <c r="W39" s="853"/>
      <c r="X39" s="853"/>
      <c r="Y39" s="853"/>
      <c r="Z39" s="853"/>
      <c r="AA39" s="853"/>
      <c r="AB39" s="853"/>
      <c r="AC39" s="853"/>
      <c r="AD39" s="853"/>
      <c r="AE39" s="853"/>
      <c r="AF39" s="853"/>
      <c r="AG39" s="853"/>
      <c r="AH39" s="853"/>
      <c r="AI39" s="853"/>
      <c r="AJ39" s="853"/>
      <c r="AK39" s="853"/>
      <c r="AL39" s="853"/>
      <c r="AM39" s="853"/>
      <c r="AN39" s="853"/>
      <c r="AO39" s="853"/>
      <c r="AP39" s="853"/>
      <c r="AQ39" s="853"/>
      <c r="AR39" s="853"/>
      <c r="AS39" s="853"/>
      <c r="AT39" s="853"/>
      <c r="AU39" s="853"/>
      <c r="AV39" s="853"/>
      <c r="AW39" s="853"/>
      <c r="AX39" s="853"/>
      <c r="AY39" s="853"/>
      <c r="AZ39" s="853"/>
    </row>
    <row r="40" spans="1:54" s="900" customFormat="1">
      <c r="A40" s="1582"/>
      <c r="B40" s="1580" t="s">
        <v>890</v>
      </c>
      <c r="C40" s="812" t="s">
        <v>959</v>
      </c>
      <c r="D40" s="812" t="s">
        <v>960</v>
      </c>
      <c r="E40" s="906">
        <v>0</v>
      </c>
      <c r="F40" s="906">
        <v>0</v>
      </c>
      <c r="G40" s="906">
        <v>0</v>
      </c>
      <c r="H40" s="906">
        <v>0</v>
      </c>
      <c r="I40" s="906">
        <v>0</v>
      </c>
      <c r="J40" s="906">
        <v>0</v>
      </c>
      <c r="K40" s="916" t="s">
        <v>948</v>
      </c>
      <c r="L40" s="907" t="s">
        <v>371</v>
      </c>
      <c r="M40" s="907" t="s">
        <v>371</v>
      </c>
      <c r="N40" s="898">
        <v>0</v>
      </c>
      <c r="O40" s="898">
        <v>0</v>
      </c>
      <c r="P40" s="917"/>
      <c r="Q40" s="853"/>
      <c r="R40" s="853"/>
      <c r="S40" s="853"/>
      <c r="T40" s="853"/>
      <c r="U40" s="853"/>
      <c r="V40" s="853"/>
      <c r="W40" s="853"/>
      <c r="X40" s="853"/>
      <c r="Y40" s="853"/>
      <c r="Z40" s="853"/>
      <c r="AA40" s="853"/>
      <c r="AB40" s="853"/>
      <c r="AC40" s="853"/>
      <c r="AD40" s="853"/>
      <c r="AE40" s="853"/>
      <c r="AF40" s="853"/>
      <c r="AG40" s="853"/>
      <c r="AH40" s="853"/>
      <c r="AI40" s="853"/>
      <c r="AJ40" s="853"/>
      <c r="AK40" s="853"/>
      <c r="AL40" s="853"/>
      <c r="AM40" s="853"/>
      <c r="AN40" s="853"/>
      <c r="AO40" s="853"/>
      <c r="AP40" s="853"/>
      <c r="AQ40" s="853"/>
      <c r="AR40" s="853"/>
      <c r="AS40" s="853"/>
      <c r="AT40" s="853"/>
      <c r="AU40" s="853"/>
      <c r="AV40" s="853"/>
      <c r="AW40" s="853"/>
      <c r="AX40" s="853"/>
      <c r="AY40" s="853"/>
      <c r="AZ40" s="853"/>
    </row>
    <row r="41" spans="1:54" s="900" customFormat="1">
      <c r="A41" s="1582"/>
      <c r="B41" s="1584"/>
      <c r="C41" s="902" t="s">
        <v>1139</v>
      </c>
      <c r="D41" s="902"/>
      <c r="E41" s="913">
        <f>E40</f>
        <v>0</v>
      </c>
      <c r="F41" s="913">
        <f t="shared" ref="F41:J41" si="12">F40</f>
        <v>0</v>
      </c>
      <c r="G41" s="913">
        <f t="shared" si="12"/>
        <v>0</v>
      </c>
      <c r="H41" s="913">
        <f t="shared" si="12"/>
        <v>0</v>
      </c>
      <c r="I41" s="913">
        <f t="shared" si="12"/>
        <v>0</v>
      </c>
      <c r="J41" s="913">
        <f t="shared" si="12"/>
        <v>0</v>
      </c>
      <c r="K41" s="914"/>
      <c r="L41" s="915"/>
      <c r="M41" s="915"/>
      <c r="N41" s="915"/>
      <c r="O41" s="915"/>
      <c r="P41" s="917"/>
      <c r="Q41" s="853"/>
      <c r="R41" s="853"/>
      <c r="S41" s="853"/>
      <c r="T41" s="853"/>
      <c r="U41" s="853"/>
      <c r="V41" s="853"/>
      <c r="W41" s="853"/>
      <c r="X41" s="853"/>
      <c r="Y41" s="853"/>
      <c r="Z41" s="853"/>
      <c r="AA41" s="853"/>
      <c r="AB41" s="853"/>
      <c r="AC41" s="853"/>
      <c r="AD41" s="853"/>
      <c r="AE41" s="853"/>
      <c r="AF41" s="853"/>
      <c r="AG41" s="853"/>
      <c r="AH41" s="853"/>
      <c r="AI41" s="853"/>
      <c r="AJ41" s="853"/>
      <c r="AK41" s="853"/>
      <c r="AL41" s="853"/>
      <c r="AM41" s="853"/>
      <c r="AN41" s="853"/>
      <c r="AO41" s="853"/>
      <c r="AP41" s="853"/>
      <c r="AQ41" s="853"/>
      <c r="AR41" s="853"/>
      <c r="AS41" s="853"/>
      <c r="AT41" s="853"/>
      <c r="AU41" s="853"/>
      <c r="AV41" s="853"/>
      <c r="AW41" s="853"/>
      <c r="AX41" s="853"/>
      <c r="AY41" s="853"/>
      <c r="AZ41" s="853"/>
    </row>
    <row r="42" spans="1:54" s="900" customFormat="1" ht="38.25">
      <c r="A42" s="1581"/>
      <c r="B42" s="911" t="s">
        <v>1140</v>
      </c>
      <c r="C42" s="918" t="s">
        <v>1141</v>
      </c>
      <c r="D42" s="912"/>
      <c r="E42" s="913">
        <f>SUM(E32,E37,E39,E41)</f>
        <v>48047</v>
      </c>
      <c r="F42" s="913">
        <f t="shared" ref="F42:J42" si="13">SUM(F32,F37,F39,F41)</f>
        <v>25725</v>
      </c>
      <c r="G42" s="913">
        <f t="shared" si="13"/>
        <v>17872</v>
      </c>
      <c r="H42" s="913">
        <f t="shared" si="13"/>
        <v>2236.7524814999997</v>
      </c>
      <c r="I42" s="913">
        <f t="shared" si="13"/>
        <v>1218.0592259999999</v>
      </c>
      <c r="J42" s="913">
        <f t="shared" si="13"/>
        <v>922.34552499999995</v>
      </c>
      <c r="K42" s="914"/>
      <c r="L42" s="915"/>
      <c r="M42" s="915"/>
      <c r="N42" s="915"/>
      <c r="O42" s="915"/>
      <c r="P42" s="917"/>
      <c r="Q42" s="853"/>
      <c r="R42" s="853"/>
      <c r="S42" s="853"/>
      <c r="T42" s="853"/>
      <c r="U42" s="853"/>
      <c r="V42" s="853"/>
      <c r="W42" s="853"/>
      <c r="X42" s="853"/>
      <c r="Y42" s="853"/>
      <c r="Z42" s="853"/>
      <c r="AA42" s="853"/>
      <c r="AB42" s="853"/>
      <c r="AC42" s="853"/>
      <c r="AD42" s="853"/>
      <c r="AE42" s="853"/>
      <c r="AF42" s="853"/>
      <c r="AG42" s="853"/>
      <c r="AH42" s="853"/>
      <c r="AI42" s="853"/>
      <c r="AJ42" s="853"/>
      <c r="AK42" s="853"/>
      <c r="AL42" s="853"/>
      <c r="AM42" s="853"/>
      <c r="AN42" s="853"/>
      <c r="AO42" s="853"/>
      <c r="AP42" s="853"/>
      <c r="AQ42" s="853"/>
      <c r="AR42" s="853"/>
      <c r="AS42" s="853"/>
      <c r="AT42" s="853"/>
      <c r="AU42" s="853"/>
      <c r="AV42" s="853"/>
      <c r="AW42" s="853"/>
      <c r="AX42" s="853"/>
      <c r="AY42" s="853"/>
      <c r="AZ42" s="853"/>
    </row>
    <row r="43" spans="1:54" s="900" customFormat="1" ht="12.75" customHeight="1">
      <c r="A43" s="1580" t="s">
        <v>1142</v>
      </c>
      <c r="B43" s="920" t="s">
        <v>882</v>
      </c>
      <c r="C43" s="812" t="s">
        <v>938</v>
      </c>
      <c r="D43" s="812" t="s">
        <v>1106</v>
      </c>
      <c r="E43" s="906">
        <v>47951</v>
      </c>
      <c r="F43" s="906">
        <v>3555</v>
      </c>
      <c r="G43" s="906">
        <v>24</v>
      </c>
      <c r="H43" s="906">
        <v>2901.4983665000004</v>
      </c>
      <c r="I43" s="906">
        <v>214.7702464999999</v>
      </c>
      <c r="J43" s="906">
        <v>1.4058899999999999</v>
      </c>
      <c r="K43" s="916" t="s">
        <v>937</v>
      </c>
      <c r="L43" s="907" t="s">
        <v>371</v>
      </c>
      <c r="M43" s="907" t="s">
        <v>371</v>
      </c>
      <c r="N43" s="897">
        <v>26.857142857142858</v>
      </c>
      <c r="O43" s="897">
        <v>1.5729642857142856</v>
      </c>
      <c r="P43" s="917"/>
      <c r="Q43" s="853"/>
      <c r="R43" s="853"/>
      <c r="S43" s="853"/>
      <c r="T43" s="853"/>
      <c r="U43" s="853"/>
      <c r="V43" s="853"/>
      <c r="W43" s="853"/>
      <c r="X43" s="853"/>
      <c r="Y43" s="853"/>
      <c r="Z43" s="853"/>
      <c r="AA43" s="853"/>
      <c r="AB43" s="853"/>
      <c r="AC43" s="853"/>
      <c r="AD43" s="853"/>
      <c r="AE43" s="853"/>
      <c r="AF43" s="853"/>
      <c r="AG43" s="853"/>
      <c r="AH43" s="853"/>
      <c r="AI43" s="853"/>
      <c r="AJ43" s="853"/>
      <c r="AK43" s="853"/>
      <c r="AL43" s="853"/>
      <c r="AM43" s="853"/>
      <c r="AN43" s="853"/>
      <c r="AO43" s="853"/>
      <c r="AP43" s="853"/>
      <c r="AQ43" s="853"/>
      <c r="AR43" s="853"/>
      <c r="AS43" s="853"/>
      <c r="AT43" s="853"/>
      <c r="AU43" s="853"/>
      <c r="AV43" s="853"/>
      <c r="AW43" s="853"/>
      <c r="AX43" s="853"/>
      <c r="AY43" s="853"/>
      <c r="AZ43" s="853"/>
    </row>
    <row r="44" spans="1:54" s="900" customFormat="1" ht="37.5" customHeight="1">
      <c r="A44" s="1581"/>
      <c r="B44" s="911" t="s">
        <v>1143</v>
      </c>
      <c r="C44" s="918" t="s">
        <v>1144</v>
      </c>
      <c r="D44" s="912"/>
      <c r="E44" s="913">
        <f>E43</f>
        <v>47951</v>
      </c>
      <c r="F44" s="913">
        <f t="shared" ref="F44:J44" si="14">F43</f>
        <v>3555</v>
      </c>
      <c r="G44" s="913">
        <f t="shared" si="14"/>
        <v>24</v>
      </c>
      <c r="H44" s="913">
        <f t="shared" si="14"/>
        <v>2901.4983665000004</v>
      </c>
      <c r="I44" s="913">
        <f t="shared" si="14"/>
        <v>214.7702464999999</v>
      </c>
      <c r="J44" s="913">
        <f t="shared" si="14"/>
        <v>1.4058899999999999</v>
      </c>
      <c r="K44" s="914"/>
      <c r="L44" s="915"/>
      <c r="M44" s="915"/>
      <c r="N44" s="915">
        <f t="shared" ref="N44:O44" si="15">N43</f>
        <v>26.857142857142858</v>
      </c>
      <c r="O44" s="915">
        <f t="shared" si="15"/>
        <v>1.5729642857142856</v>
      </c>
      <c r="P44" s="917"/>
      <c r="Q44" s="853"/>
      <c r="R44" s="853"/>
      <c r="S44" s="853"/>
      <c r="T44" s="853"/>
      <c r="U44" s="853"/>
      <c r="V44" s="853"/>
      <c r="W44" s="853"/>
      <c r="X44" s="853"/>
      <c r="Y44" s="853"/>
      <c r="Z44" s="853"/>
      <c r="AA44" s="853"/>
      <c r="AB44" s="853"/>
      <c r="AC44" s="853"/>
      <c r="AD44" s="853"/>
      <c r="AE44" s="853"/>
      <c r="AF44" s="853"/>
      <c r="AG44" s="853"/>
      <c r="AH44" s="853"/>
      <c r="AI44" s="853"/>
      <c r="AJ44" s="853"/>
      <c r="AK44" s="853"/>
      <c r="AL44" s="853"/>
      <c r="AM44" s="853"/>
      <c r="AN44" s="853"/>
      <c r="AO44" s="853"/>
      <c r="AP44" s="853"/>
      <c r="AQ44" s="853"/>
      <c r="AR44" s="853"/>
      <c r="AS44" s="853"/>
      <c r="AT44" s="853"/>
      <c r="AU44" s="853"/>
      <c r="AV44" s="853"/>
      <c r="AW44" s="853"/>
      <c r="AX44" s="853"/>
      <c r="AY44" s="853"/>
      <c r="AZ44" s="853"/>
    </row>
    <row r="45" spans="1:54" ht="15.75" customHeight="1">
      <c r="A45" s="921" t="s">
        <v>123</v>
      </c>
      <c r="C45" s="923"/>
      <c r="D45" s="923"/>
      <c r="E45" s="923"/>
      <c r="F45" s="923"/>
      <c r="G45" s="923"/>
      <c r="H45" s="924"/>
      <c r="I45" s="924"/>
      <c r="J45" s="924"/>
      <c r="K45" s="924"/>
      <c r="L45" s="924"/>
      <c r="M45" s="924"/>
      <c r="N45" s="924"/>
      <c r="O45" s="924"/>
      <c r="P45" s="899"/>
    </row>
    <row r="46" spans="1:54" ht="14.25" customHeight="1">
      <c r="A46" s="925" t="s">
        <v>1145</v>
      </c>
      <c r="B46" s="926"/>
      <c r="C46" s="926"/>
      <c r="D46" s="926"/>
      <c r="E46" s="926"/>
      <c r="F46" s="926"/>
      <c r="G46" s="926"/>
      <c r="H46" s="926"/>
      <c r="I46" s="926"/>
      <c r="L46" s="928"/>
      <c r="M46" s="928"/>
      <c r="N46" s="928"/>
      <c r="O46" s="928"/>
      <c r="P46" s="899"/>
    </row>
    <row r="47" spans="1:54">
      <c r="E47" s="853"/>
      <c r="I47" s="899"/>
      <c r="L47" s="899"/>
      <c r="M47" s="899"/>
      <c r="N47" s="899"/>
      <c r="O47" s="899"/>
    </row>
    <row r="48" spans="1:54">
      <c r="E48" s="853"/>
      <c r="I48" s="899"/>
      <c r="L48" s="899"/>
      <c r="M48" s="899"/>
      <c r="N48" s="899"/>
      <c r="O48" s="899"/>
    </row>
    <row r="49" spans="5:15">
      <c r="E49" s="853"/>
      <c r="H49" s="930"/>
      <c r="I49" s="931"/>
      <c r="J49" s="930"/>
      <c r="K49" s="932"/>
      <c r="L49" s="931"/>
      <c r="M49" s="931"/>
      <c r="N49" s="931"/>
      <c r="O49" s="931"/>
    </row>
    <row r="50" spans="5:15">
      <c r="E50" s="853"/>
      <c r="I50" s="931"/>
      <c r="L50" s="931"/>
      <c r="M50" s="931"/>
      <c r="N50" s="931"/>
      <c r="O50" s="931"/>
    </row>
    <row r="51" spans="5:15">
      <c r="E51" s="853"/>
    </row>
    <row r="52" spans="5:15">
      <c r="E52" s="853"/>
    </row>
    <row r="53" spans="5:15">
      <c r="E53" s="853"/>
    </row>
    <row r="54" spans="5:15">
      <c r="E54" s="853"/>
    </row>
    <row r="55" spans="5:15">
      <c r="E55" s="853"/>
    </row>
    <row r="56" spans="5:15">
      <c r="E56" s="853"/>
    </row>
    <row r="57" spans="5:15">
      <c r="E57" s="853"/>
    </row>
    <row r="58" spans="5:15">
      <c r="E58" s="853"/>
    </row>
    <row r="59" spans="5:15">
      <c r="E59" s="853"/>
    </row>
    <row r="60" spans="5:15">
      <c r="E60" s="853"/>
    </row>
    <row r="61" spans="5:15">
      <c r="E61" s="853"/>
    </row>
    <row r="62" spans="5:15">
      <c r="E62" s="853"/>
    </row>
    <row r="63" spans="5:15">
      <c r="E63" s="853"/>
    </row>
    <row r="64" spans="5:15">
      <c r="E64" s="853"/>
    </row>
    <row r="65" spans="5:5">
      <c r="E65" s="853"/>
    </row>
    <row r="66" spans="5:5">
      <c r="E66" s="853"/>
    </row>
    <row r="67" spans="5:5">
      <c r="E67" s="853"/>
    </row>
    <row r="68" spans="5:5">
      <c r="E68" s="853"/>
    </row>
    <row r="69" spans="5:5">
      <c r="E69" s="853"/>
    </row>
    <row r="70" spans="5:5">
      <c r="E70" s="853"/>
    </row>
    <row r="71" spans="5:5">
      <c r="E71" s="853"/>
    </row>
    <row r="72" spans="5:5">
      <c r="E72" s="853"/>
    </row>
    <row r="73" spans="5:5">
      <c r="E73" s="853"/>
    </row>
    <row r="74" spans="5:5">
      <c r="E74" s="853"/>
    </row>
    <row r="75" spans="5:5">
      <c r="E75" s="853"/>
    </row>
    <row r="76" spans="5:5">
      <c r="E76" s="853"/>
    </row>
    <row r="77" spans="5:5">
      <c r="E77" s="853"/>
    </row>
    <row r="78" spans="5:5">
      <c r="E78" s="853"/>
    </row>
    <row r="79" spans="5:5">
      <c r="E79" s="853"/>
    </row>
    <row r="80" spans="5:5">
      <c r="E80" s="853"/>
    </row>
    <row r="81" spans="5:5">
      <c r="E81" s="853"/>
    </row>
    <row r="82" spans="5:5">
      <c r="E82" s="853"/>
    </row>
    <row r="83" spans="5:5">
      <c r="E83" s="853"/>
    </row>
    <row r="84" spans="5:5">
      <c r="E84" s="853"/>
    </row>
    <row r="85" spans="5:5">
      <c r="E85" s="853"/>
    </row>
    <row r="86" spans="5:5">
      <c r="E86" s="853"/>
    </row>
    <row r="87" spans="5:5">
      <c r="E87" s="853"/>
    </row>
    <row r="88" spans="5:5">
      <c r="E88" s="853"/>
    </row>
    <row r="89" spans="5:5">
      <c r="E89" s="853"/>
    </row>
    <row r="90" spans="5:5">
      <c r="E90" s="853"/>
    </row>
    <row r="91" spans="5:5">
      <c r="E91" s="853"/>
    </row>
    <row r="92" spans="5:5">
      <c r="E92" s="853"/>
    </row>
    <row r="93" spans="5:5">
      <c r="E93" s="853"/>
    </row>
    <row r="94" spans="5:5">
      <c r="E94" s="853"/>
    </row>
    <row r="95" spans="5:5">
      <c r="E95" s="853"/>
    </row>
    <row r="96" spans="5:5">
      <c r="E96" s="853"/>
    </row>
    <row r="97" spans="5:5">
      <c r="E97" s="853"/>
    </row>
    <row r="98" spans="5:5">
      <c r="E98" s="853"/>
    </row>
    <row r="99" spans="5:5">
      <c r="E99" s="853"/>
    </row>
    <row r="100" spans="5:5">
      <c r="E100" s="853"/>
    </row>
    <row r="101" spans="5:5">
      <c r="E101" s="853"/>
    </row>
    <row r="102" spans="5:5">
      <c r="E102" s="853"/>
    </row>
    <row r="103" spans="5:5">
      <c r="E103" s="853"/>
    </row>
    <row r="104" spans="5:5">
      <c r="E104" s="853"/>
    </row>
    <row r="105" spans="5:5">
      <c r="E105" s="853"/>
    </row>
    <row r="106" spans="5:5">
      <c r="E106" s="853"/>
    </row>
    <row r="107" spans="5:5">
      <c r="E107" s="853"/>
    </row>
    <row r="108" spans="5:5">
      <c r="E108" s="853"/>
    </row>
    <row r="109" spans="5:5">
      <c r="E109" s="853"/>
    </row>
    <row r="110" spans="5:5">
      <c r="E110" s="853"/>
    </row>
    <row r="111" spans="5:5">
      <c r="E111" s="853"/>
    </row>
    <row r="112" spans="5:5">
      <c r="E112" s="853"/>
    </row>
    <row r="113" spans="5:5">
      <c r="E113" s="853"/>
    </row>
    <row r="114" spans="5:5">
      <c r="E114" s="853"/>
    </row>
    <row r="115" spans="5:5">
      <c r="E115" s="853"/>
    </row>
    <row r="116" spans="5:5">
      <c r="E116" s="853"/>
    </row>
    <row r="117" spans="5:5">
      <c r="E117" s="853"/>
    </row>
    <row r="118" spans="5:5">
      <c r="E118" s="853"/>
    </row>
    <row r="119" spans="5:5">
      <c r="E119" s="853"/>
    </row>
    <row r="120" spans="5:5">
      <c r="E120" s="853"/>
    </row>
    <row r="121" spans="5:5">
      <c r="E121" s="853"/>
    </row>
    <row r="122" spans="5:5">
      <c r="E122" s="853"/>
    </row>
    <row r="123" spans="5:5">
      <c r="E123" s="853"/>
    </row>
    <row r="124" spans="5:5">
      <c r="E124" s="853"/>
    </row>
    <row r="125" spans="5:5">
      <c r="E125" s="853"/>
    </row>
    <row r="126" spans="5:5">
      <c r="E126" s="853"/>
    </row>
    <row r="127" spans="5:5">
      <c r="E127" s="853"/>
    </row>
    <row r="128" spans="5:5">
      <c r="E128" s="853"/>
    </row>
    <row r="129" spans="5:5">
      <c r="E129" s="853"/>
    </row>
    <row r="130" spans="5:5">
      <c r="E130" s="853"/>
    </row>
    <row r="131" spans="5:5">
      <c r="E131" s="853"/>
    </row>
    <row r="132" spans="5:5">
      <c r="E132" s="853"/>
    </row>
    <row r="133" spans="5:5">
      <c r="E133" s="853"/>
    </row>
    <row r="134" spans="5:5">
      <c r="E134" s="853"/>
    </row>
    <row r="135" spans="5:5">
      <c r="E135" s="853"/>
    </row>
    <row r="136" spans="5:5">
      <c r="E136" s="853"/>
    </row>
    <row r="137" spans="5:5">
      <c r="E137" s="853"/>
    </row>
    <row r="138" spans="5:5">
      <c r="E138" s="853"/>
    </row>
    <row r="139" spans="5:5">
      <c r="E139" s="853"/>
    </row>
    <row r="140" spans="5:5">
      <c r="E140" s="853"/>
    </row>
    <row r="141" spans="5:5">
      <c r="E141" s="853"/>
    </row>
    <row r="142" spans="5:5">
      <c r="E142" s="853"/>
    </row>
    <row r="143" spans="5:5">
      <c r="E143" s="853"/>
    </row>
    <row r="144" spans="5:5">
      <c r="E144" s="853"/>
    </row>
    <row r="145" spans="5:5">
      <c r="E145" s="853"/>
    </row>
    <row r="146" spans="5:5">
      <c r="E146" s="853"/>
    </row>
    <row r="147" spans="5:5">
      <c r="E147" s="853"/>
    </row>
    <row r="148" spans="5:5">
      <c r="E148" s="853"/>
    </row>
    <row r="149" spans="5:5">
      <c r="E149" s="853"/>
    </row>
    <row r="150" spans="5:5">
      <c r="E150" s="853"/>
    </row>
    <row r="151" spans="5:5">
      <c r="E151" s="853"/>
    </row>
    <row r="152" spans="5:5">
      <c r="E152" s="853"/>
    </row>
    <row r="153" spans="5:5">
      <c r="E153" s="853"/>
    </row>
    <row r="154" spans="5:5">
      <c r="E154" s="853"/>
    </row>
    <row r="155" spans="5:5">
      <c r="E155" s="853"/>
    </row>
    <row r="156" spans="5:5">
      <c r="E156" s="853"/>
    </row>
    <row r="157" spans="5:5">
      <c r="E157" s="853"/>
    </row>
    <row r="158" spans="5:5">
      <c r="E158" s="853"/>
    </row>
    <row r="159" spans="5:5">
      <c r="E159" s="853"/>
    </row>
    <row r="160" spans="5:5">
      <c r="E160" s="853"/>
    </row>
    <row r="161" spans="5:5">
      <c r="E161" s="853"/>
    </row>
    <row r="162" spans="5:5">
      <c r="E162" s="853"/>
    </row>
    <row r="163" spans="5:5">
      <c r="E163" s="853"/>
    </row>
    <row r="164" spans="5:5">
      <c r="E164" s="853"/>
    </row>
    <row r="165" spans="5:5">
      <c r="E165" s="853"/>
    </row>
    <row r="166" spans="5:5">
      <c r="E166" s="853"/>
    </row>
    <row r="167" spans="5:5">
      <c r="E167" s="853"/>
    </row>
    <row r="168" spans="5:5">
      <c r="E168" s="853"/>
    </row>
    <row r="169" spans="5:5">
      <c r="E169" s="853"/>
    </row>
    <row r="170" spans="5:5">
      <c r="E170" s="853"/>
    </row>
    <row r="171" spans="5:5">
      <c r="E171" s="853"/>
    </row>
    <row r="172" spans="5:5">
      <c r="E172" s="853"/>
    </row>
    <row r="173" spans="5:5">
      <c r="E173" s="853"/>
    </row>
    <row r="174" spans="5:5">
      <c r="E174" s="853"/>
    </row>
    <row r="175" spans="5:5">
      <c r="E175" s="853"/>
    </row>
    <row r="176" spans="5:5">
      <c r="E176" s="853"/>
    </row>
    <row r="177" spans="5:5">
      <c r="E177" s="853"/>
    </row>
    <row r="178" spans="5:5">
      <c r="E178" s="853"/>
    </row>
    <row r="179" spans="5:5">
      <c r="E179" s="853"/>
    </row>
    <row r="180" spans="5:5">
      <c r="E180" s="853"/>
    </row>
    <row r="181" spans="5:5">
      <c r="E181" s="853"/>
    </row>
    <row r="182" spans="5:5">
      <c r="E182" s="853"/>
    </row>
    <row r="183" spans="5:5">
      <c r="E183" s="853"/>
    </row>
    <row r="184" spans="5:5">
      <c r="E184" s="853"/>
    </row>
    <row r="185" spans="5:5">
      <c r="E185" s="853"/>
    </row>
    <row r="186" spans="5:5">
      <c r="E186" s="853"/>
    </row>
    <row r="187" spans="5:5">
      <c r="E187" s="853"/>
    </row>
    <row r="188" spans="5:5">
      <c r="E188" s="853"/>
    </row>
    <row r="189" spans="5:5">
      <c r="E189" s="853"/>
    </row>
    <row r="190" spans="5:5">
      <c r="E190" s="853"/>
    </row>
    <row r="191" spans="5:5">
      <c r="E191" s="853"/>
    </row>
    <row r="192" spans="5:5">
      <c r="E192" s="853"/>
    </row>
    <row r="193" spans="5:5">
      <c r="E193" s="853"/>
    </row>
    <row r="194" spans="5:5">
      <c r="E194" s="853"/>
    </row>
    <row r="195" spans="5:5">
      <c r="E195" s="853"/>
    </row>
    <row r="196" spans="5:5">
      <c r="E196" s="853"/>
    </row>
    <row r="197" spans="5:5">
      <c r="E197" s="853"/>
    </row>
    <row r="198" spans="5:5">
      <c r="E198" s="853"/>
    </row>
    <row r="199" spans="5:5">
      <c r="E199" s="853"/>
    </row>
    <row r="200" spans="5:5">
      <c r="E200" s="853"/>
    </row>
    <row r="201" spans="5:5">
      <c r="E201" s="853"/>
    </row>
    <row r="202" spans="5:5">
      <c r="E202" s="853"/>
    </row>
    <row r="203" spans="5:5">
      <c r="E203" s="853"/>
    </row>
    <row r="204" spans="5:5">
      <c r="E204" s="853"/>
    </row>
    <row r="205" spans="5:5">
      <c r="E205" s="853"/>
    </row>
    <row r="206" spans="5:5">
      <c r="E206" s="853"/>
    </row>
    <row r="207" spans="5:5">
      <c r="E207" s="853"/>
    </row>
    <row r="208" spans="5:5">
      <c r="E208" s="853"/>
    </row>
    <row r="209" spans="5:5">
      <c r="E209" s="853"/>
    </row>
    <row r="210" spans="5:5">
      <c r="E210" s="853"/>
    </row>
    <row r="211" spans="5:5">
      <c r="E211" s="853"/>
    </row>
    <row r="212" spans="5:5">
      <c r="E212" s="853"/>
    </row>
    <row r="213" spans="5:5">
      <c r="E213" s="853"/>
    </row>
    <row r="214" spans="5:5">
      <c r="E214" s="853"/>
    </row>
    <row r="215" spans="5:5">
      <c r="E215" s="853"/>
    </row>
    <row r="216" spans="5:5">
      <c r="E216" s="853"/>
    </row>
    <row r="217" spans="5:5">
      <c r="E217" s="853"/>
    </row>
    <row r="218" spans="5:5">
      <c r="E218" s="853"/>
    </row>
    <row r="219" spans="5:5">
      <c r="E219" s="853"/>
    </row>
    <row r="220" spans="5:5">
      <c r="E220" s="853"/>
    </row>
    <row r="221" spans="5:5">
      <c r="E221" s="853"/>
    </row>
    <row r="222" spans="5:5">
      <c r="E222" s="853"/>
    </row>
    <row r="223" spans="5:5">
      <c r="E223" s="853"/>
    </row>
    <row r="224" spans="5:5">
      <c r="E224" s="853"/>
    </row>
    <row r="225" spans="5:5">
      <c r="E225" s="853"/>
    </row>
    <row r="226" spans="5:5">
      <c r="E226" s="853"/>
    </row>
    <row r="227" spans="5:5">
      <c r="E227" s="853"/>
    </row>
    <row r="228" spans="5:5">
      <c r="E228" s="853"/>
    </row>
    <row r="229" spans="5:5">
      <c r="E229" s="853"/>
    </row>
    <row r="230" spans="5:5">
      <c r="E230" s="853"/>
    </row>
    <row r="231" spans="5:5">
      <c r="E231" s="853"/>
    </row>
    <row r="232" spans="5:5">
      <c r="E232" s="853"/>
    </row>
    <row r="233" spans="5:5">
      <c r="E233" s="853"/>
    </row>
    <row r="234" spans="5:5">
      <c r="E234" s="853"/>
    </row>
    <row r="235" spans="5:5">
      <c r="E235" s="853"/>
    </row>
    <row r="236" spans="5:5">
      <c r="E236" s="853"/>
    </row>
    <row r="237" spans="5:5">
      <c r="E237" s="853"/>
    </row>
    <row r="238" spans="5:5">
      <c r="E238" s="853"/>
    </row>
    <row r="239" spans="5:5">
      <c r="E239" s="853"/>
    </row>
    <row r="240" spans="5:5">
      <c r="E240" s="853"/>
    </row>
    <row r="241" spans="5:5">
      <c r="E241" s="853"/>
    </row>
    <row r="242" spans="5:5">
      <c r="E242" s="853"/>
    </row>
    <row r="243" spans="5:5">
      <c r="E243" s="853"/>
    </row>
    <row r="244" spans="5:5">
      <c r="E244" s="853"/>
    </row>
    <row r="245" spans="5:5">
      <c r="E245" s="853"/>
    </row>
    <row r="246" spans="5:5">
      <c r="E246" s="853"/>
    </row>
    <row r="247" spans="5:5">
      <c r="E247" s="853"/>
    </row>
    <row r="248" spans="5:5">
      <c r="E248" s="853"/>
    </row>
    <row r="249" spans="5:5">
      <c r="E249" s="853"/>
    </row>
    <row r="250" spans="5:5">
      <c r="E250" s="853"/>
    </row>
    <row r="251" spans="5:5">
      <c r="E251" s="853"/>
    </row>
    <row r="252" spans="5:5">
      <c r="E252" s="853"/>
    </row>
    <row r="253" spans="5:5">
      <c r="E253" s="853"/>
    </row>
    <row r="254" spans="5:5">
      <c r="E254" s="853"/>
    </row>
    <row r="255" spans="5:5">
      <c r="E255" s="853"/>
    </row>
    <row r="256" spans="5:5">
      <c r="E256" s="853"/>
    </row>
    <row r="257" spans="5:5">
      <c r="E257" s="853"/>
    </row>
    <row r="258" spans="5:5">
      <c r="E258" s="853"/>
    </row>
    <row r="259" spans="5:5">
      <c r="E259" s="853"/>
    </row>
    <row r="260" spans="5:5">
      <c r="E260" s="853"/>
    </row>
    <row r="261" spans="5:5">
      <c r="E261" s="853"/>
    </row>
    <row r="262" spans="5:5">
      <c r="E262" s="853"/>
    </row>
    <row r="263" spans="5:5">
      <c r="E263" s="853"/>
    </row>
    <row r="264" spans="5:5">
      <c r="E264" s="853"/>
    </row>
    <row r="265" spans="5:5">
      <c r="E265" s="853"/>
    </row>
    <row r="266" spans="5:5">
      <c r="E266" s="853"/>
    </row>
    <row r="267" spans="5:5">
      <c r="E267" s="853"/>
    </row>
    <row r="268" spans="5:5">
      <c r="E268" s="853"/>
    </row>
    <row r="269" spans="5:5">
      <c r="E269" s="853"/>
    </row>
    <row r="270" spans="5:5">
      <c r="E270" s="853"/>
    </row>
    <row r="271" spans="5:5">
      <c r="E271" s="853"/>
    </row>
    <row r="272" spans="5:5">
      <c r="E272" s="853"/>
    </row>
    <row r="273" spans="5:5">
      <c r="E273" s="853"/>
    </row>
    <row r="274" spans="5:5">
      <c r="E274" s="853"/>
    </row>
    <row r="275" spans="5:5">
      <c r="E275" s="853"/>
    </row>
    <row r="276" spans="5:5">
      <c r="E276" s="853"/>
    </row>
    <row r="277" spans="5:5">
      <c r="E277" s="853"/>
    </row>
    <row r="278" spans="5:5">
      <c r="E278" s="853"/>
    </row>
    <row r="279" spans="5:5">
      <c r="E279" s="853"/>
    </row>
    <row r="280" spans="5:5">
      <c r="E280" s="853"/>
    </row>
    <row r="281" spans="5:5">
      <c r="E281" s="853"/>
    </row>
    <row r="282" spans="5:5">
      <c r="E282" s="853"/>
    </row>
    <row r="283" spans="5:5">
      <c r="E283" s="853"/>
    </row>
    <row r="284" spans="5:5">
      <c r="E284" s="853"/>
    </row>
    <row r="285" spans="5:5">
      <c r="E285" s="853"/>
    </row>
    <row r="286" spans="5:5">
      <c r="E286" s="853"/>
    </row>
    <row r="287" spans="5:5">
      <c r="E287" s="853"/>
    </row>
    <row r="288" spans="5:5">
      <c r="E288" s="853"/>
    </row>
    <row r="289" spans="5:5">
      <c r="E289" s="853"/>
    </row>
    <row r="290" spans="5:5">
      <c r="E290" s="853"/>
    </row>
    <row r="291" spans="5:5">
      <c r="E291" s="853"/>
    </row>
    <row r="292" spans="5:5">
      <c r="E292" s="853"/>
    </row>
    <row r="293" spans="5:5">
      <c r="E293" s="853"/>
    </row>
    <row r="294" spans="5:5">
      <c r="E294" s="853"/>
    </row>
    <row r="295" spans="5:5">
      <c r="E295" s="853"/>
    </row>
    <row r="296" spans="5:5">
      <c r="E296" s="853"/>
    </row>
    <row r="297" spans="5:5">
      <c r="E297" s="853"/>
    </row>
    <row r="298" spans="5:5">
      <c r="E298" s="853"/>
    </row>
    <row r="299" spans="5:5">
      <c r="E299" s="853"/>
    </row>
    <row r="300" spans="5:5">
      <c r="E300" s="853"/>
    </row>
    <row r="301" spans="5:5">
      <c r="E301" s="853"/>
    </row>
    <row r="302" spans="5:5">
      <c r="E302" s="853"/>
    </row>
    <row r="303" spans="5:5">
      <c r="E303" s="853"/>
    </row>
    <row r="304" spans="5:5">
      <c r="E304" s="853"/>
    </row>
    <row r="305" spans="5:5">
      <c r="E305" s="853"/>
    </row>
    <row r="306" spans="5:5">
      <c r="E306" s="853"/>
    </row>
    <row r="307" spans="5:5">
      <c r="E307" s="853"/>
    </row>
    <row r="308" spans="5:5">
      <c r="E308" s="853"/>
    </row>
    <row r="309" spans="5:5">
      <c r="E309" s="853"/>
    </row>
    <row r="310" spans="5:5">
      <c r="E310" s="853"/>
    </row>
    <row r="311" spans="5:5">
      <c r="E311" s="853"/>
    </row>
    <row r="312" spans="5:5">
      <c r="E312" s="853"/>
    </row>
    <row r="313" spans="5:5">
      <c r="E313" s="853"/>
    </row>
    <row r="314" spans="5:5">
      <c r="E314" s="853"/>
    </row>
    <row r="315" spans="5:5">
      <c r="E315" s="853"/>
    </row>
    <row r="316" spans="5:5">
      <c r="E316" s="853"/>
    </row>
    <row r="317" spans="5:5">
      <c r="E317" s="853"/>
    </row>
    <row r="318" spans="5:5">
      <c r="E318" s="853"/>
    </row>
    <row r="319" spans="5:5">
      <c r="E319" s="853"/>
    </row>
    <row r="320" spans="5:5">
      <c r="E320" s="853"/>
    </row>
    <row r="321" spans="5:5">
      <c r="E321" s="853"/>
    </row>
    <row r="322" spans="5:5">
      <c r="E322" s="853"/>
    </row>
    <row r="323" spans="5:5">
      <c r="E323" s="853"/>
    </row>
    <row r="324" spans="5:5">
      <c r="E324" s="853"/>
    </row>
    <row r="325" spans="5:5">
      <c r="E325" s="853"/>
    </row>
    <row r="326" spans="5:5">
      <c r="E326" s="853"/>
    </row>
    <row r="327" spans="5:5">
      <c r="E327" s="853"/>
    </row>
    <row r="328" spans="5:5">
      <c r="E328" s="853"/>
    </row>
    <row r="329" spans="5:5">
      <c r="E329" s="853"/>
    </row>
    <row r="330" spans="5:5">
      <c r="E330" s="853"/>
    </row>
    <row r="331" spans="5:5">
      <c r="E331" s="853"/>
    </row>
    <row r="332" spans="5:5">
      <c r="E332" s="853"/>
    </row>
    <row r="333" spans="5:5">
      <c r="E333" s="853"/>
    </row>
    <row r="334" spans="5:5">
      <c r="E334" s="853"/>
    </row>
    <row r="335" spans="5:5">
      <c r="E335" s="853"/>
    </row>
    <row r="336" spans="5:5">
      <c r="E336" s="853"/>
    </row>
    <row r="337" spans="5:5">
      <c r="E337" s="853"/>
    </row>
    <row r="338" spans="5:5">
      <c r="E338" s="853"/>
    </row>
    <row r="339" spans="5:5">
      <c r="E339" s="853"/>
    </row>
    <row r="340" spans="5:5">
      <c r="E340" s="853"/>
    </row>
    <row r="341" spans="5:5">
      <c r="E341" s="853"/>
    </row>
    <row r="342" spans="5:5">
      <c r="E342" s="853"/>
    </row>
    <row r="343" spans="5:5">
      <c r="E343" s="853"/>
    </row>
    <row r="344" spans="5:5">
      <c r="E344" s="853"/>
    </row>
    <row r="345" spans="5:5">
      <c r="E345" s="853"/>
    </row>
    <row r="346" spans="5:5">
      <c r="E346" s="853"/>
    </row>
    <row r="347" spans="5:5">
      <c r="E347" s="853"/>
    </row>
    <row r="348" spans="5:5">
      <c r="E348" s="853"/>
    </row>
    <row r="349" spans="5:5">
      <c r="E349" s="853"/>
    </row>
    <row r="350" spans="5:5">
      <c r="E350" s="853"/>
    </row>
    <row r="351" spans="5:5">
      <c r="E351" s="853"/>
    </row>
    <row r="352" spans="5:5">
      <c r="E352" s="853"/>
    </row>
    <row r="353" spans="5:5">
      <c r="E353" s="853"/>
    </row>
    <row r="354" spans="5:5">
      <c r="E354" s="853"/>
    </row>
    <row r="355" spans="5:5">
      <c r="E355" s="853"/>
    </row>
    <row r="356" spans="5:5">
      <c r="E356" s="853"/>
    </row>
    <row r="357" spans="5:5">
      <c r="E357" s="853"/>
    </row>
    <row r="358" spans="5:5">
      <c r="E358" s="853"/>
    </row>
    <row r="359" spans="5:5">
      <c r="E359" s="853"/>
    </row>
    <row r="360" spans="5:5">
      <c r="E360" s="853"/>
    </row>
    <row r="361" spans="5:5">
      <c r="E361" s="853"/>
    </row>
    <row r="362" spans="5:5">
      <c r="E362" s="853"/>
    </row>
    <row r="363" spans="5:5">
      <c r="E363" s="853"/>
    </row>
    <row r="364" spans="5:5">
      <c r="E364" s="853"/>
    </row>
    <row r="365" spans="5:5">
      <c r="E365" s="853"/>
    </row>
    <row r="366" spans="5:5">
      <c r="E366" s="853"/>
    </row>
    <row r="367" spans="5:5">
      <c r="E367" s="853"/>
    </row>
    <row r="368" spans="5:5">
      <c r="E368" s="853"/>
    </row>
    <row r="369" spans="5:5">
      <c r="E369" s="853"/>
    </row>
    <row r="370" spans="5:5">
      <c r="E370" s="853"/>
    </row>
    <row r="371" spans="5:5">
      <c r="E371" s="853"/>
    </row>
    <row r="372" spans="5:5">
      <c r="E372" s="853"/>
    </row>
    <row r="373" spans="5:5">
      <c r="E373" s="853"/>
    </row>
    <row r="374" spans="5:5">
      <c r="E374" s="853"/>
    </row>
    <row r="375" spans="5:5">
      <c r="E375" s="853"/>
    </row>
    <row r="376" spans="5:5">
      <c r="E376" s="853"/>
    </row>
    <row r="377" spans="5:5">
      <c r="E377" s="853"/>
    </row>
    <row r="378" spans="5:5">
      <c r="E378" s="853"/>
    </row>
    <row r="379" spans="5:5">
      <c r="E379" s="853"/>
    </row>
    <row r="380" spans="5:5">
      <c r="E380" s="853"/>
    </row>
    <row r="381" spans="5:5">
      <c r="E381" s="853"/>
    </row>
    <row r="382" spans="5:5">
      <c r="E382" s="853"/>
    </row>
    <row r="383" spans="5:5">
      <c r="E383" s="853"/>
    </row>
    <row r="384" spans="5:5">
      <c r="E384" s="853"/>
    </row>
    <row r="385" spans="5:5">
      <c r="E385" s="853"/>
    </row>
    <row r="386" spans="5:5">
      <c r="E386" s="853"/>
    </row>
    <row r="387" spans="5:5">
      <c r="E387" s="853"/>
    </row>
    <row r="388" spans="5:5">
      <c r="E388" s="853"/>
    </row>
    <row r="389" spans="5:5">
      <c r="E389" s="853"/>
    </row>
    <row r="390" spans="5:5">
      <c r="E390" s="853"/>
    </row>
    <row r="391" spans="5:5">
      <c r="E391" s="853"/>
    </row>
    <row r="392" spans="5:5">
      <c r="E392" s="853"/>
    </row>
    <row r="393" spans="5:5">
      <c r="E393" s="853"/>
    </row>
    <row r="394" spans="5:5">
      <c r="E394" s="853"/>
    </row>
    <row r="395" spans="5:5">
      <c r="E395" s="853"/>
    </row>
    <row r="396" spans="5:5">
      <c r="E396" s="853"/>
    </row>
    <row r="397" spans="5:5">
      <c r="E397" s="853"/>
    </row>
    <row r="398" spans="5:5">
      <c r="E398" s="853"/>
    </row>
    <row r="399" spans="5:5">
      <c r="E399" s="853"/>
    </row>
    <row r="400" spans="5:5">
      <c r="E400" s="853"/>
    </row>
    <row r="401" spans="5:5">
      <c r="E401" s="853"/>
    </row>
    <row r="402" spans="5:5">
      <c r="E402" s="853"/>
    </row>
    <row r="403" spans="5:5">
      <c r="E403" s="853"/>
    </row>
    <row r="404" spans="5:5">
      <c r="E404" s="853"/>
    </row>
    <row r="405" spans="5:5">
      <c r="E405" s="853"/>
    </row>
    <row r="406" spans="5:5">
      <c r="E406" s="853"/>
    </row>
    <row r="407" spans="5:5">
      <c r="E407" s="853"/>
    </row>
    <row r="408" spans="5:5">
      <c r="E408" s="853"/>
    </row>
    <row r="409" spans="5:5">
      <c r="E409" s="853"/>
    </row>
    <row r="410" spans="5:5">
      <c r="E410" s="853"/>
    </row>
    <row r="411" spans="5:5">
      <c r="E411" s="853"/>
    </row>
    <row r="412" spans="5:5">
      <c r="E412" s="853"/>
    </row>
    <row r="413" spans="5:5">
      <c r="E413" s="853"/>
    </row>
    <row r="414" spans="5:5">
      <c r="E414" s="853"/>
    </row>
    <row r="415" spans="5:5">
      <c r="E415" s="853"/>
    </row>
    <row r="416" spans="5:5">
      <c r="E416" s="853"/>
    </row>
    <row r="417" spans="5:5">
      <c r="E417" s="853"/>
    </row>
    <row r="418" spans="5:5">
      <c r="E418" s="853"/>
    </row>
    <row r="419" spans="5:5">
      <c r="E419" s="853"/>
    </row>
    <row r="420" spans="5:5">
      <c r="E420" s="853"/>
    </row>
    <row r="421" spans="5:5">
      <c r="E421" s="853"/>
    </row>
    <row r="422" spans="5:5">
      <c r="E422" s="853"/>
    </row>
    <row r="423" spans="5:5">
      <c r="E423" s="853"/>
    </row>
    <row r="424" spans="5:5">
      <c r="E424" s="853"/>
    </row>
    <row r="425" spans="5:5">
      <c r="E425" s="853"/>
    </row>
    <row r="426" spans="5:5">
      <c r="E426" s="853"/>
    </row>
    <row r="427" spans="5:5">
      <c r="E427" s="853"/>
    </row>
    <row r="428" spans="5:5">
      <c r="E428" s="853"/>
    </row>
    <row r="429" spans="5:5">
      <c r="E429" s="853"/>
    </row>
    <row r="430" spans="5:5">
      <c r="E430" s="853"/>
    </row>
    <row r="431" spans="5:5">
      <c r="E431" s="853"/>
    </row>
    <row r="432" spans="5:5">
      <c r="E432" s="853"/>
    </row>
    <row r="433" spans="5:5">
      <c r="E433" s="853"/>
    </row>
    <row r="434" spans="5:5">
      <c r="E434" s="853"/>
    </row>
    <row r="435" spans="5:5">
      <c r="E435" s="853"/>
    </row>
  </sheetData>
  <mergeCells count="24">
    <mergeCell ref="A1:O1"/>
    <mergeCell ref="A2:A3"/>
    <mergeCell ref="B2:B3"/>
    <mergeCell ref="C2:C3"/>
    <mergeCell ref="D2:D3"/>
    <mergeCell ref="E2:G2"/>
    <mergeCell ref="H2:J2"/>
    <mergeCell ref="K2:K3"/>
    <mergeCell ref="L2:M2"/>
    <mergeCell ref="N2:O2"/>
    <mergeCell ref="A43:A44"/>
    <mergeCell ref="A4:A19"/>
    <mergeCell ref="B4:B9"/>
    <mergeCell ref="B10:B13"/>
    <mergeCell ref="B14:B16"/>
    <mergeCell ref="B17:B18"/>
    <mergeCell ref="A20:A27"/>
    <mergeCell ref="B20:B24"/>
    <mergeCell ref="B25:B26"/>
    <mergeCell ref="A28:A42"/>
    <mergeCell ref="B28:B32"/>
    <mergeCell ref="B33:B37"/>
    <mergeCell ref="B38:B39"/>
    <mergeCell ref="B40:B41"/>
  </mergeCells>
  <printOptions horizontalCentered="1"/>
  <pageMargins left="0.7" right="0.7" top="0.75" bottom="0.75" header="0.3" footer="0.3"/>
  <pageSetup paperSize="9" scale="61"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pane xSplit="1" topLeftCell="B1" activePane="topRight" state="frozen"/>
      <selection activeCell="A4" sqref="A4:A37"/>
      <selection pane="topRight"/>
    </sheetView>
  </sheetViews>
  <sheetFormatPr defaultRowHeight="15"/>
  <cols>
    <col min="1" max="1" width="73" bestFit="1" customWidth="1"/>
    <col min="2" max="8" width="15" bestFit="1" customWidth="1"/>
    <col min="9" max="9" width="14.5703125" bestFit="1" customWidth="1"/>
    <col min="10" max="10" width="11.42578125" bestFit="1" customWidth="1"/>
    <col min="11" max="11" width="16" bestFit="1" customWidth="1"/>
    <col min="12" max="12" width="14.5703125" bestFit="1" customWidth="1"/>
    <col min="13" max="13" width="16" bestFit="1" customWidth="1"/>
    <col min="14" max="14" width="11.140625" bestFit="1" customWidth="1"/>
    <col min="15" max="15" width="10.85546875" customWidth="1"/>
  </cols>
  <sheetData>
    <row r="1" spans="1:16">
      <c r="A1" s="293" t="s">
        <v>336</v>
      </c>
      <c r="B1" s="293"/>
      <c r="C1" s="293"/>
      <c r="D1" s="294"/>
      <c r="E1" s="294"/>
      <c r="F1" s="295"/>
      <c r="G1" s="296"/>
      <c r="H1" s="296"/>
      <c r="I1" s="296"/>
      <c r="J1" s="296"/>
    </row>
    <row r="2" spans="1:16">
      <c r="A2" s="293" t="s">
        <v>337</v>
      </c>
      <c r="B2" s="293"/>
      <c r="C2" s="293"/>
      <c r="D2" s="295"/>
      <c r="E2" s="295"/>
      <c r="F2" s="293">
        <v>27240712</v>
      </c>
      <c r="G2" s="296"/>
      <c r="H2" s="296"/>
      <c r="I2" s="296"/>
      <c r="J2" s="296"/>
    </row>
    <row r="3" spans="1:16" ht="30">
      <c r="A3" s="293" t="s">
        <v>338</v>
      </c>
      <c r="B3" s="293"/>
      <c r="C3" s="293"/>
      <c r="D3" s="295"/>
      <c r="E3" s="295"/>
      <c r="F3" s="293">
        <v>27.8</v>
      </c>
      <c r="G3" s="296"/>
      <c r="H3" s="296"/>
      <c r="I3" s="296"/>
      <c r="J3" s="296"/>
    </row>
    <row r="4" spans="1:16" ht="30">
      <c r="A4" s="297" t="s">
        <v>339</v>
      </c>
      <c r="B4" s="297"/>
      <c r="C4" s="297"/>
      <c r="D4" s="298"/>
      <c r="E4" s="298"/>
      <c r="F4" s="297">
        <v>29.2</v>
      </c>
      <c r="G4" s="296"/>
      <c r="H4" s="296"/>
      <c r="I4" s="296"/>
      <c r="J4" s="296"/>
    </row>
    <row r="5" spans="1:16">
      <c r="A5" s="297" t="s">
        <v>340</v>
      </c>
      <c r="B5" s="299">
        <v>44986</v>
      </c>
      <c r="C5" s="299">
        <v>45017</v>
      </c>
      <c r="D5" s="299">
        <v>45047</v>
      </c>
      <c r="E5" s="299">
        <v>45078</v>
      </c>
      <c r="F5" s="299">
        <v>45108</v>
      </c>
      <c r="G5" s="300"/>
      <c r="H5" s="300"/>
      <c r="I5" s="300"/>
      <c r="J5" s="300"/>
    </row>
    <row r="6" spans="1:16">
      <c r="A6" s="301" t="s">
        <v>341</v>
      </c>
      <c r="B6" s="301">
        <v>4.5</v>
      </c>
      <c r="C6" s="301">
        <v>4.5</v>
      </c>
      <c r="D6" s="301">
        <v>4.5</v>
      </c>
      <c r="E6" s="301">
        <v>4.5</v>
      </c>
      <c r="F6" s="301">
        <v>4.5</v>
      </c>
      <c r="G6" s="302"/>
      <c r="H6" s="302"/>
      <c r="I6" s="302"/>
      <c r="J6" s="302"/>
    </row>
    <row r="7" spans="1:16">
      <c r="A7" s="301" t="s">
        <v>342</v>
      </c>
      <c r="B7" s="301">
        <v>6.5</v>
      </c>
      <c r="C7" s="301">
        <v>6.5</v>
      </c>
      <c r="D7" s="301">
        <v>6.5</v>
      </c>
      <c r="E7" s="301">
        <v>6.5</v>
      </c>
      <c r="F7" s="301">
        <v>6.5</v>
      </c>
      <c r="G7" s="302"/>
      <c r="H7" s="302"/>
      <c r="I7" s="302"/>
      <c r="J7" s="302"/>
    </row>
    <row r="8" spans="1:16">
      <c r="A8" s="303" t="s">
        <v>343</v>
      </c>
      <c r="B8" s="304">
        <v>223332.27</v>
      </c>
      <c r="C8" s="304">
        <v>226821.93</v>
      </c>
      <c r="D8" s="304">
        <v>227649.13</v>
      </c>
      <c r="E8" s="304">
        <v>234284.25</v>
      </c>
      <c r="F8" s="304">
        <v>231429.32</v>
      </c>
      <c r="G8" s="305"/>
      <c r="H8" s="305"/>
      <c r="I8" s="306"/>
      <c r="J8" s="305"/>
    </row>
    <row r="9" spans="1:16">
      <c r="A9" s="301" t="s">
        <v>344</v>
      </c>
      <c r="B9" s="304">
        <v>180437.06</v>
      </c>
      <c r="C9" s="304">
        <v>183115.8</v>
      </c>
      <c r="D9" s="304">
        <v>183744.55</v>
      </c>
      <c r="E9" s="304">
        <v>191599.01</v>
      </c>
      <c r="F9" s="304">
        <v>190300.38</v>
      </c>
      <c r="G9" s="305"/>
      <c r="H9" s="305"/>
      <c r="I9" s="306"/>
      <c r="J9" s="305"/>
    </row>
    <row r="10" spans="1:16">
      <c r="A10" s="307" t="s">
        <v>345</v>
      </c>
      <c r="B10" s="308">
        <v>136752.28</v>
      </c>
      <c r="C10" s="308">
        <v>138576.71</v>
      </c>
      <c r="D10" s="308">
        <v>138938.71</v>
      </c>
      <c r="E10" s="308">
        <v>143916.93</v>
      </c>
      <c r="F10" s="308">
        <v>147644.04</v>
      </c>
      <c r="G10" s="305"/>
      <c r="H10" s="305"/>
      <c r="I10" s="306"/>
      <c r="J10" s="305"/>
    </row>
    <row r="11" spans="1:16">
      <c r="A11" s="1587" t="s">
        <v>346</v>
      </c>
      <c r="B11" s="1588"/>
      <c r="C11" s="1588"/>
      <c r="D11" s="1588"/>
      <c r="E11" s="1588"/>
      <c r="F11" s="1589"/>
      <c r="G11" s="309"/>
      <c r="H11" s="309"/>
      <c r="I11" s="309"/>
      <c r="J11" s="309"/>
    </row>
    <row r="12" spans="1:16">
      <c r="A12" s="310" t="s">
        <v>347</v>
      </c>
      <c r="B12" s="311">
        <v>6.78</v>
      </c>
      <c r="C12" s="311">
        <v>6.7</v>
      </c>
      <c r="D12" s="311">
        <v>6.36</v>
      </c>
      <c r="E12" s="311">
        <v>6.79</v>
      </c>
      <c r="F12" s="311">
        <v>6.5</v>
      </c>
      <c r="I12" s="312"/>
      <c r="J12" s="312"/>
    </row>
    <row r="13" spans="1:16">
      <c r="A13" s="301" t="s">
        <v>348</v>
      </c>
      <c r="B13" s="313">
        <v>6.82</v>
      </c>
      <c r="C13" s="313">
        <v>6.82</v>
      </c>
      <c r="D13" s="313">
        <v>6.77</v>
      </c>
      <c r="E13" s="313">
        <v>6.76</v>
      </c>
      <c r="F13" s="313">
        <v>6.72</v>
      </c>
      <c r="I13" s="312"/>
      <c r="J13" s="312"/>
    </row>
    <row r="14" spans="1:16">
      <c r="A14" s="314" t="s">
        <v>349</v>
      </c>
      <c r="B14" s="315" t="s">
        <v>350</v>
      </c>
      <c r="C14" s="315" t="s">
        <v>351</v>
      </c>
      <c r="D14" s="315" t="s">
        <v>351</v>
      </c>
      <c r="E14" s="315" t="s">
        <v>351</v>
      </c>
      <c r="F14" s="315" t="s">
        <v>352</v>
      </c>
      <c r="I14" s="312"/>
      <c r="J14" s="312"/>
    </row>
    <row r="15" spans="1:16">
      <c r="A15" s="307" t="s">
        <v>353</v>
      </c>
      <c r="B15" s="316" t="s">
        <v>354</v>
      </c>
      <c r="C15" s="316" t="s">
        <v>354</v>
      </c>
      <c r="D15" s="316" t="s">
        <v>354</v>
      </c>
      <c r="E15" s="316" t="s">
        <v>354</v>
      </c>
      <c r="F15" s="316" t="s">
        <v>354</v>
      </c>
      <c r="I15" s="312"/>
      <c r="J15" s="312"/>
    </row>
    <row r="16" spans="1:16">
      <c r="A16" s="1587" t="s">
        <v>355</v>
      </c>
      <c r="B16" s="1588"/>
      <c r="C16" s="1588"/>
      <c r="D16" s="1588"/>
      <c r="E16" s="1588"/>
      <c r="F16" s="1588"/>
      <c r="G16" s="309"/>
      <c r="H16" s="309"/>
      <c r="I16" s="309"/>
      <c r="J16" s="309"/>
      <c r="P16" s="317"/>
    </row>
    <row r="17" spans="1:17">
      <c r="A17" s="310" t="s">
        <v>356</v>
      </c>
      <c r="B17" s="318">
        <v>1105621.48</v>
      </c>
      <c r="C17" s="318">
        <v>930933.72</v>
      </c>
      <c r="D17" s="318">
        <v>1403030.83</v>
      </c>
      <c r="E17" s="318">
        <v>1417306.07</v>
      </c>
      <c r="F17" s="318">
        <v>1624075.2200000002</v>
      </c>
      <c r="I17" s="319"/>
      <c r="J17" s="320"/>
      <c r="P17" s="321"/>
      <c r="Q17" s="322"/>
    </row>
    <row r="18" spans="1:17">
      <c r="A18" s="301" t="s">
        <v>357</v>
      </c>
      <c r="B18" s="323">
        <v>25819896</v>
      </c>
      <c r="C18" s="323">
        <v>27182858.920000002</v>
      </c>
      <c r="D18" s="323">
        <v>28376277.780000001</v>
      </c>
      <c r="E18" s="323">
        <v>29648153.59</v>
      </c>
      <c r="F18" s="323">
        <v>30666348.989999998</v>
      </c>
      <c r="I18" s="320"/>
      <c r="J18" s="320"/>
    </row>
    <row r="19" spans="1:17">
      <c r="A19" s="301" t="s">
        <v>358</v>
      </c>
      <c r="B19" s="324">
        <v>25632704.3672942</v>
      </c>
      <c r="C19" s="324">
        <v>27018489.850000001</v>
      </c>
      <c r="D19" s="324">
        <v>28181394.599368699</v>
      </c>
      <c r="E19" s="324">
        <v>29459940</v>
      </c>
      <c r="F19" s="324">
        <v>30482952.169576898</v>
      </c>
      <c r="I19" s="320"/>
      <c r="J19" s="320"/>
    </row>
    <row r="20" spans="1:17">
      <c r="A20" s="307" t="s">
        <v>359</v>
      </c>
      <c r="B20" s="325">
        <v>7935.63</v>
      </c>
      <c r="C20" s="325">
        <v>11630.82</v>
      </c>
      <c r="D20" s="325">
        <v>43838.11</v>
      </c>
      <c r="E20" s="325">
        <v>76406.570000000007</v>
      </c>
      <c r="F20" s="325">
        <v>46617.760000000002</v>
      </c>
      <c r="I20" s="320"/>
      <c r="J20" s="320"/>
    </row>
    <row r="21" spans="1:17">
      <c r="A21" s="1587" t="s">
        <v>360</v>
      </c>
      <c r="B21" s="1588"/>
      <c r="C21" s="1588"/>
      <c r="D21" s="1588"/>
      <c r="E21" s="1588"/>
      <c r="F21" s="1589"/>
      <c r="G21" s="309"/>
      <c r="H21" s="309"/>
      <c r="I21" s="309"/>
      <c r="J21" s="309"/>
    </row>
    <row r="22" spans="1:17">
      <c r="A22" s="326" t="s">
        <v>361</v>
      </c>
      <c r="B22" s="318">
        <v>578449</v>
      </c>
      <c r="C22" s="318">
        <v>588780</v>
      </c>
      <c r="D22" s="318">
        <v>589138</v>
      </c>
      <c r="E22" s="318">
        <v>595051</v>
      </c>
      <c r="F22" s="318">
        <v>603870</v>
      </c>
      <c r="I22" s="320"/>
      <c r="J22" s="320"/>
    </row>
    <row r="23" spans="1:17">
      <c r="A23" s="327" t="s">
        <v>362</v>
      </c>
      <c r="B23" s="313">
        <v>82.216899999999995</v>
      </c>
      <c r="C23" s="313">
        <v>81.782899999999998</v>
      </c>
      <c r="D23" s="313">
        <v>82.677300000000002</v>
      </c>
      <c r="E23" s="313">
        <v>82.0428</v>
      </c>
      <c r="F23" s="313">
        <v>82.248099999999994</v>
      </c>
      <c r="I23" s="312"/>
      <c r="J23" s="312"/>
    </row>
    <row r="24" spans="1:17">
      <c r="A24" s="327" t="s">
        <v>363</v>
      </c>
      <c r="B24" s="313">
        <v>89.607600000000005</v>
      </c>
      <c r="C24" s="313">
        <v>90.087100000000007</v>
      </c>
      <c r="D24" s="313">
        <v>88.357200000000006</v>
      </c>
      <c r="E24" s="313">
        <v>89.125799999999998</v>
      </c>
      <c r="F24" s="313">
        <v>90.578699999999998</v>
      </c>
      <c r="I24" s="312"/>
      <c r="J24" s="312"/>
    </row>
    <row r="25" spans="1:17">
      <c r="A25" s="328" t="s">
        <v>364</v>
      </c>
      <c r="B25" s="329">
        <v>2.31</v>
      </c>
      <c r="C25" s="329">
        <v>1.98</v>
      </c>
      <c r="D25" s="329">
        <v>1.62</v>
      </c>
      <c r="E25" s="329">
        <v>1.38</v>
      </c>
      <c r="F25" s="329">
        <v>1.33</v>
      </c>
      <c r="I25" s="312"/>
      <c r="J25" s="312"/>
    </row>
    <row r="26" spans="1:17">
      <c r="A26" s="1587" t="s">
        <v>365</v>
      </c>
      <c r="B26" s="1588"/>
      <c r="C26" s="1588"/>
      <c r="D26" s="1588"/>
      <c r="E26" s="1588"/>
      <c r="F26" s="1589"/>
      <c r="G26" s="309"/>
      <c r="H26" s="309"/>
      <c r="I26" s="309"/>
      <c r="J26" s="309"/>
    </row>
    <row r="27" spans="1:17">
      <c r="A27" s="326" t="s">
        <v>366</v>
      </c>
      <c r="B27" s="318">
        <v>14210</v>
      </c>
      <c r="C27" s="318">
        <v>105000</v>
      </c>
      <c r="D27" s="318">
        <v>2410</v>
      </c>
      <c r="E27" s="318">
        <v>4080</v>
      </c>
      <c r="F27" s="318">
        <v>5440</v>
      </c>
      <c r="I27" s="320"/>
      <c r="J27" s="320"/>
    </row>
    <row r="28" spans="1:17">
      <c r="A28" s="327" t="s">
        <v>367</v>
      </c>
      <c r="B28" s="313">
        <v>1.34</v>
      </c>
      <c r="C28" s="313">
        <v>-0.92</v>
      </c>
      <c r="D28" s="313">
        <v>-3.48</v>
      </c>
      <c r="E28" s="313">
        <v>-4.12</v>
      </c>
      <c r="F28" s="313"/>
      <c r="I28" s="312"/>
      <c r="J28" s="312"/>
    </row>
    <row r="29" spans="1:17">
      <c r="A29" s="328" t="s">
        <v>368</v>
      </c>
      <c r="B29" s="316">
        <v>5.66</v>
      </c>
      <c r="C29" s="316">
        <v>4.7</v>
      </c>
      <c r="D29" s="316">
        <v>4.25</v>
      </c>
      <c r="E29" s="316">
        <v>4.8099999999999996</v>
      </c>
      <c r="F29" s="316"/>
      <c r="I29" s="312"/>
      <c r="J29" s="312"/>
    </row>
    <row r="30" spans="1:17">
      <c r="A30" s="1587" t="s">
        <v>369</v>
      </c>
      <c r="B30" s="1588"/>
      <c r="C30" s="1588"/>
      <c r="D30" s="1588"/>
      <c r="E30" s="1588"/>
      <c r="F30" s="1589"/>
      <c r="G30" s="309"/>
      <c r="H30" s="309"/>
      <c r="I30" s="309"/>
      <c r="J30" s="309"/>
    </row>
    <row r="31" spans="1:17">
      <c r="A31" s="310" t="s">
        <v>370</v>
      </c>
      <c r="B31" s="330">
        <v>150.5</v>
      </c>
      <c r="C31" s="331">
        <v>140.19999999999999</v>
      </c>
      <c r="D31" s="332">
        <v>145</v>
      </c>
      <c r="E31" s="331">
        <v>143.4</v>
      </c>
      <c r="F31" s="331" t="s">
        <v>371</v>
      </c>
      <c r="I31" s="333"/>
      <c r="J31" s="333"/>
    </row>
    <row r="32" spans="1:17">
      <c r="A32" s="301" t="s">
        <v>372</v>
      </c>
      <c r="B32" s="334">
        <v>154.19999999999999</v>
      </c>
      <c r="C32" s="332">
        <v>122.5</v>
      </c>
      <c r="D32" s="332">
        <v>128.1</v>
      </c>
      <c r="E32" s="332">
        <v>122.3</v>
      </c>
      <c r="F32" s="332" t="s">
        <v>371</v>
      </c>
      <c r="I32" s="333"/>
      <c r="J32" s="333"/>
    </row>
    <row r="33" spans="1:10">
      <c r="A33" s="301" t="s">
        <v>373</v>
      </c>
      <c r="B33" s="334">
        <v>146</v>
      </c>
      <c r="C33" s="332">
        <v>138.1</v>
      </c>
      <c r="D33" s="332">
        <v>142.30000000000001</v>
      </c>
      <c r="E33" s="332">
        <v>141</v>
      </c>
      <c r="F33" s="332" t="s">
        <v>371</v>
      </c>
      <c r="I33" s="333"/>
      <c r="J33" s="333"/>
    </row>
    <row r="34" spans="1:10">
      <c r="A34" s="307" t="s">
        <v>374</v>
      </c>
      <c r="B34" s="335">
        <v>188</v>
      </c>
      <c r="C34" s="329">
        <v>192.3</v>
      </c>
      <c r="D34" s="332">
        <v>201.6</v>
      </c>
      <c r="E34" s="329">
        <v>205.2</v>
      </c>
      <c r="F34" s="329" t="s">
        <v>371</v>
      </c>
      <c r="I34" s="333"/>
      <c r="J34" s="333"/>
    </row>
    <row r="35" spans="1:10">
      <c r="A35" s="1587" t="s">
        <v>375</v>
      </c>
      <c r="B35" s="1588"/>
      <c r="C35" s="1588"/>
      <c r="D35" s="1588"/>
      <c r="E35" s="1588"/>
      <c r="F35" s="1589"/>
      <c r="G35" s="309"/>
      <c r="H35" s="309"/>
      <c r="I35" s="309"/>
      <c r="J35" s="309"/>
    </row>
    <row r="36" spans="1:10">
      <c r="A36" s="310" t="s">
        <v>376</v>
      </c>
      <c r="B36" s="336">
        <v>66.14</v>
      </c>
      <c r="C36" s="331">
        <v>65.02</v>
      </c>
      <c r="D36" s="331">
        <v>60.29</v>
      </c>
      <c r="E36" s="331">
        <v>69.2</v>
      </c>
      <c r="F36" s="331"/>
      <c r="I36" s="337"/>
      <c r="J36" s="337"/>
    </row>
    <row r="37" spans="1:10">
      <c r="A37" s="301" t="s">
        <v>377</v>
      </c>
      <c r="B37" s="338">
        <v>72.180000000000007</v>
      </c>
      <c r="C37" s="332">
        <v>66.400000000000006</v>
      </c>
      <c r="D37" s="332">
        <v>70.64</v>
      </c>
      <c r="E37" s="332">
        <v>80.12</v>
      </c>
      <c r="F37" s="332"/>
      <c r="I37" s="337"/>
      <c r="J37" s="337"/>
    </row>
    <row r="38" spans="1:10">
      <c r="A38" s="307" t="s">
        <v>378</v>
      </c>
      <c r="B38" s="339">
        <v>-6.04</v>
      </c>
      <c r="C38" s="329">
        <v>-1.38</v>
      </c>
      <c r="D38" s="329">
        <v>-10.35</v>
      </c>
      <c r="E38" s="329">
        <v>-10.92</v>
      </c>
      <c r="F38" s="329"/>
      <c r="I38" s="340"/>
      <c r="J38" s="340"/>
    </row>
    <row r="39" spans="1:10">
      <c r="A39" s="309" t="s">
        <v>379</v>
      </c>
      <c r="B39" s="309"/>
      <c r="C39" s="309"/>
      <c r="D39" s="309"/>
      <c r="E39" s="341"/>
      <c r="F39" s="341"/>
      <c r="G39" s="341"/>
      <c r="H39" s="341"/>
      <c r="I39" s="341"/>
      <c r="J39" s="296"/>
    </row>
    <row r="40" spans="1:10">
      <c r="A40" s="342" t="s">
        <v>380</v>
      </c>
      <c r="B40" s="302"/>
      <c r="C40" s="302"/>
      <c r="D40" s="302"/>
      <c r="E40" s="302"/>
      <c r="F40" s="302"/>
      <c r="G40" s="302"/>
      <c r="H40" s="302"/>
      <c r="I40" s="302"/>
      <c r="J40" s="302"/>
    </row>
    <row r="41" spans="1:10">
      <c r="A41" s="342" t="s">
        <v>381</v>
      </c>
      <c r="B41" s="302"/>
      <c r="C41" s="302"/>
      <c r="D41" s="302"/>
      <c r="E41" s="302"/>
      <c r="F41" s="302"/>
      <c r="G41" s="302"/>
      <c r="H41" s="302"/>
      <c r="I41" s="302"/>
      <c r="J41" s="302"/>
    </row>
    <row r="42" spans="1:10">
      <c r="A42" s="342" t="s">
        <v>382</v>
      </c>
      <c r="B42" s="302"/>
      <c r="C42" s="302"/>
      <c r="D42" s="302"/>
      <c r="E42" s="302"/>
      <c r="F42" s="302"/>
      <c r="G42" s="302"/>
      <c r="H42" s="302"/>
      <c r="I42" s="302"/>
      <c r="J42" s="302"/>
    </row>
    <row r="43" spans="1:10">
      <c r="A43" s="342" t="s">
        <v>383</v>
      </c>
      <c r="B43" s="302"/>
      <c r="C43" s="302"/>
      <c r="D43" s="302"/>
      <c r="E43" s="302"/>
      <c r="F43" s="302"/>
      <c r="G43" s="296"/>
      <c r="H43" s="296"/>
      <c r="I43" s="296"/>
      <c r="J43" s="296"/>
    </row>
  </sheetData>
  <mergeCells count="6">
    <mergeCell ref="A35:F35"/>
    <mergeCell ref="A11:F11"/>
    <mergeCell ref="A16:F16"/>
    <mergeCell ref="A21:F21"/>
    <mergeCell ref="A26:F26"/>
    <mergeCell ref="A30:F30"/>
  </mergeCells>
  <hyperlinks>
    <hyperlink ref="A13" location="_edn3" display="_edn3"/>
  </hyperlinks>
  <printOptions horizontalCentere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M28" sqref="M28"/>
    </sheetView>
  </sheetViews>
  <sheetFormatPr defaultRowHeight="15"/>
  <cols>
    <col min="1" max="1" width="29.28515625" bestFit="1" customWidth="1"/>
    <col min="2" max="2" width="10" customWidth="1"/>
    <col min="3" max="3" width="11.42578125" customWidth="1"/>
    <col min="4" max="4" width="10.5703125" customWidth="1"/>
    <col min="5" max="6" width="10.28515625" customWidth="1"/>
    <col min="7" max="7" width="8.5703125" bestFit="1" customWidth="1"/>
    <col min="10" max="10" width="10.140625" bestFit="1" customWidth="1"/>
  </cols>
  <sheetData>
    <row r="1" spans="1:17" ht="15.75">
      <c r="A1" s="1241" t="s">
        <v>265</v>
      </c>
      <c r="B1" s="1241"/>
      <c r="C1" s="1241"/>
      <c r="D1" s="1241"/>
      <c r="E1" s="1241"/>
      <c r="F1" s="1241"/>
      <c r="G1" s="1241"/>
    </row>
    <row r="2" spans="1:17" ht="15" customHeight="1">
      <c r="A2" s="1242" t="s">
        <v>266</v>
      </c>
      <c r="B2" s="1242" t="s">
        <v>78</v>
      </c>
      <c r="C2" s="1243"/>
      <c r="D2" s="1242" t="s">
        <v>79</v>
      </c>
      <c r="E2" s="1242"/>
      <c r="F2" s="1244">
        <v>45138</v>
      </c>
      <c r="G2" s="1245"/>
    </row>
    <row r="3" spans="1:17" ht="45">
      <c r="A3" s="1242"/>
      <c r="B3" s="186" t="s">
        <v>251</v>
      </c>
      <c r="C3" s="187" t="s">
        <v>252</v>
      </c>
      <c r="D3" s="186" t="s">
        <v>251</v>
      </c>
      <c r="E3" s="186" t="s">
        <v>252</v>
      </c>
      <c r="F3" s="188" t="s">
        <v>251</v>
      </c>
      <c r="G3" s="186" t="s">
        <v>252</v>
      </c>
    </row>
    <row r="4" spans="1:17">
      <c r="A4" s="189" t="s">
        <v>267</v>
      </c>
      <c r="B4" s="190">
        <v>0</v>
      </c>
      <c r="C4" s="935">
        <v>0</v>
      </c>
      <c r="D4" s="935">
        <v>0</v>
      </c>
      <c r="E4" s="935">
        <v>0</v>
      </c>
      <c r="F4" s="936">
        <v>0</v>
      </c>
      <c r="G4" s="936">
        <v>0</v>
      </c>
      <c r="I4" s="191"/>
      <c r="J4" s="191"/>
      <c r="K4" s="192"/>
      <c r="L4" s="193"/>
      <c r="M4" s="193"/>
      <c r="N4" s="192"/>
      <c r="O4" s="76"/>
      <c r="P4" s="193"/>
      <c r="Q4" s="193"/>
    </row>
    <row r="5" spans="1:17">
      <c r="A5" s="189" t="s">
        <v>268</v>
      </c>
      <c r="B5" s="190">
        <v>1</v>
      </c>
      <c r="C5" s="935">
        <v>9.41</v>
      </c>
      <c r="D5" s="935">
        <v>0</v>
      </c>
      <c r="E5" s="935">
        <v>0</v>
      </c>
      <c r="F5" s="936">
        <v>0</v>
      </c>
      <c r="G5" s="936">
        <v>0</v>
      </c>
      <c r="I5" s="191"/>
      <c r="J5" s="191"/>
      <c r="K5" s="192"/>
      <c r="L5" s="193"/>
      <c r="M5" s="193"/>
      <c r="N5" s="192"/>
      <c r="O5" s="76"/>
      <c r="P5" s="193"/>
      <c r="Q5" s="193"/>
    </row>
    <row r="6" spans="1:17">
      <c r="A6" s="189" t="s">
        <v>269</v>
      </c>
      <c r="B6" s="194">
        <v>6</v>
      </c>
      <c r="C6" s="935">
        <v>934.46600000000001</v>
      </c>
      <c r="D6" s="935">
        <v>1</v>
      </c>
      <c r="E6" s="936">
        <v>500</v>
      </c>
      <c r="F6" s="936">
        <v>1</v>
      </c>
      <c r="G6" s="936">
        <v>500</v>
      </c>
      <c r="I6" s="191"/>
      <c r="J6" s="191"/>
      <c r="K6" s="192"/>
      <c r="L6" s="193"/>
      <c r="M6" s="193"/>
      <c r="N6" s="192"/>
      <c r="O6" s="76"/>
      <c r="P6" s="193"/>
      <c r="Q6" s="193"/>
    </row>
    <row r="7" spans="1:17">
      <c r="A7" s="189" t="s">
        <v>270</v>
      </c>
      <c r="B7" s="195">
        <v>16</v>
      </c>
      <c r="C7" s="937">
        <v>1200.5108</v>
      </c>
      <c r="D7" s="935">
        <v>3</v>
      </c>
      <c r="E7" s="936">
        <v>142.19</v>
      </c>
      <c r="F7" s="936">
        <v>1</v>
      </c>
      <c r="G7" s="936">
        <v>44.84</v>
      </c>
      <c r="I7" s="191"/>
      <c r="J7" s="191"/>
      <c r="K7" s="192"/>
      <c r="L7" s="193"/>
      <c r="M7" s="193"/>
      <c r="N7" s="192"/>
      <c r="O7" s="76"/>
      <c r="P7" s="193"/>
      <c r="Q7" s="193"/>
    </row>
    <row r="8" spans="1:17">
      <c r="A8" s="189" t="s">
        <v>271</v>
      </c>
      <c r="B8" s="195">
        <v>12</v>
      </c>
      <c r="C8" s="937">
        <v>4085.9134999999997</v>
      </c>
      <c r="D8" s="935">
        <v>0</v>
      </c>
      <c r="E8" s="935">
        <v>0</v>
      </c>
      <c r="F8" s="936">
        <v>0</v>
      </c>
      <c r="G8" s="936">
        <v>0</v>
      </c>
      <c r="I8" s="191"/>
      <c r="J8" s="191"/>
      <c r="K8" s="192"/>
      <c r="L8" s="193"/>
      <c r="M8" s="193"/>
      <c r="N8" s="192"/>
      <c r="O8" s="76"/>
      <c r="P8" s="193"/>
      <c r="Q8" s="193"/>
    </row>
    <row r="9" spans="1:17">
      <c r="A9" s="189" t="s">
        <v>272</v>
      </c>
      <c r="B9" s="195">
        <v>2</v>
      </c>
      <c r="C9" s="935">
        <v>8.6999999999999993</v>
      </c>
      <c r="D9" s="935">
        <v>1</v>
      </c>
      <c r="E9" s="936">
        <v>21.12</v>
      </c>
      <c r="F9" s="936">
        <v>0</v>
      </c>
      <c r="G9" s="936">
        <v>0</v>
      </c>
      <c r="I9" s="191"/>
      <c r="J9" s="191"/>
      <c r="K9" s="192"/>
      <c r="L9" s="193"/>
      <c r="M9" s="193"/>
      <c r="N9" s="192"/>
      <c r="O9" s="76"/>
      <c r="P9" s="193"/>
      <c r="Q9" s="193"/>
    </row>
    <row r="10" spans="1:17">
      <c r="A10" s="189" t="s">
        <v>273</v>
      </c>
      <c r="B10" s="195">
        <v>12</v>
      </c>
      <c r="C10" s="937">
        <v>1627.3917000000001</v>
      </c>
      <c r="D10" s="935">
        <v>5</v>
      </c>
      <c r="E10" s="936">
        <v>1561.21</v>
      </c>
      <c r="F10" s="936">
        <v>0</v>
      </c>
      <c r="G10" s="936">
        <v>0</v>
      </c>
      <c r="I10" s="191"/>
      <c r="J10" s="191"/>
      <c r="K10" s="192"/>
      <c r="L10" s="193"/>
      <c r="M10" s="193"/>
      <c r="N10" s="196"/>
      <c r="O10" s="76"/>
      <c r="P10" s="193"/>
      <c r="Q10" s="193"/>
    </row>
    <row r="11" spans="1:17">
      <c r="A11" s="189" t="s">
        <v>274</v>
      </c>
      <c r="B11" s="195">
        <v>7</v>
      </c>
      <c r="C11" s="937">
        <v>819.23763500000007</v>
      </c>
      <c r="D11" s="935">
        <v>3</v>
      </c>
      <c r="E11" s="936">
        <v>112.99</v>
      </c>
      <c r="F11" s="936">
        <v>1</v>
      </c>
      <c r="G11" s="936">
        <v>13.23</v>
      </c>
      <c r="I11" s="191"/>
      <c r="J11" s="191"/>
      <c r="K11" s="192"/>
      <c r="L11" s="193"/>
      <c r="M11" s="193"/>
      <c r="N11" s="192"/>
      <c r="O11" s="76"/>
      <c r="P11" s="193"/>
      <c r="Q11" s="193"/>
    </row>
    <row r="12" spans="1:17">
      <c r="A12" s="189" t="s">
        <v>275</v>
      </c>
      <c r="B12" s="195">
        <v>2</v>
      </c>
      <c r="C12" s="935">
        <v>62.84</v>
      </c>
      <c r="D12" s="935">
        <v>1</v>
      </c>
      <c r="E12" s="936">
        <v>21.17</v>
      </c>
      <c r="F12" s="936">
        <v>0</v>
      </c>
      <c r="G12" s="936">
        <v>0</v>
      </c>
      <c r="I12" s="191"/>
      <c r="J12" s="191"/>
      <c r="K12" s="192"/>
      <c r="L12" s="193"/>
      <c r="M12" s="193"/>
      <c r="N12" s="192"/>
      <c r="O12" s="76"/>
      <c r="P12" s="193"/>
      <c r="Q12" s="193"/>
    </row>
    <row r="13" spans="1:17">
      <c r="A13" s="189" t="s">
        <v>276</v>
      </c>
      <c r="B13" s="195">
        <v>7</v>
      </c>
      <c r="C13" s="937">
        <v>3745.011</v>
      </c>
      <c r="D13" s="935">
        <v>3</v>
      </c>
      <c r="E13" s="936">
        <v>2583.79</v>
      </c>
      <c r="F13" s="936">
        <v>0</v>
      </c>
      <c r="G13" s="936">
        <v>0</v>
      </c>
      <c r="I13" s="191"/>
      <c r="J13" s="191"/>
      <c r="K13" s="192"/>
      <c r="L13" s="193"/>
      <c r="M13" s="193"/>
      <c r="N13" s="192"/>
      <c r="O13" s="76"/>
      <c r="P13" s="193"/>
      <c r="Q13" s="193"/>
    </row>
    <row r="14" spans="1:17">
      <c r="A14" s="189" t="s">
        <v>277</v>
      </c>
      <c r="B14" s="197">
        <v>11</v>
      </c>
      <c r="C14" s="937">
        <v>1447.3432</v>
      </c>
      <c r="D14" s="935">
        <v>2</v>
      </c>
      <c r="E14" s="936">
        <v>72.37</v>
      </c>
      <c r="F14" s="936">
        <v>0</v>
      </c>
      <c r="G14" s="936">
        <v>0</v>
      </c>
      <c r="I14" s="191"/>
      <c r="J14" s="191"/>
      <c r="K14" s="192"/>
      <c r="L14" s="193"/>
      <c r="M14" s="193"/>
      <c r="N14" s="192"/>
      <c r="O14" s="76"/>
      <c r="P14" s="193"/>
      <c r="Q14" s="193"/>
    </row>
    <row r="15" spans="1:17">
      <c r="A15" s="189" t="s">
        <v>278</v>
      </c>
      <c r="B15" s="195">
        <v>14</v>
      </c>
      <c r="C15" s="937">
        <v>4551.6873204000003</v>
      </c>
      <c r="D15" s="935">
        <v>7</v>
      </c>
      <c r="E15" s="936">
        <v>241.01</v>
      </c>
      <c r="F15" s="936">
        <v>1</v>
      </c>
      <c r="G15" s="936">
        <v>26.94</v>
      </c>
      <c r="I15" s="191"/>
      <c r="J15" s="191"/>
      <c r="K15" s="192"/>
      <c r="L15" s="193"/>
      <c r="M15" s="193"/>
      <c r="N15" s="196"/>
      <c r="O15" s="76"/>
      <c r="P15" s="193"/>
      <c r="Q15" s="193"/>
    </row>
    <row r="16" spans="1:17">
      <c r="A16" s="189" t="s">
        <v>279</v>
      </c>
      <c r="B16" s="195">
        <v>1</v>
      </c>
      <c r="C16" s="935">
        <v>9</v>
      </c>
      <c r="D16" s="935">
        <v>1</v>
      </c>
      <c r="E16" s="936">
        <v>49.14</v>
      </c>
      <c r="F16" s="936">
        <v>1</v>
      </c>
      <c r="G16" s="936">
        <v>49.14</v>
      </c>
      <c r="I16" s="191"/>
      <c r="J16" s="191"/>
      <c r="K16" s="192"/>
      <c r="L16" s="193"/>
      <c r="M16" s="193"/>
      <c r="N16" s="192"/>
      <c r="O16" s="76"/>
      <c r="P16" s="193"/>
      <c r="Q16" s="193"/>
    </row>
    <row r="17" spans="1:17">
      <c r="A17" s="189" t="s">
        <v>280</v>
      </c>
      <c r="B17" s="195">
        <v>9</v>
      </c>
      <c r="C17" s="937">
        <v>1738.5062640000001</v>
      </c>
      <c r="D17" s="935">
        <v>6</v>
      </c>
      <c r="E17" s="936">
        <v>147.35</v>
      </c>
      <c r="F17" s="936">
        <v>4</v>
      </c>
      <c r="G17" s="936">
        <v>132.87</v>
      </c>
      <c r="I17" s="191"/>
      <c r="J17" s="191"/>
      <c r="K17" s="192"/>
      <c r="L17" s="193"/>
      <c r="M17" s="193"/>
      <c r="N17" s="192"/>
      <c r="O17" s="76"/>
      <c r="P17" s="193"/>
      <c r="Q17" s="193"/>
    </row>
    <row r="18" spans="1:17">
      <c r="A18" s="189" t="s">
        <v>281</v>
      </c>
      <c r="B18" s="195">
        <v>121</v>
      </c>
      <c r="C18" s="937">
        <v>20251.295700000002</v>
      </c>
      <c r="D18" s="935">
        <v>43</v>
      </c>
      <c r="E18" s="936">
        <v>9072.32</v>
      </c>
      <c r="F18" s="936">
        <v>19</v>
      </c>
      <c r="G18" s="936">
        <v>3216.4</v>
      </c>
      <c r="I18" s="191"/>
      <c r="J18" s="191"/>
      <c r="K18" s="192"/>
      <c r="L18" s="193"/>
      <c r="M18" s="193"/>
      <c r="N18" s="196"/>
      <c r="O18" s="76"/>
      <c r="P18" s="193"/>
      <c r="Q18" s="193"/>
    </row>
    <row r="19" spans="1:17">
      <c r="A19" s="189" t="s">
        <v>282</v>
      </c>
      <c r="B19" s="190">
        <v>0</v>
      </c>
      <c r="C19" s="935">
        <v>0</v>
      </c>
      <c r="D19" s="935">
        <v>1</v>
      </c>
      <c r="E19" s="936">
        <v>65.999996999999993</v>
      </c>
      <c r="F19" s="936">
        <v>0</v>
      </c>
      <c r="G19" s="936">
        <v>0</v>
      </c>
      <c r="I19" s="191"/>
      <c r="J19" s="191"/>
      <c r="K19" s="192"/>
      <c r="L19" s="193"/>
      <c r="M19" s="193"/>
      <c r="N19" s="192"/>
      <c r="O19" s="76"/>
      <c r="P19" s="193"/>
      <c r="Q19" s="193"/>
    </row>
    <row r="20" spans="1:17">
      <c r="A20" s="189" t="s">
        <v>283</v>
      </c>
      <c r="B20" s="195">
        <v>1</v>
      </c>
      <c r="C20" s="935">
        <v>26.02</v>
      </c>
      <c r="D20" s="935">
        <v>0</v>
      </c>
      <c r="E20" s="935">
        <v>0</v>
      </c>
      <c r="F20" s="936">
        <v>0</v>
      </c>
      <c r="G20" s="936">
        <v>0</v>
      </c>
      <c r="I20" s="191"/>
      <c r="J20" s="191"/>
      <c r="K20" s="192"/>
      <c r="L20" s="193"/>
      <c r="M20" s="193"/>
      <c r="N20" s="192"/>
      <c r="O20" s="76"/>
      <c r="P20" s="193"/>
      <c r="Q20" s="193"/>
    </row>
    <row r="21" spans="1:17">
      <c r="A21" s="189" t="s">
        <v>284</v>
      </c>
      <c r="B21" s="195">
        <v>9</v>
      </c>
      <c r="C21" s="937">
        <v>408.10059999999999</v>
      </c>
      <c r="D21" s="935">
        <v>1</v>
      </c>
      <c r="E21" s="936">
        <v>42.21</v>
      </c>
      <c r="F21" s="936">
        <v>0</v>
      </c>
      <c r="G21" s="936">
        <v>0</v>
      </c>
      <c r="I21" s="191"/>
      <c r="J21" s="191"/>
      <c r="K21" s="192"/>
      <c r="L21" s="193"/>
      <c r="M21" s="193"/>
      <c r="N21" s="192"/>
      <c r="O21" s="76"/>
      <c r="P21" s="193"/>
      <c r="Q21" s="193"/>
    </row>
    <row r="22" spans="1:17">
      <c r="A22" s="189" t="s">
        <v>285</v>
      </c>
      <c r="B22" s="195">
        <v>3</v>
      </c>
      <c r="C22" s="937">
        <v>26.36</v>
      </c>
      <c r="D22" s="935">
        <v>1</v>
      </c>
      <c r="E22" s="936">
        <v>27.61</v>
      </c>
      <c r="F22" s="936">
        <v>0</v>
      </c>
      <c r="G22" s="936">
        <v>0</v>
      </c>
      <c r="I22" s="191"/>
      <c r="J22" s="191"/>
      <c r="K22" s="192"/>
      <c r="L22" s="193"/>
      <c r="M22" s="193"/>
      <c r="N22" s="192"/>
      <c r="O22" s="76"/>
      <c r="P22" s="193"/>
      <c r="Q22" s="193"/>
    </row>
    <row r="23" spans="1:17">
      <c r="A23" s="189" t="s">
        <v>286</v>
      </c>
      <c r="B23" s="195">
        <v>1</v>
      </c>
      <c r="C23" s="937">
        <v>3.996</v>
      </c>
      <c r="D23" s="935">
        <v>1</v>
      </c>
      <c r="E23" s="936">
        <v>21.111952800000001</v>
      </c>
      <c r="F23" s="936">
        <v>0</v>
      </c>
      <c r="G23" s="936">
        <v>0</v>
      </c>
      <c r="I23" s="191"/>
      <c r="J23" s="191"/>
      <c r="K23" s="192"/>
      <c r="L23" s="193"/>
      <c r="M23" s="193"/>
      <c r="N23" s="192"/>
      <c r="O23" s="76"/>
      <c r="P23" s="193"/>
      <c r="Q23" s="193"/>
    </row>
    <row r="24" spans="1:17">
      <c r="A24" s="189" t="s">
        <v>287</v>
      </c>
      <c r="B24" s="190">
        <v>0</v>
      </c>
      <c r="C24" s="935">
        <v>0</v>
      </c>
      <c r="D24" s="935">
        <v>0</v>
      </c>
      <c r="E24" s="935">
        <v>0</v>
      </c>
      <c r="F24" s="936">
        <v>0</v>
      </c>
      <c r="G24" s="936">
        <v>0</v>
      </c>
      <c r="I24" s="191"/>
      <c r="J24" s="191"/>
      <c r="K24" s="192"/>
      <c r="L24" s="193"/>
      <c r="M24" s="193"/>
      <c r="N24" s="192"/>
      <c r="O24" s="76"/>
      <c r="P24" s="193"/>
      <c r="Q24" s="193"/>
    </row>
    <row r="25" spans="1:17">
      <c r="A25" s="189" t="s">
        <v>288</v>
      </c>
      <c r="B25" s="198">
        <v>2</v>
      </c>
      <c r="C25" s="935">
        <v>4310.2</v>
      </c>
      <c r="D25" s="935">
        <v>1</v>
      </c>
      <c r="E25" s="936">
        <v>41.133301199999998</v>
      </c>
      <c r="F25" s="936">
        <v>0</v>
      </c>
      <c r="G25" s="936">
        <v>0</v>
      </c>
      <c r="I25" s="191"/>
      <c r="J25" s="191"/>
      <c r="K25" s="192"/>
      <c r="L25" s="193"/>
      <c r="M25" s="193"/>
      <c r="N25" s="192"/>
      <c r="O25" s="76"/>
      <c r="P25" s="193"/>
      <c r="Q25" s="193"/>
    </row>
    <row r="26" spans="1:17">
      <c r="A26" s="199" t="s">
        <v>289</v>
      </c>
      <c r="B26" s="198">
        <v>1</v>
      </c>
      <c r="C26" s="937">
        <v>20557.23</v>
      </c>
      <c r="D26" s="935">
        <v>0</v>
      </c>
      <c r="E26" s="935">
        <v>0</v>
      </c>
      <c r="F26" s="936">
        <v>0</v>
      </c>
      <c r="G26" s="936">
        <v>0</v>
      </c>
      <c r="I26" s="191"/>
      <c r="J26" s="191"/>
      <c r="K26" s="192"/>
      <c r="L26" s="193"/>
      <c r="M26" s="193"/>
      <c r="N26" s="192"/>
      <c r="O26" s="76"/>
      <c r="P26" s="193"/>
      <c r="Q26" s="193"/>
    </row>
    <row r="27" spans="1:17">
      <c r="A27" s="200" t="s">
        <v>139</v>
      </c>
      <c r="B27" s="201">
        <v>238</v>
      </c>
      <c r="C27" s="938">
        <v>65823.219719399989</v>
      </c>
      <c r="D27" s="1590">
        <v>81</v>
      </c>
      <c r="E27" s="939">
        <v>14722.725251</v>
      </c>
      <c r="F27" s="939">
        <v>28</v>
      </c>
      <c r="G27" s="939">
        <v>3983.42</v>
      </c>
      <c r="I27" s="202"/>
      <c r="J27" s="202"/>
      <c r="K27" s="192"/>
      <c r="L27" s="193"/>
      <c r="M27" s="193"/>
      <c r="N27" s="203"/>
      <c r="O27" s="76"/>
      <c r="P27" s="193"/>
      <c r="Q27" s="193"/>
    </row>
    <row r="28" spans="1:17" ht="15.75">
      <c r="A28" s="1246" t="s">
        <v>290</v>
      </c>
      <c r="B28" s="1246"/>
      <c r="C28" s="1246"/>
      <c r="D28" s="1246"/>
      <c r="E28" s="1246"/>
      <c r="F28" s="1246"/>
      <c r="G28" s="1246"/>
      <c r="I28" s="76"/>
      <c r="J28" s="76"/>
      <c r="K28" s="76"/>
      <c r="L28" s="76"/>
      <c r="M28" s="76"/>
      <c r="N28" s="76"/>
      <c r="O28" s="76"/>
      <c r="P28" s="76"/>
      <c r="Q28" s="76"/>
    </row>
    <row r="29" spans="1:17" ht="15.75">
      <c r="A29" s="1241" t="s">
        <v>224</v>
      </c>
      <c r="B29" s="1241"/>
      <c r="C29" s="204"/>
      <c r="D29" s="204"/>
      <c r="E29" s="204"/>
      <c r="F29" s="204"/>
      <c r="G29" s="204"/>
    </row>
    <row r="30" spans="1:17" ht="15.75">
      <c r="A30" s="205" t="s">
        <v>225</v>
      </c>
      <c r="B30" s="205"/>
      <c r="C30" s="205"/>
      <c r="D30" s="205"/>
      <c r="E30" s="205"/>
      <c r="F30" s="205"/>
      <c r="G30" s="205"/>
    </row>
  </sheetData>
  <mergeCells count="7">
    <mergeCell ref="A29:B29"/>
    <mergeCell ref="A1:G1"/>
    <mergeCell ref="A2:A3"/>
    <mergeCell ref="B2:C2"/>
    <mergeCell ref="D2:E2"/>
    <mergeCell ref="F2:G2"/>
    <mergeCell ref="A28:G28"/>
  </mergeCells>
  <printOptions horizontalCentere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workbookViewId="0">
      <selection sqref="A1:Q1"/>
    </sheetView>
  </sheetViews>
  <sheetFormatPr defaultRowHeight="15"/>
  <sheetData>
    <row r="1" spans="1:21">
      <c r="A1" s="1248" t="s">
        <v>10</v>
      </c>
      <c r="B1" s="1249"/>
      <c r="C1" s="1249"/>
      <c r="D1" s="1249"/>
      <c r="E1" s="1249"/>
      <c r="F1" s="1249"/>
      <c r="G1" s="1249"/>
      <c r="H1" s="1249"/>
      <c r="I1" s="1249"/>
      <c r="J1" s="1249"/>
      <c r="K1" s="1249"/>
      <c r="L1" s="1249"/>
      <c r="M1" s="1249"/>
      <c r="N1" s="1249"/>
      <c r="O1" s="1249"/>
      <c r="P1" s="1249"/>
      <c r="Q1" s="1250"/>
      <c r="R1" s="206"/>
      <c r="S1" s="206"/>
    </row>
    <row r="2" spans="1:21">
      <c r="A2" s="1251" t="s">
        <v>209</v>
      </c>
      <c r="B2" s="1253" t="s">
        <v>139</v>
      </c>
      <c r="C2" s="1253"/>
      <c r="D2" s="1253" t="s">
        <v>291</v>
      </c>
      <c r="E2" s="1253"/>
      <c r="F2" s="1253"/>
      <c r="G2" s="1253"/>
      <c r="H2" s="1253" t="s">
        <v>292</v>
      </c>
      <c r="I2" s="1253"/>
      <c r="J2" s="1253"/>
      <c r="K2" s="1253"/>
      <c r="L2" s="1253"/>
      <c r="M2" s="1253"/>
      <c r="N2" s="1253"/>
      <c r="O2" s="1253"/>
      <c r="P2" s="1253"/>
      <c r="Q2" s="1253"/>
      <c r="R2" s="207"/>
      <c r="S2" s="207"/>
    </row>
    <row r="3" spans="1:21">
      <c r="A3" s="1252"/>
      <c r="B3" s="1254"/>
      <c r="C3" s="1254"/>
      <c r="D3" s="1254" t="s">
        <v>293</v>
      </c>
      <c r="E3" s="1254"/>
      <c r="F3" s="1254" t="s">
        <v>244</v>
      </c>
      <c r="G3" s="1254"/>
      <c r="H3" s="1254" t="s">
        <v>294</v>
      </c>
      <c r="I3" s="1254"/>
      <c r="J3" s="1254" t="s">
        <v>295</v>
      </c>
      <c r="K3" s="1254"/>
      <c r="L3" s="1254" t="s">
        <v>296</v>
      </c>
      <c r="M3" s="1254"/>
      <c r="N3" s="1254" t="s">
        <v>297</v>
      </c>
      <c r="O3" s="1254"/>
      <c r="P3" s="1254" t="s">
        <v>298</v>
      </c>
      <c r="Q3" s="1254"/>
      <c r="R3" s="207"/>
      <c r="S3" s="207"/>
    </row>
    <row r="4" spans="1:21" ht="45">
      <c r="A4" s="1252"/>
      <c r="B4" s="163" t="s">
        <v>251</v>
      </c>
      <c r="C4" s="163" t="s">
        <v>252</v>
      </c>
      <c r="D4" s="163" t="s">
        <v>251</v>
      </c>
      <c r="E4" s="163" t="s">
        <v>252</v>
      </c>
      <c r="F4" s="163" t="s">
        <v>251</v>
      </c>
      <c r="G4" s="163" t="s">
        <v>252</v>
      </c>
      <c r="H4" s="163" t="s">
        <v>251</v>
      </c>
      <c r="I4" s="163" t="s">
        <v>252</v>
      </c>
      <c r="J4" s="163" t="s">
        <v>251</v>
      </c>
      <c r="K4" s="163" t="s">
        <v>252</v>
      </c>
      <c r="L4" s="163" t="s">
        <v>251</v>
      </c>
      <c r="M4" s="163" t="s">
        <v>252</v>
      </c>
      <c r="N4" s="163" t="s">
        <v>251</v>
      </c>
      <c r="O4" s="163" t="s">
        <v>252</v>
      </c>
      <c r="P4" s="163" t="s">
        <v>251</v>
      </c>
      <c r="Q4" s="163" t="s">
        <v>252</v>
      </c>
      <c r="R4" s="208"/>
      <c r="S4" s="208"/>
    </row>
    <row r="5" spans="1:21">
      <c r="A5" s="131" t="s">
        <v>299</v>
      </c>
      <c r="B5" s="209">
        <v>238</v>
      </c>
      <c r="C5" s="132">
        <v>65823.212309900002</v>
      </c>
      <c r="D5" s="209">
        <v>237</v>
      </c>
      <c r="E5" s="132">
        <v>45266.0023067</v>
      </c>
      <c r="F5" s="209">
        <v>1</v>
      </c>
      <c r="G5" s="132">
        <v>20557.23</v>
      </c>
      <c r="H5" s="209">
        <v>39</v>
      </c>
      <c r="I5" s="132">
        <v>14304.536800799997</v>
      </c>
      <c r="J5" s="209">
        <v>14</v>
      </c>
      <c r="K5" s="132">
        <v>2190.0960000000005</v>
      </c>
      <c r="L5" s="209">
        <v>138</v>
      </c>
      <c r="M5" s="132">
        <v>39306.902719700003</v>
      </c>
      <c r="N5" s="209">
        <v>36</v>
      </c>
      <c r="O5" s="132">
        <v>8167.5939069999995</v>
      </c>
      <c r="P5" s="133">
        <v>11</v>
      </c>
      <c r="Q5" s="132">
        <v>1854.0859999999998</v>
      </c>
      <c r="R5" s="210"/>
      <c r="S5" s="210"/>
    </row>
    <row r="6" spans="1:21">
      <c r="A6" s="211" t="s">
        <v>79</v>
      </c>
      <c r="B6" s="209">
        <f>SUM(B7:B10)</f>
        <v>81</v>
      </c>
      <c r="C6" s="941">
        <f t="shared" ref="C6:Q6" si="0">SUM(C7:C10)</f>
        <v>14722.7372</v>
      </c>
      <c r="D6" s="209">
        <f t="shared" si="0"/>
        <v>81</v>
      </c>
      <c r="E6" s="941">
        <f t="shared" si="0"/>
        <v>14722.7372</v>
      </c>
      <c r="F6" s="209">
        <f t="shared" si="0"/>
        <v>0</v>
      </c>
      <c r="G6" s="209">
        <f t="shared" si="0"/>
        <v>0</v>
      </c>
      <c r="H6" s="209">
        <f t="shared" si="0"/>
        <v>23</v>
      </c>
      <c r="I6" s="941">
        <f t="shared" si="0"/>
        <v>10086.583200000001</v>
      </c>
      <c r="J6" s="209">
        <f t="shared" si="0"/>
        <v>3</v>
      </c>
      <c r="K6" s="209">
        <f t="shared" si="0"/>
        <v>111.2199</v>
      </c>
      <c r="L6" s="209">
        <f t="shared" si="0"/>
        <v>41</v>
      </c>
      <c r="M6" s="941">
        <f t="shared" si="0"/>
        <v>2696.1952000000001</v>
      </c>
      <c r="N6" s="209">
        <f t="shared" si="0"/>
        <v>13</v>
      </c>
      <c r="O6" s="941">
        <f t="shared" si="0"/>
        <v>1822.7280000000001</v>
      </c>
      <c r="P6" s="209">
        <f t="shared" si="0"/>
        <v>0</v>
      </c>
      <c r="Q6" s="209">
        <f t="shared" si="0"/>
        <v>0</v>
      </c>
      <c r="R6" s="212"/>
      <c r="S6" s="212"/>
    </row>
    <row r="7" spans="1:21">
      <c r="A7" s="169">
        <v>45046</v>
      </c>
      <c r="B7" s="213">
        <v>14</v>
      </c>
      <c r="C7" s="942">
        <v>1981.3</v>
      </c>
      <c r="D7" s="213">
        <v>14</v>
      </c>
      <c r="E7" s="942">
        <v>1981.3</v>
      </c>
      <c r="F7" s="214">
        <v>0</v>
      </c>
      <c r="G7" s="214">
        <v>0</v>
      </c>
      <c r="H7" s="213">
        <v>2</v>
      </c>
      <c r="I7" s="942">
        <v>32.56</v>
      </c>
      <c r="J7" s="213">
        <v>0</v>
      </c>
      <c r="K7" s="214">
        <v>0</v>
      </c>
      <c r="L7" s="213">
        <v>9</v>
      </c>
      <c r="M7" s="942">
        <v>996.63</v>
      </c>
      <c r="N7" s="213">
        <v>3</v>
      </c>
      <c r="O7" s="942">
        <v>952.11</v>
      </c>
      <c r="P7" s="213">
        <v>0</v>
      </c>
      <c r="Q7" s="214">
        <v>0</v>
      </c>
      <c r="R7" s="215"/>
      <c r="S7" s="215"/>
      <c r="T7" s="215"/>
      <c r="U7" s="215"/>
    </row>
    <row r="8" spans="1:21">
      <c r="A8" s="169">
        <v>45077</v>
      </c>
      <c r="B8" s="213">
        <v>14</v>
      </c>
      <c r="C8" s="942">
        <v>7273.5570000000007</v>
      </c>
      <c r="D8" s="213">
        <v>14</v>
      </c>
      <c r="E8" s="942">
        <v>7273.5570000000007</v>
      </c>
      <c r="F8" s="214">
        <v>0</v>
      </c>
      <c r="G8" s="214">
        <v>0</v>
      </c>
      <c r="H8" s="213">
        <v>5</v>
      </c>
      <c r="I8" s="942">
        <v>6901.38</v>
      </c>
      <c r="J8" s="213">
        <v>1</v>
      </c>
      <c r="K8" s="214">
        <v>27.069099999999999</v>
      </c>
      <c r="L8" s="213">
        <v>4</v>
      </c>
      <c r="M8" s="942">
        <v>245.00899999999999</v>
      </c>
      <c r="N8" s="213">
        <v>4</v>
      </c>
      <c r="O8" s="942">
        <v>100.098</v>
      </c>
      <c r="P8" s="213">
        <v>0</v>
      </c>
      <c r="Q8" s="214">
        <v>0</v>
      </c>
      <c r="R8" s="215"/>
      <c r="S8" s="215"/>
      <c r="T8" s="944"/>
      <c r="U8" s="944"/>
    </row>
    <row r="9" spans="1:21">
      <c r="A9" s="169">
        <v>45078</v>
      </c>
      <c r="B9" s="213">
        <v>25</v>
      </c>
      <c r="C9" s="942">
        <v>1484.4702000000002</v>
      </c>
      <c r="D9" s="213">
        <v>25</v>
      </c>
      <c r="E9" s="942">
        <v>1484.4702000000002</v>
      </c>
      <c r="F9" s="214">
        <v>0</v>
      </c>
      <c r="G9" s="214">
        <v>0</v>
      </c>
      <c r="H9" s="213">
        <v>6</v>
      </c>
      <c r="I9" s="942">
        <v>856.56319999999994</v>
      </c>
      <c r="J9" s="213">
        <v>1</v>
      </c>
      <c r="K9" s="214">
        <v>57.210799999999999</v>
      </c>
      <c r="L9" s="213">
        <v>15</v>
      </c>
      <c r="M9" s="942">
        <v>502.33619999999996</v>
      </c>
      <c r="N9" s="213">
        <v>2</v>
      </c>
      <c r="O9" s="942">
        <v>62.34</v>
      </c>
      <c r="P9" s="213">
        <v>0</v>
      </c>
      <c r="Q9" s="214">
        <v>0</v>
      </c>
      <c r="R9" s="215"/>
      <c r="S9" s="215"/>
    </row>
    <row r="10" spans="1:21">
      <c r="A10" s="169">
        <v>45108</v>
      </c>
      <c r="B10" s="213">
        <v>28</v>
      </c>
      <c r="C10" s="942">
        <v>3983.41</v>
      </c>
      <c r="D10" s="213">
        <v>28</v>
      </c>
      <c r="E10" s="943">
        <v>3983.41</v>
      </c>
      <c r="F10" s="214">
        <v>0</v>
      </c>
      <c r="G10" s="214">
        <v>0</v>
      </c>
      <c r="H10" s="213">
        <v>10</v>
      </c>
      <c r="I10" s="942">
        <v>2296.08</v>
      </c>
      <c r="J10" s="213">
        <v>1</v>
      </c>
      <c r="K10" s="214">
        <v>26.94</v>
      </c>
      <c r="L10" s="213">
        <v>13</v>
      </c>
      <c r="M10" s="943">
        <v>952.22</v>
      </c>
      <c r="N10" s="213">
        <v>4</v>
      </c>
      <c r="O10" s="943">
        <v>708.18</v>
      </c>
      <c r="P10" s="213">
        <v>0</v>
      </c>
      <c r="Q10" s="214">
        <v>0</v>
      </c>
      <c r="R10" s="215"/>
      <c r="S10" s="215"/>
    </row>
    <row r="11" spans="1:21">
      <c r="A11" s="1247" t="s">
        <v>290</v>
      </c>
      <c r="B11" s="1247"/>
      <c r="C11" s="1247"/>
      <c r="D11" s="1247"/>
      <c r="E11" s="1247"/>
      <c r="F11" s="1247"/>
      <c r="G11" s="1247"/>
      <c r="H11" s="1247"/>
      <c r="I11" s="1247"/>
      <c r="J11" s="216"/>
      <c r="K11" s="217"/>
      <c r="L11" s="216"/>
      <c r="M11" s="217"/>
      <c r="N11" s="216"/>
      <c r="O11" s="217"/>
      <c r="P11" s="216"/>
      <c r="Q11" s="217"/>
      <c r="R11" s="107"/>
      <c r="S11" s="107"/>
    </row>
    <row r="12" spans="1:21">
      <c r="A12" s="1189" t="s">
        <v>224</v>
      </c>
      <c r="B12" s="1189"/>
      <c r="C12" s="1189"/>
      <c r="D12" s="1189"/>
      <c r="E12" s="218"/>
      <c r="F12" s="218"/>
      <c r="G12" s="218"/>
      <c r="H12" s="218"/>
      <c r="I12" s="218"/>
      <c r="J12" s="216"/>
      <c r="K12" s="217"/>
      <c r="L12" s="216"/>
      <c r="M12" s="217"/>
      <c r="N12" s="216"/>
      <c r="O12" s="217"/>
      <c r="P12" s="216"/>
      <c r="Q12" s="217"/>
      <c r="R12" s="107"/>
      <c r="S12" s="107"/>
    </row>
    <row r="13" spans="1:21">
      <c r="A13" s="1189" t="s">
        <v>225</v>
      </c>
      <c r="B13" s="1189"/>
      <c r="C13" s="111"/>
      <c r="D13" s="219"/>
      <c r="E13" s="219"/>
      <c r="F13" s="219"/>
      <c r="G13" s="219"/>
      <c r="H13" s="219"/>
      <c r="I13" s="219"/>
      <c r="J13" s="216"/>
      <c r="K13" s="217"/>
      <c r="L13" s="216"/>
      <c r="M13" s="217"/>
      <c r="N13" s="216"/>
      <c r="O13" s="217"/>
      <c r="P13" s="216"/>
      <c r="Q13" s="216"/>
      <c r="R13" s="216"/>
      <c r="S13" s="216"/>
    </row>
    <row r="14" spans="1:21">
      <c r="A14" s="220"/>
      <c r="B14" s="216"/>
      <c r="C14" s="217"/>
      <c r="D14" s="216"/>
      <c r="E14" s="217"/>
      <c r="F14" s="216"/>
      <c r="G14" s="216"/>
      <c r="H14" s="216"/>
      <c r="I14" s="216"/>
      <c r="J14" s="216"/>
      <c r="K14" s="217"/>
      <c r="L14" s="216"/>
      <c r="M14" s="217"/>
      <c r="N14" s="216"/>
      <c r="O14" s="217"/>
      <c r="P14" s="216"/>
      <c r="Q14" s="216"/>
      <c r="R14" s="216"/>
      <c r="S14" s="216"/>
    </row>
    <row r="15" spans="1:21">
      <c r="A15" s="220"/>
      <c r="B15" s="221"/>
      <c r="C15" s="221"/>
      <c r="D15" s="221"/>
      <c r="E15" s="221"/>
      <c r="F15" s="216"/>
      <c r="G15" s="216"/>
      <c r="H15" s="216"/>
      <c r="I15" s="216"/>
      <c r="J15" s="216"/>
      <c r="K15" s="216"/>
      <c r="L15" s="216"/>
      <c r="M15" s="222"/>
      <c r="N15" s="223"/>
      <c r="O15" s="223"/>
      <c r="P15" s="223"/>
      <c r="Q15" s="223"/>
      <c r="R15" s="224"/>
      <c r="S15" s="224"/>
    </row>
    <row r="16" spans="1:21">
      <c r="A16" s="220"/>
      <c r="B16" s="221"/>
      <c r="C16" s="221"/>
      <c r="D16" s="221"/>
      <c r="E16" s="221"/>
      <c r="F16" s="76"/>
      <c r="G16" s="76"/>
      <c r="H16" s="225"/>
      <c r="I16" s="221"/>
      <c r="J16" s="221"/>
      <c r="K16" s="221"/>
      <c r="L16" s="221"/>
      <c r="M16" s="221"/>
      <c r="N16" s="221"/>
      <c r="O16" s="221"/>
      <c r="P16" s="76"/>
      <c r="Q16" s="76"/>
      <c r="R16" s="76"/>
      <c r="S16" s="76"/>
    </row>
    <row r="17" spans="1:19">
      <c r="A17" s="220"/>
      <c r="B17" s="221"/>
      <c r="C17" s="226"/>
      <c r="D17" s="221"/>
      <c r="E17" s="226"/>
      <c r="F17" s="226"/>
      <c r="G17" s="226"/>
      <c r="H17" s="221"/>
      <c r="I17" s="226"/>
      <c r="J17" s="221"/>
      <c r="K17" s="226"/>
      <c r="L17" s="221"/>
      <c r="M17" s="226"/>
      <c r="N17" s="221"/>
      <c r="O17" s="226"/>
      <c r="P17" s="221"/>
      <c r="Q17" s="226"/>
      <c r="R17" s="226"/>
      <c r="S17" s="226"/>
    </row>
    <row r="18" spans="1:19">
      <c r="A18" s="220"/>
      <c r="B18" s="221"/>
      <c r="C18" s="226"/>
      <c r="D18" s="221"/>
      <c r="E18" s="226"/>
      <c r="F18" s="226"/>
      <c r="G18" s="226"/>
      <c r="H18" s="221"/>
      <c r="I18" s="226"/>
      <c r="J18" s="221"/>
      <c r="K18" s="226"/>
      <c r="L18" s="221"/>
      <c r="M18" s="226"/>
      <c r="N18" s="221"/>
      <c r="O18" s="226"/>
      <c r="P18" s="221"/>
      <c r="Q18" s="226"/>
      <c r="R18" s="226"/>
      <c r="S18" s="226"/>
    </row>
    <row r="19" spans="1:19">
      <c r="A19" s="185"/>
      <c r="B19" s="227"/>
      <c r="C19" s="215"/>
      <c r="D19" s="227"/>
      <c r="E19" s="215"/>
      <c r="F19" s="215"/>
      <c r="G19" s="215"/>
      <c r="H19" s="227"/>
      <c r="I19" s="215"/>
      <c r="J19" s="227"/>
      <c r="K19" s="215"/>
      <c r="L19" s="227"/>
      <c r="M19" s="215"/>
      <c r="N19" s="227"/>
      <c r="O19" s="215"/>
      <c r="P19" s="227"/>
      <c r="Q19" s="215"/>
      <c r="R19" s="215"/>
      <c r="S19" s="215"/>
    </row>
    <row r="20" spans="1:19">
      <c r="A20" s="185"/>
      <c r="B20" s="227"/>
      <c r="C20" s="215"/>
      <c r="D20" s="227"/>
      <c r="E20" s="215"/>
      <c r="F20" s="215"/>
      <c r="G20" s="215"/>
      <c r="H20" s="227"/>
      <c r="I20" s="215"/>
      <c r="J20" s="227"/>
      <c r="K20" s="215"/>
      <c r="L20" s="227"/>
      <c r="M20" s="215"/>
      <c r="N20" s="227"/>
      <c r="O20" s="215"/>
      <c r="P20" s="227"/>
      <c r="Q20" s="215"/>
      <c r="R20" s="215"/>
      <c r="S20" s="215"/>
    </row>
    <row r="21" spans="1:19">
      <c r="A21" s="185"/>
      <c r="B21" s="227"/>
      <c r="C21" s="215"/>
      <c r="D21" s="227"/>
      <c r="E21" s="215"/>
      <c r="F21" s="215"/>
      <c r="G21" s="215"/>
      <c r="H21" s="227"/>
      <c r="I21" s="215"/>
      <c r="J21" s="227"/>
      <c r="K21" s="215"/>
      <c r="L21" s="227"/>
      <c r="M21" s="215"/>
      <c r="N21" s="227"/>
      <c r="O21" s="215"/>
      <c r="P21" s="227"/>
      <c r="Q21" s="215"/>
      <c r="R21" s="215"/>
      <c r="S21" s="215"/>
    </row>
    <row r="23" spans="1:19">
      <c r="J23" s="228"/>
      <c r="K23" s="228"/>
      <c r="L23" s="228"/>
      <c r="M23" s="228"/>
      <c r="N23" s="228"/>
      <c r="O23" s="228"/>
      <c r="P23" s="228"/>
      <c r="Q23" s="228"/>
      <c r="R23" s="206"/>
      <c r="S23" s="206"/>
    </row>
    <row r="24" spans="1:19">
      <c r="J24" s="111"/>
      <c r="K24" s="111"/>
      <c r="L24" s="111"/>
      <c r="M24" s="228"/>
      <c r="N24" s="228"/>
      <c r="O24" s="228"/>
      <c r="P24" s="228"/>
      <c r="Q24" s="228"/>
      <c r="R24" s="206"/>
      <c r="S24" s="206"/>
    </row>
    <row r="25" spans="1:19">
      <c r="J25" s="228"/>
      <c r="K25" s="228"/>
      <c r="L25" s="228"/>
      <c r="M25" s="228"/>
      <c r="N25" s="228"/>
      <c r="O25" s="228"/>
      <c r="P25" s="228"/>
      <c r="Q25" s="228"/>
      <c r="R25" s="84"/>
    </row>
  </sheetData>
  <mergeCells count="15">
    <mergeCell ref="A11:I11"/>
    <mergeCell ref="A12:D12"/>
    <mergeCell ref="A13:B13"/>
    <mergeCell ref="A1:Q1"/>
    <mergeCell ref="A2:A4"/>
    <mergeCell ref="B2:C3"/>
    <mergeCell ref="D2:G2"/>
    <mergeCell ref="H2:Q2"/>
    <mergeCell ref="D3:E3"/>
    <mergeCell ref="F3:G3"/>
    <mergeCell ref="H3:I3"/>
    <mergeCell ref="J3:K3"/>
    <mergeCell ref="L3:M3"/>
    <mergeCell ref="N3:O3"/>
    <mergeCell ref="P3:Q3"/>
  </mergeCells>
  <printOptions horizontalCentere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2023-08-11 16:53:47</KDate>
  <Classification>SEBI-PUBLIC</Classification>
  <Subclassification/>
  <HostName>MUM0128007</HostName>
  <Domain_User>SEBINT/8007</Domain_User>
  <IPAdd>10.88.96.128</IPAdd>
  <FilePath>X:\Bulletin\2023 08 August\SEBI_Bulletin_August_2023.xlsx</FilePath>
  <KID>6C3C8C09061F638273696270073079</KID>
  <UniqueName/>
  <Suggested/>
  <Justification/>
</Klassify>
</file>

<file path=customXml/itemProps1.xml><?xml version="1.0" encoding="utf-8"?>
<ds:datastoreItem xmlns:ds="http://schemas.openxmlformats.org/officeDocument/2006/customXml" ds:itemID="{C763D44E-AA55-4E41-90D6-77D821A0F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13</vt:i4>
      </vt:variant>
    </vt:vector>
  </HeadingPairs>
  <TitlesOfParts>
    <vt:vector size="88"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'2'!Print_Area</vt:lpstr>
      <vt:lpstr>'3'!Print_Area</vt:lpstr>
      <vt:lpstr>'5'!Print_Area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2023-08-18T10:01:40Z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6C3C8C09061F638273696270073079</vt:lpwstr>
  </property>
</Properties>
</file>