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8190" tabRatio="911" activeTab="1"/>
  </bookViews>
  <sheets>
    <sheet name="Data Summary" sheetId="286" r:id="rId1"/>
    <sheet name="1" sheetId="460" r:id="rId2"/>
    <sheet name="2" sheetId="287" r:id="rId3"/>
    <sheet name="3" sheetId="612" r:id="rId4"/>
    <sheet name="4" sheetId="289" r:id="rId5"/>
    <sheet name="5" sheetId="290" r:id="rId6"/>
    <sheet name="6" sheetId="291" r:id="rId7"/>
    <sheet name="7" sheetId="292" r:id="rId8"/>
    <sheet name="8" sheetId="293" r:id="rId9"/>
    <sheet name="9" sheetId="295" r:id="rId10"/>
    <sheet name="10" sheetId="296" r:id="rId11"/>
    <sheet name="11" sheetId="297" r:id="rId12"/>
    <sheet name="12" sheetId="298" r:id="rId13"/>
    <sheet name="13" sheetId="299" r:id="rId14"/>
    <sheet name="14" sheetId="619" r:id="rId15"/>
    <sheet name="15" sheetId="620" r:id="rId16"/>
    <sheet name="16" sheetId="621" r:id="rId17"/>
    <sheet name="17" sheetId="622" r:id="rId18"/>
    <sheet name="18" sheetId="623" r:id="rId19"/>
    <sheet name="19" sheetId="624" r:id="rId20"/>
    <sheet name="20" sheetId="625" r:id="rId21"/>
    <sheet name="21" sheetId="626" r:id="rId22"/>
    <sheet name="22" sheetId="627" r:id="rId23"/>
    <sheet name="23" sheetId="628" r:id="rId24"/>
    <sheet name="24" sheetId="629" r:id="rId25"/>
    <sheet name="25" sheetId="630" r:id="rId26"/>
    <sheet name="26" sheetId="631" r:id="rId27"/>
    <sheet name="27" sheetId="632" r:id="rId28"/>
    <sheet name="28" sheetId="633" r:id="rId29"/>
    <sheet name="29" sheetId="634" r:id="rId30"/>
    <sheet name="30" sheetId="591" r:id="rId31"/>
    <sheet name="31" sheetId="635" r:id="rId32"/>
    <sheet name="32" sheetId="636" r:id="rId33"/>
    <sheet name="33" sheetId="637" r:id="rId34"/>
    <sheet name="34" sheetId="638" r:id="rId35"/>
    <sheet name="35" sheetId="639" r:id="rId36"/>
    <sheet name="36" sheetId="640" r:id="rId37"/>
    <sheet name="37" sheetId="641" r:id="rId38"/>
    <sheet name="38" sheetId="642" r:id="rId39"/>
    <sheet name="39" sheetId="643" r:id="rId40"/>
    <sheet name="40" sheetId="644" r:id="rId41"/>
    <sheet name="41" sheetId="645" r:id="rId42"/>
    <sheet name="42" sheetId="646" r:id="rId43"/>
    <sheet name="43" sheetId="647" r:id="rId44"/>
    <sheet name="44" sheetId="648" r:id="rId45"/>
    <sheet name="45" sheetId="649" r:id="rId46"/>
    <sheet name="46" sheetId="650" r:id="rId47"/>
    <sheet name="47" sheetId="651" r:id="rId48"/>
    <sheet name="48" sheetId="652" r:id="rId49"/>
    <sheet name="49" sheetId="584" r:id="rId50"/>
    <sheet name="50" sheetId="585" r:id="rId51"/>
    <sheet name="51" sheetId="661" r:id="rId52"/>
    <sheet name="52" sheetId="615" r:id="rId53"/>
    <sheet name="53" sheetId="616" r:id="rId54"/>
    <sheet name="54" sheetId="617" r:id="rId55"/>
    <sheet name="55" sheetId="618" r:id="rId56"/>
    <sheet name="56" sheetId="656" r:id="rId57"/>
    <sheet name="57" sheetId="654" r:id="rId58"/>
    <sheet name="58" sheetId="657" r:id="rId59"/>
    <sheet name="59" sheetId="267" r:id="rId60"/>
    <sheet name="60" sheetId="581" r:id="rId61"/>
    <sheet name="61" sheetId="582" r:id="rId62"/>
    <sheet name="62" sheetId="583" r:id="rId63"/>
    <sheet name="63" sheetId="658" r:id="rId64"/>
    <sheet name="64" sheetId="659" r:id="rId65"/>
    <sheet name="65" sheetId="660" r:id="rId66"/>
    <sheet name="66" sheetId="613" r:id="rId67"/>
  </sheets>
  <externalReferences>
    <externalReference r:id="rId68"/>
    <externalReference r:id="rId69"/>
    <externalReference r:id="rId70"/>
    <externalReference r:id="rId71"/>
    <externalReference r:id="rId72"/>
  </externalReferences>
  <definedNames>
    <definedName name="_xlnm._FilterDatabase" localSheetId="3" hidden="1">'3'!$A$3:$AA$22</definedName>
    <definedName name="_xlnm._FilterDatabase" localSheetId="4" hidden="1">'4'!#REF!</definedName>
    <definedName name="_nknk" localSheetId="1" hidden="1">#REF!</definedName>
    <definedName name="_nknk" localSheetId="30" hidden="1">#REF!</definedName>
    <definedName name="_nknk" localSheetId="31" hidden="1">#REF!</definedName>
    <definedName name="_nknk" localSheetId="34" hidden="1">#REF!</definedName>
    <definedName name="_nknk" localSheetId="37" hidden="1">#REF!</definedName>
    <definedName name="_nknk" localSheetId="38" hidden="1">#REF!</definedName>
    <definedName name="_nknk" localSheetId="39" hidden="1">#REF!</definedName>
    <definedName name="_nknk" localSheetId="42" hidden="1">#REF!</definedName>
    <definedName name="_nknk" localSheetId="43" hidden="1">#REF!</definedName>
    <definedName name="_nknk" localSheetId="44" hidden="1">#REF!</definedName>
    <definedName name="_nknk" localSheetId="46" hidden="1">#REF!</definedName>
    <definedName name="_nknk" localSheetId="51" hidden="1">#REF!</definedName>
    <definedName name="_nknk" localSheetId="52" hidden="1">#REF!</definedName>
    <definedName name="_nknk" localSheetId="56" hidden="1">#REF!</definedName>
    <definedName name="_nknk" localSheetId="58" hidden="1">#REF!</definedName>
    <definedName name="_nknk" localSheetId="66" hidden="1">#REF!</definedName>
    <definedName name="_nknk" localSheetId="0" hidden="1">#REF!</definedName>
    <definedName name="_nknk" hidden="1">#REF!</definedName>
    <definedName name="a" localSheetId="1" hidden="1">#REF!</definedName>
    <definedName name="a" localSheetId="51" hidden="1">#REF!</definedName>
    <definedName name="a" localSheetId="52" hidden="1">#REF!</definedName>
    <definedName name="a" localSheetId="56" hidden="1">#REF!</definedName>
    <definedName name="a" localSheetId="58" hidden="1">#REF!</definedName>
    <definedName name="a" localSheetId="66" hidden="1">#REF!</definedName>
    <definedName name="a" hidden="1">#REF!</definedName>
    <definedName name="BSE" localSheetId="1">INDEX([1]Indices!$G$2:$G$166,MATCH([1]Indices!#REF!,[1]Indices!$E$2:$E$166)):INDEX([1]Indices!$G$2:$G$166,MATCH([1]Indices!#REF!,[1]Indices!$E$2:$E$166))</definedName>
    <definedName name="BSE" localSheetId="30">INDEX([1]Indices!$G$2:$G$166,MATCH([1]Indices!#REF!,[1]Indices!$E$2:$E$166)):INDEX([1]Indices!$G$2:$G$166,MATCH([1]Indices!#REF!,[1]Indices!$E$2:$E$166))</definedName>
    <definedName name="BSE" localSheetId="31">INDEX([1]Indices!$G$2:$G$166,MATCH([1]Indices!#REF!,[1]Indices!$E$2:$E$166)):INDEX([1]Indices!$G$2:$G$166,MATCH([1]Indices!#REF!,[1]Indices!$E$2:$E$166))</definedName>
    <definedName name="BSE" localSheetId="34">INDEX([1]Indices!$G$2:$G$166,MATCH([1]Indices!#REF!,[1]Indices!$E$2:$E$166)):INDEX([1]Indices!$G$2:$G$166,MATCH([1]Indices!#REF!,[1]Indices!$E$2:$E$166))</definedName>
    <definedName name="BSE" localSheetId="37">INDEX([1]Indices!$G$2:$G$166,MATCH([1]Indices!#REF!,[1]Indices!$E$2:$E$166)):INDEX([1]Indices!$G$2:$G$166,MATCH([1]Indices!#REF!,[1]Indices!$E$2:$E$166))</definedName>
    <definedName name="BSE" localSheetId="38">INDEX([1]Indices!$G$2:$G$166,MATCH([1]Indices!#REF!,[1]Indices!$E$2:$E$166)):INDEX([1]Indices!$G$2:$G$166,MATCH([1]Indices!#REF!,[1]Indices!$E$2:$E$166))</definedName>
    <definedName name="BSE" localSheetId="39">INDEX([1]Indices!$G$2:$G$166,MATCH([1]Indices!#REF!,[1]Indices!$E$2:$E$166)):INDEX([1]Indices!$G$2:$G$166,MATCH([1]Indices!#REF!,[1]Indices!$E$2:$E$166))</definedName>
    <definedName name="BSE" localSheetId="42">INDEX([1]Indices!$G$2:$G$166,MATCH([1]Indices!#REF!,[1]Indices!$E$2:$E$166)):INDEX([1]Indices!$G$2:$G$166,MATCH([1]Indices!#REF!,[1]Indices!$E$2:$E$166))</definedName>
    <definedName name="BSE" localSheetId="43">INDEX([1]Indices!$G$2:$G$166,MATCH([1]Indices!#REF!,[1]Indices!$E$2:$E$166)):INDEX([1]Indices!$G$2:$G$166,MATCH([1]Indices!#REF!,[1]Indices!$E$2:$E$166))</definedName>
    <definedName name="BSE" localSheetId="44">INDEX([1]Indices!$G$2:$G$166,MATCH([1]Indices!#REF!,[1]Indices!$E$2:$E$166)):INDEX([1]Indices!$G$2:$G$166,MATCH([1]Indices!#REF!,[1]Indices!$E$2:$E$166))</definedName>
    <definedName name="BSE" localSheetId="46">INDEX([1]Indices!$G$2:$G$166,MATCH([1]Indices!#REF!,[1]Indices!$E$2:$E$166)):INDEX([1]Indices!$G$2:$G$166,MATCH([1]Indices!#REF!,[1]Indices!$E$2:$E$166))</definedName>
    <definedName name="BSE" localSheetId="51">INDEX([1]Indices!$G$2:$G$166,MATCH([1]Indices!#REF!,[1]Indices!$E$2:$E$166)):INDEX([1]Indices!$G$2:$G$166,MATCH([1]Indices!#REF!,[1]Indices!$E$2:$E$166))</definedName>
    <definedName name="BSE" localSheetId="52">INDEX([1]Indices!$G$2:$G$166,MATCH([1]Indices!#REF!,[1]Indices!$E$2:$E$166)):INDEX([1]Indices!$G$2:$G$166,MATCH([1]Indices!#REF!,[1]Indices!$E$2:$E$166))</definedName>
    <definedName name="BSE" localSheetId="56">INDEX([1]Indices!$G$2:$G$166,MATCH([1]Indices!#REF!,[1]Indices!$E$2:$E$166)):INDEX([1]Indices!$G$2:$G$166,MATCH([1]Indices!#REF!,[1]Indices!$E$2:$E$166))</definedName>
    <definedName name="BSE" localSheetId="58">INDEX([1]Indices!$G$2:$G$166,MATCH([1]Indices!#REF!,[1]Indices!$E$2:$E$166)):INDEX([1]Indices!$G$2:$G$166,MATCH([1]Indices!#REF!,[1]Indices!$E$2:$E$166))</definedName>
    <definedName name="BSE" localSheetId="66">INDEX([1]Indices!$G$2:$G$166,MATCH([1]Indices!#REF!,[1]Indices!$E$2:$E$166)):INDEX([1]Indices!$G$2:$G$166,MATCH([1]Indices!#REF!,[1]Indices!$E$2:$E$166))</definedName>
    <definedName name="BSE" localSheetId="0">INDEX([1]Indices!$G$2:$G$166,MATCH([1]Indices!#REF!,[1]Indices!$E$2:$E$166)):INDEX([1]Indices!$G$2:$G$166,MATCH([1]Indices!#REF!,[1]Indices!$E$2:$E$166))</definedName>
    <definedName name="BSE">INDEX([1]Indices!$G$2:$G$166,MATCH([1]Indices!#REF!,[1]Indices!$E$2:$E$166)):INDEX([1]Indices!$G$2:$G$166,MATCH([1]Indices!#REF!,[1]Indices!$E$2:$E$166))</definedName>
    <definedName name="Bubble">"Bubble"</definedName>
    <definedName name="Chart">"Chart"</definedName>
    <definedName name="Date" localSheetId="1">INDEX([1]Indices!$E$2:$E$166,MATCH([1]Indices!#REF!,[1]Indices!$E$2:$E$166)):INDEX([1]Indices!$E$2:$E$166,MATCH([1]Indices!#REF!,[1]Indices!$E$2:$E$166))</definedName>
    <definedName name="Date" localSheetId="30">INDEX([1]Indices!$E$2:$E$166,MATCH([1]Indices!#REF!,[1]Indices!$E$2:$E$166)):INDEX([1]Indices!$E$2:$E$166,MATCH([1]Indices!#REF!,[1]Indices!$E$2:$E$166))</definedName>
    <definedName name="Date" localSheetId="31">INDEX([1]Indices!$E$2:$E$166,MATCH([1]Indices!#REF!,[1]Indices!$E$2:$E$166)):INDEX([1]Indices!$E$2:$E$166,MATCH([1]Indices!#REF!,[1]Indices!$E$2:$E$166))</definedName>
    <definedName name="Date" localSheetId="34">INDEX([1]Indices!$E$2:$E$166,MATCH([1]Indices!#REF!,[1]Indices!$E$2:$E$166)):INDEX([1]Indices!$E$2:$E$166,MATCH([1]Indices!#REF!,[1]Indices!$E$2:$E$166))</definedName>
    <definedName name="Date" localSheetId="37">INDEX([1]Indices!$E$2:$E$166,MATCH([1]Indices!#REF!,[1]Indices!$E$2:$E$166)):INDEX([1]Indices!$E$2:$E$166,MATCH([1]Indices!#REF!,[1]Indices!$E$2:$E$166))</definedName>
    <definedName name="Date" localSheetId="38">INDEX([1]Indices!$E$2:$E$166,MATCH([1]Indices!#REF!,[1]Indices!$E$2:$E$166)):INDEX([1]Indices!$E$2:$E$166,MATCH([1]Indices!#REF!,[1]Indices!$E$2:$E$166))</definedName>
    <definedName name="Date" localSheetId="39">INDEX([1]Indices!$E$2:$E$166,MATCH([1]Indices!#REF!,[1]Indices!$E$2:$E$166)):INDEX([1]Indices!$E$2:$E$166,MATCH([1]Indices!#REF!,[1]Indices!$E$2:$E$166))</definedName>
    <definedName name="Date" localSheetId="42">INDEX([1]Indices!$E$2:$E$166,MATCH([1]Indices!#REF!,[1]Indices!$E$2:$E$166)):INDEX([1]Indices!$E$2:$E$166,MATCH([1]Indices!#REF!,[1]Indices!$E$2:$E$166))</definedName>
    <definedName name="Date" localSheetId="43">INDEX([1]Indices!$E$2:$E$166,MATCH([1]Indices!#REF!,[1]Indices!$E$2:$E$166)):INDEX([1]Indices!$E$2:$E$166,MATCH([1]Indices!#REF!,[1]Indices!$E$2:$E$166))</definedName>
    <definedName name="Date" localSheetId="44">INDEX([1]Indices!$E$2:$E$166,MATCH([1]Indices!#REF!,[1]Indices!$E$2:$E$166)):INDEX([1]Indices!$E$2:$E$166,MATCH([1]Indices!#REF!,[1]Indices!$E$2:$E$166))</definedName>
    <definedName name="Date" localSheetId="46">INDEX([1]Indices!$E$2:$E$166,MATCH([1]Indices!#REF!,[1]Indices!$E$2:$E$166)):INDEX([1]Indices!$E$2:$E$166,MATCH([1]Indices!#REF!,[1]Indices!$E$2:$E$166))</definedName>
    <definedName name="Date" localSheetId="51">INDEX([1]Indices!$E$2:$E$166,MATCH([1]Indices!#REF!,[1]Indices!$E$2:$E$166)):INDEX([1]Indices!$E$2:$E$166,MATCH([1]Indices!#REF!,[1]Indices!$E$2:$E$166))</definedName>
    <definedName name="Date" localSheetId="52">INDEX([1]Indices!$E$2:$E$166,MATCH([1]Indices!#REF!,[1]Indices!$E$2:$E$166)):INDEX([1]Indices!$E$2:$E$166,MATCH([1]Indices!#REF!,[1]Indices!$E$2:$E$166))</definedName>
    <definedName name="Date" localSheetId="56">INDEX([1]Indices!$E$2:$E$166,MATCH([1]Indices!#REF!,[1]Indices!$E$2:$E$166)):INDEX([1]Indices!$E$2:$E$166,MATCH([1]Indices!#REF!,[1]Indices!$E$2:$E$166))</definedName>
    <definedName name="Date" localSheetId="58">INDEX([1]Indices!$E$2:$E$166,MATCH([1]Indices!#REF!,[1]Indices!$E$2:$E$166)):INDEX([1]Indices!$E$2:$E$166,MATCH([1]Indices!#REF!,[1]Indices!$E$2:$E$166))</definedName>
    <definedName name="Date" localSheetId="66">INDEX([1]Indices!$E$2:$E$166,MATCH([1]Indices!#REF!,[1]Indices!$E$2:$E$166)):INDEX([1]Indices!$E$2:$E$166,MATCH([1]Indices!#REF!,[1]Indices!$E$2:$E$166))</definedName>
    <definedName name="Date" localSheetId="0">INDEX([1]Indices!$E$2:$E$166,MATCH([1]Indices!#REF!,[1]Indices!$E$2:$E$166)):INDEX([1]Indices!$E$2:$E$166,MATCH([1]Indices!#REF!,[1]Indices!$E$2:$E$166))</definedName>
    <definedName name="Date">INDEX([1]Indices!$E$2:$E$166,MATCH([1]Indices!#REF!,[1]Indices!$E$2:$E$166)):INDEX([1]Indices!$E$2:$E$166,MATCH([1]Indices!#REF!,[1]Indices!$E$2:$E$166))</definedName>
    <definedName name="fa" localSheetId="1" hidden="1">#REF!</definedName>
    <definedName name="fa" localSheetId="30" hidden="1">#REF!</definedName>
    <definedName name="fa" localSheetId="31" hidden="1">#REF!</definedName>
    <definedName name="fa" localSheetId="34" hidden="1">#REF!</definedName>
    <definedName name="fa" localSheetId="37" hidden="1">#REF!</definedName>
    <definedName name="fa" localSheetId="38" hidden="1">#REF!</definedName>
    <definedName name="fa" localSheetId="39" hidden="1">#REF!</definedName>
    <definedName name="fa" localSheetId="42" hidden="1">#REF!</definedName>
    <definedName name="fa" localSheetId="43" hidden="1">#REF!</definedName>
    <definedName name="fa" localSheetId="44" hidden="1">#REF!</definedName>
    <definedName name="fa" localSheetId="46" hidden="1">#REF!</definedName>
    <definedName name="fa" localSheetId="51" hidden="1">#REF!</definedName>
    <definedName name="fa" localSheetId="52" hidden="1">#REF!</definedName>
    <definedName name="fa" localSheetId="56" hidden="1">#REF!</definedName>
    <definedName name="fa" localSheetId="58" hidden="1">#REF!</definedName>
    <definedName name="fa" localSheetId="66" hidden="1">#REF!</definedName>
    <definedName name="fa" localSheetId="0" hidden="1">#REF!</definedName>
    <definedName name="fa" hidden="1">#REF!</definedName>
    <definedName name="Heatmap">"Heatmap"</definedName>
    <definedName name="hh" hidden="1">#REF!</definedName>
    <definedName name="Histogram">"Histogram"</definedName>
    <definedName name="Map">"Map"</definedName>
    <definedName name="new_path">LEFT(CELL("filename"),FIND("[",CELL("filename"),1)-1)</definedName>
    <definedName name="NSE" localSheetId="1">INDEX([1]Indices!$F$2:$F$166,MATCH([1]Indices!#REF!,[1]Indices!$E$2:$E$166)):INDEX([1]Indices!$F$2:$F$166,MATCH([1]Indices!#REF!,[1]Indices!$E$2:$E$166))</definedName>
    <definedName name="NSE" localSheetId="30">INDEX([1]Indices!$F$2:$F$166,MATCH([1]Indices!#REF!,[1]Indices!$E$2:$E$166)):INDEX([1]Indices!$F$2:$F$166,MATCH([1]Indices!#REF!,[1]Indices!$E$2:$E$166))</definedName>
    <definedName name="NSE" localSheetId="31">INDEX([1]Indices!$F$2:$F$166,MATCH([1]Indices!#REF!,[1]Indices!$E$2:$E$166)):INDEX([1]Indices!$F$2:$F$166,MATCH([1]Indices!#REF!,[1]Indices!$E$2:$E$166))</definedName>
    <definedName name="NSE" localSheetId="34">INDEX([1]Indices!$F$2:$F$166,MATCH([1]Indices!#REF!,[1]Indices!$E$2:$E$166)):INDEX([1]Indices!$F$2:$F$166,MATCH([1]Indices!#REF!,[1]Indices!$E$2:$E$166))</definedName>
    <definedName name="NSE" localSheetId="37">INDEX([1]Indices!$F$2:$F$166,MATCH([1]Indices!#REF!,[1]Indices!$E$2:$E$166)):INDEX([1]Indices!$F$2:$F$166,MATCH([1]Indices!#REF!,[1]Indices!$E$2:$E$166))</definedName>
    <definedName name="NSE" localSheetId="38">INDEX([1]Indices!$F$2:$F$166,MATCH([1]Indices!#REF!,[1]Indices!$E$2:$E$166)):INDEX([1]Indices!$F$2:$F$166,MATCH([1]Indices!#REF!,[1]Indices!$E$2:$E$166))</definedName>
    <definedName name="NSE" localSheetId="39">INDEX([1]Indices!$F$2:$F$166,MATCH([1]Indices!#REF!,[1]Indices!$E$2:$E$166)):INDEX([1]Indices!$F$2:$F$166,MATCH([1]Indices!#REF!,[1]Indices!$E$2:$E$166))</definedName>
    <definedName name="NSE" localSheetId="42">INDEX([1]Indices!$F$2:$F$166,MATCH([1]Indices!#REF!,[1]Indices!$E$2:$E$166)):INDEX([1]Indices!$F$2:$F$166,MATCH([1]Indices!#REF!,[1]Indices!$E$2:$E$166))</definedName>
    <definedName name="NSE" localSheetId="43">INDEX([1]Indices!$F$2:$F$166,MATCH([1]Indices!#REF!,[1]Indices!$E$2:$E$166)):INDEX([1]Indices!$F$2:$F$166,MATCH([1]Indices!#REF!,[1]Indices!$E$2:$E$166))</definedName>
    <definedName name="NSE" localSheetId="44">INDEX([1]Indices!$F$2:$F$166,MATCH([1]Indices!#REF!,[1]Indices!$E$2:$E$166)):INDEX([1]Indices!$F$2:$F$166,MATCH([1]Indices!#REF!,[1]Indices!$E$2:$E$166))</definedName>
    <definedName name="NSE" localSheetId="46">INDEX([1]Indices!$F$2:$F$166,MATCH([1]Indices!#REF!,[1]Indices!$E$2:$E$166)):INDEX([1]Indices!$F$2:$F$166,MATCH([1]Indices!#REF!,[1]Indices!$E$2:$E$166))</definedName>
    <definedName name="NSE" localSheetId="51">INDEX([1]Indices!$F$2:$F$166,MATCH([1]Indices!#REF!,[1]Indices!$E$2:$E$166)):INDEX([1]Indices!$F$2:$F$166,MATCH([1]Indices!#REF!,[1]Indices!$E$2:$E$166))</definedName>
    <definedName name="NSE" localSheetId="52">INDEX([1]Indices!$F$2:$F$166,MATCH([1]Indices!#REF!,[1]Indices!$E$2:$E$166)):INDEX([1]Indices!$F$2:$F$166,MATCH([1]Indices!#REF!,[1]Indices!$E$2:$E$166))</definedName>
    <definedName name="NSE" localSheetId="56">INDEX([1]Indices!$F$2:$F$166,MATCH([1]Indices!#REF!,[1]Indices!$E$2:$E$166)):INDEX([1]Indices!$F$2:$F$166,MATCH([1]Indices!#REF!,[1]Indices!$E$2:$E$166))</definedName>
    <definedName name="NSE" localSheetId="58">INDEX([1]Indices!$F$2:$F$166,MATCH([1]Indices!#REF!,[1]Indices!$E$2:$E$166)):INDEX([1]Indices!$F$2:$F$166,MATCH([1]Indices!#REF!,[1]Indices!$E$2:$E$166))</definedName>
    <definedName name="NSE" localSheetId="66">INDEX([1]Indices!$F$2:$F$166,MATCH([1]Indices!#REF!,[1]Indices!$E$2:$E$166)):INDEX([1]Indices!$F$2:$F$166,MATCH([1]Indices!#REF!,[1]Indices!$E$2:$E$166))</definedName>
    <definedName name="NSE" localSheetId="0">INDEX([1]Indices!$F$2:$F$166,MATCH([1]Indices!#REF!,[1]Indices!$E$2:$E$166)):INDEX([1]Indices!$F$2:$F$166,MATCH([1]Indices!#REF!,[1]Indices!$E$2:$E$166))</definedName>
    <definedName name="NSE">INDEX([1]Indices!$F$2:$F$166,MATCH([1]Indices!#REF!,[1]Indices!$E$2:$E$166)):INDEX([1]Indices!$F$2:$F$166,MATCH([1]Indices!#REF!,[1]Indices!$E$2:$E$166))</definedName>
    <definedName name="PieChart">"PieChart"</definedName>
    <definedName name="_xlnm.Print_Area" localSheetId="1">'1'!$A$1:$E$59</definedName>
    <definedName name="_xlnm.Print_Area" localSheetId="10">'10'!$A$1:$Q$13</definedName>
    <definedName name="_xlnm.Print_Area" localSheetId="11">'11'!$A$1:$O$10</definedName>
    <definedName name="_xlnm.Print_Area" localSheetId="12">'12'!$A$1:$K$10</definedName>
    <definedName name="_xlnm.Print_Area" localSheetId="13">'13'!$A$1:$K$10</definedName>
    <definedName name="_xlnm.Print_Area" localSheetId="14">'14'!$A$1:$I$9</definedName>
    <definedName name="_xlnm.Print_Area" localSheetId="15">'15'!$A$1:$Q$11</definedName>
    <definedName name="_xlnm.Print_Area" localSheetId="16">'16'!$A$1:$R$14</definedName>
    <definedName name="_xlnm.Print_Area" localSheetId="17">'17'!$A$1:$Q$13</definedName>
    <definedName name="_xlnm.Print_Area" localSheetId="18">'18'!$A$1:$H$29</definedName>
    <definedName name="_xlnm.Print_Area" localSheetId="19">'19'!$A$1:$F$11</definedName>
    <definedName name="_xlnm.Print_Area" localSheetId="2">'2'!$A$1:$C$62</definedName>
    <definedName name="_xlnm.Print_Area" localSheetId="22">'22'!$A$1:$J$39</definedName>
    <definedName name="_xlnm.Print_Area" localSheetId="3">'3'!$A$1:$Q$20</definedName>
    <definedName name="_xlnm.Print_Area" localSheetId="30">'30'!$A$1:$W$21</definedName>
    <definedName name="_xlnm.Print_Area" localSheetId="31">'31'!$A$1:$Y$23</definedName>
    <definedName name="_xlnm.Print_Area" localSheetId="4">'4'!$A$1:$J$8</definedName>
    <definedName name="_xlnm.Print_Area" localSheetId="44">'44'!$A$1:$K$14</definedName>
    <definedName name="_xlnm.Print_Area" localSheetId="45">'45'!$A$1:$K$16</definedName>
    <definedName name="_xlnm.Print_Area" localSheetId="46">'46'!$A$1:$K$14</definedName>
    <definedName name="_xlnm.Print_Area" localSheetId="5">'5'!$A$1:$I$15</definedName>
    <definedName name="_xlnm.Print_Area" localSheetId="56">'56'!$A$1:$F$8</definedName>
    <definedName name="_xlnm.Print_Area" localSheetId="58">'58'!$A$1:$AC$14</definedName>
    <definedName name="_xlnm.Print_Area" localSheetId="66">'66'!$A$1:$G$14</definedName>
    <definedName name="_xlnm.Print_Area" localSheetId="7">'7'!$A$1:$N$26</definedName>
    <definedName name="_xlnm.Print_Area" localSheetId="9">'9'!$A$1:$T$66</definedName>
    <definedName name="rDate" localSheetId="51">[2]Raw!$C$2</definedName>
    <definedName name="rDate" localSheetId="52">[2]Raw!$C$2</definedName>
    <definedName name="rDate">[2]Raw!$C$2</definedName>
    <definedName name="Scatter">"Scatter"</definedName>
    <definedName name="sDate" localSheetId="51">[2]Raw!$C$2</definedName>
    <definedName name="sDate" localSheetId="52">[2]Raw!$C$2</definedName>
    <definedName name="sDate">[3]Raw!$C$2</definedName>
    <definedName name="Series">"Series"</definedName>
    <definedName name="SpreadsheetBuilder_1" localSheetId="51" hidden="1">'[4]PE &amp;VOL'!$A$1:$Q$7</definedName>
    <definedName name="SpreadsheetBuilder_1" localSheetId="52" hidden="1">'[4]PE &amp;VOL'!$A$1:$Q$7</definedName>
    <definedName name="SpreadsheetBuilder_1" hidden="1">'[4]PE &amp;VOL'!$A$1:$Q$7</definedName>
    <definedName name="SpreadsheetBuilder_2" localSheetId="51" hidden="1">'[4]PE &amp;VOL'!$A$1:$Q$7</definedName>
    <definedName name="SpreadsheetBuilder_2" localSheetId="52" hidden="1">'[4]PE &amp;VOL'!$A$1:$Q$7</definedName>
    <definedName name="SpreadsheetBuilder_2" hidden="1">'[5]PE &amp;VOL'!$A$1:$Q$7</definedName>
    <definedName name="Table">"Table"</definedName>
    <definedName name="TRNR_6531c5328a1948209f1e3286516358c5_1_0" localSheetId="1" hidden="1">#REF!</definedName>
    <definedName name="TRNR_6531c5328a1948209f1e3286516358c5_1_0" localSheetId="30" hidden="1">#REF!</definedName>
    <definedName name="TRNR_6531c5328a1948209f1e3286516358c5_1_0" localSheetId="31" hidden="1">#REF!</definedName>
    <definedName name="TRNR_6531c5328a1948209f1e3286516358c5_1_0" localSheetId="32" hidden="1">#REF!</definedName>
    <definedName name="TRNR_6531c5328a1948209f1e3286516358c5_1_0" localSheetId="33" hidden="1">#REF!</definedName>
    <definedName name="TRNR_6531c5328a1948209f1e3286516358c5_1_0" localSheetId="34" hidden="1">#REF!</definedName>
    <definedName name="TRNR_6531c5328a1948209f1e3286516358c5_1_0" localSheetId="35" hidden="1">#REF!</definedName>
    <definedName name="TRNR_6531c5328a1948209f1e3286516358c5_1_0" localSheetId="36" hidden="1">#REF!</definedName>
    <definedName name="TRNR_6531c5328a1948209f1e3286516358c5_1_0" localSheetId="37" hidden="1">#REF!</definedName>
    <definedName name="TRNR_6531c5328a1948209f1e3286516358c5_1_0" localSheetId="38" hidden="1">#REF!</definedName>
    <definedName name="TRNR_6531c5328a1948209f1e3286516358c5_1_0" localSheetId="39" hidden="1">#REF!</definedName>
    <definedName name="TRNR_6531c5328a1948209f1e3286516358c5_1_0" localSheetId="40" hidden="1">#REF!</definedName>
    <definedName name="TRNR_6531c5328a1948209f1e3286516358c5_1_0" localSheetId="41" hidden="1">#REF!</definedName>
    <definedName name="TRNR_6531c5328a1948209f1e3286516358c5_1_0" localSheetId="42" hidden="1">#REF!</definedName>
    <definedName name="TRNR_6531c5328a1948209f1e3286516358c5_1_0" localSheetId="43" hidden="1">#REF!</definedName>
    <definedName name="TRNR_6531c5328a1948209f1e3286516358c5_1_0" localSheetId="44" hidden="1">#REF!</definedName>
    <definedName name="TRNR_6531c5328a1948209f1e3286516358c5_1_0" localSheetId="45" hidden="1">#REF!</definedName>
    <definedName name="TRNR_6531c5328a1948209f1e3286516358c5_1_0" localSheetId="46" hidden="1">#REF!</definedName>
    <definedName name="TRNR_6531c5328a1948209f1e3286516358c5_1_0" localSheetId="47" hidden="1">#REF!</definedName>
    <definedName name="TRNR_6531c5328a1948209f1e3286516358c5_1_0" localSheetId="48" hidden="1">#REF!</definedName>
    <definedName name="TRNR_6531c5328a1948209f1e3286516358c5_1_0" localSheetId="51" hidden="1">#REF!</definedName>
    <definedName name="TRNR_6531c5328a1948209f1e3286516358c5_1_0" localSheetId="52" hidden="1">#REF!</definedName>
    <definedName name="TRNR_6531c5328a1948209f1e3286516358c5_1_0" localSheetId="56" hidden="1">#REF!</definedName>
    <definedName name="TRNR_6531c5328a1948209f1e3286516358c5_1_0" localSheetId="58" hidden="1">#REF!</definedName>
    <definedName name="TRNR_6531c5328a1948209f1e3286516358c5_1_0" localSheetId="59" hidden="1">#REF!</definedName>
    <definedName name="TRNR_6531c5328a1948209f1e3286516358c5_1_0" localSheetId="63" hidden="1">#REF!</definedName>
    <definedName name="TRNR_6531c5328a1948209f1e3286516358c5_1_0" localSheetId="64" hidden="1">#REF!</definedName>
    <definedName name="TRNR_6531c5328a1948209f1e3286516358c5_1_0" localSheetId="65" hidden="1">#REF!</definedName>
    <definedName name="TRNR_6531c5328a1948209f1e3286516358c5_1_0" localSheetId="66" hidden="1">#REF!</definedName>
    <definedName name="TRNR_6531c5328a1948209f1e3286516358c5_1_0" localSheetId="0" hidden="1">#REF!</definedName>
    <definedName name="TRNR_6531c5328a1948209f1e3286516358c5_1_0" hidden="1">#REF!</definedName>
    <definedName name="TRNR_66fc5e9b2a8143859bb0bf5a6edf55aa_9_0" localSheetId="1" hidden="1">#REF!</definedName>
    <definedName name="TRNR_66fc5e9b2a8143859bb0bf5a6edf55aa_9_0" localSheetId="30" hidden="1">#REF!</definedName>
    <definedName name="TRNR_66fc5e9b2a8143859bb0bf5a6edf55aa_9_0" localSheetId="31" hidden="1">#REF!</definedName>
    <definedName name="TRNR_66fc5e9b2a8143859bb0bf5a6edf55aa_9_0" localSheetId="32" hidden="1">#REF!</definedName>
    <definedName name="TRNR_66fc5e9b2a8143859bb0bf5a6edf55aa_9_0" localSheetId="33" hidden="1">#REF!</definedName>
    <definedName name="TRNR_66fc5e9b2a8143859bb0bf5a6edf55aa_9_0" localSheetId="34" hidden="1">#REF!</definedName>
    <definedName name="TRNR_66fc5e9b2a8143859bb0bf5a6edf55aa_9_0" localSheetId="35" hidden="1">#REF!</definedName>
    <definedName name="TRNR_66fc5e9b2a8143859bb0bf5a6edf55aa_9_0" localSheetId="36" hidden="1">#REF!</definedName>
    <definedName name="TRNR_66fc5e9b2a8143859bb0bf5a6edf55aa_9_0" localSheetId="37" hidden="1">#REF!</definedName>
    <definedName name="TRNR_66fc5e9b2a8143859bb0bf5a6edf55aa_9_0" localSheetId="38" hidden="1">#REF!</definedName>
    <definedName name="TRNR_66fc5e9b2a8143859bb0bf5a6edf55aa_9_0" localSheetId="39" hidden="1">#REF!</definedName>
    <definedName name="TRNR_66fc5e9b2a8143859bb0bf5a6edf55aa_9_0" localSheetId="40" hidden="1">#REF!</definedName>
    <definedName name="TRNR_66fc5e9b2a8143859bb0bf5a6edf55aa_9_0" localSheetId="41" hidden="1">#REF!</definedName>
    <definedName name="TRNR_66fc5e9b2a8143859bb0bf5a6edf55aa_9_0" localSheetId="42" hidden="1">#REF!</definedName>
    <definedName name="TRNR_66fc5e9b2a8143859bb0bf5a6edf55aa_9_0" localSheetId="43" hidden="1">#REF!</definedName>
    <definedName name="TRNR_66fc5e9b2a8143859bb0bf5a6edf55aa_9_0" localSheetId="44" hidden="1">#REF!</definedName>
    <definedName name="TRNR_66fc5e9b2a8143859bb0bf5a6edf55aa_9_0" localSheetId="45" hidden="1">#REF!</definedName>
    <definedName name="TRNR_66fc5e9b2a8143859bb0bf5a6edf55aa_9_0" localSheetId="46" hidden="1">#REF!</definedName>
    <definedName name="TRNR_66fc5e9b2a8143859bb0bf5a6edf55aa_9_0" localSheetId="47" hidden="1">#REF!</definedName>
    <definedName name="TRNR_66fc5e9b2a8143859bb0bf5a6edf55aa_9_0" localSheetId="48" hidden="1">#REF!</definedName>
    <definedName name="TRNR_66fc5e9b2a8143859bb0bf5a6edf55aa_9_0" localSheetId="51" hidden="1">#REF!</definedName>
    <definedName name="TRNR_66fc5e9b2a8143859bb0bf5a6edf55aa_9_0" localSheetId="52" hidden="1">#REF!</definedName>
    <definedName name="TRNR_66fc5e9b2a8143859bb0bf5a6edf55aa_9_0" localSheetId="56" hidden="1">#REF!</definedName>
    <definedName name="TRNR_66fc5e9b2a8143859bb0bf5a6edf55aa_9_0" localSheetId="58" hidden="1">#REF!</definedName>
    <definedName name="TRNR_66fc5e9b2a8143859bb0bf5a6edf55aa_9_0" localSheetId="59" hidden="1">#REF!</definedName>
    <definedName name="TRNR_66fc5e9b2a8143859bb0bf5a6edf55aa_9_0" localSheetId="63" hidden="1">#REF!</definedName>
    <definedName name="TRNR_66fc5e9b2a8143859bb0bf5a6edf55aa_9_0" localSheetId="64" hidden="1">#REF!</definedName>
    <definedName name="TRNR_66fc5e9b2a8143859bb0bf5a6edf55aa_9_0" localSheetId="65" hidden="1">#REF!</definedName>
    <definedName name="TRNR_66fc5e9b2a8143859bb0bf5a6edf55aa_9_0" localSheetId="66" hidden="1">#REF!</definedName>
    <definedName name="TRNR_66fc5e9b2a8143859bb0bf5a6edf55aa_9_0" localSheetId="0" hidden="1">#REF!</definedName>
    <definedName name="TRNR_66fc5e9b2a8143859bb0bf5a6edf55aa_9_0" hidden="1">#REF!</definedName>
    <definedName name="TRNR_70d05a7930e64010b93feb78615fc9a1_1_0" localSheetId="1" hidden="1">#REF!</definedName>
    <definedName name="TRNR_70d05a7930e64010b93feb78615fc9a1_1_0" localSheetId="30" hidden="1">#REF!</definedName>
    <definedName name="TRNR_70d05a7930e64010b93feb78615fc9a1_1_0" localSheetId="31" hidden="1">#REF!</definedName>
    <definedName name="TRNR_70d05a7930e64010b93feb78615fc9a1_1_0" localSheetId="32" hidden="1">#REF!</definedName>
    <definedName name="TRNR_70d05a7930e64010b93feb78615fc9a1_1_0" localSheetId="33" hidden="1">#REF!</definedName>
    <definedName name="TRNR_70d05a7930e64010b93feb78615fc9a1_1_0" localSheetId="34" hidden="1">#REF!</definedName>
    <definedName name="TRNR_70d05a7930e64010b93feb78615fc9a1_1_0" localSheetId="35" hidden="1">#REF!</definedName>
    <definedName name="TRNR_70d05a7930e64010b93feb78615fc9a1_1_0" localSheetId="36" hidden="1">#REF!</definedName>
    <definedName name="TRNR_70d05a7930e64010b93feb78615fc9a1_1_0" localSheetId="37" hidden="1">#REF!</definedName>
    <definedName name="TRNR_70d05a7930e64010b93feb78615fc9a1_1_0" localSheetId="38" hidden="1">#REF!</definedName>
    <definedName name="TRNR_70d05a7930e64010b93feb78615fc9a1_1_0" localSheetId="39" hidden="1">#REF!</definedName>
    <definedName name="TRNR_70d05a7930e64010b93feb78615fc9a1_1_0" localSheetId="40" hidden="1">#REF!</definedName>
    <definedName name="TRNR_70d05a7930e64010b93feb78615fc9a1_1_0" localSheetId="41" hidden="1">#REF!</definedName>
    <definedName name="TRNR_70d05a7930e64010b93feb78615fc9a1_1_0" localSheetId="42" hidden="1">#REF!</definedName>
    <definedName name="TRNR_70d05a7930e64010b93feb78615fc9a1_1_0" localSheetId="43" hidden="1">#REF!</definedName>
    <definedName name="TRNR_70d05a7930e64010b93feb78615fc9a1_1_0" localSheetId="44" hidden="1">#REF!</definedName>
    <definedName name="TRNR_70d05a7930e64010b93feb78615fc9a1_1_0" localSheetId="45" hidden="1">#REF!</definedName>
    <definedName name="TRNR_70d05a7930e64010b93feb78615fc9a1_1_0" localSheetId="46" hidden="1">#REF!</definedName>
    <definedName name="TRNR_70d05a7930e64010b93feb78615fc9a1_1_0" localSheetId="47" hidden="1">#REF!</definedName>
    <definedName name="TRNR_70d05a7930e64010b93feb78615fc9a1_1_0" localSheetId="48" hidden="1">#REF!</definedName>
    <definedName name="TRNR_70d05a7930e64010b93feb78615fc9a1_1_0" localSheetId="51" hidden="1">#REF!</definedName>
    <definedName name="TRNR_70d05a7930e64010b93feb78615fc9a1_1_0" localSheetId="52" hidden="1">#REF!</definedName>
    <definedName name="TRNR_70d05a7930e64010b93feb78615fc9a1_1_0" localSheetId="56" hidden="1">#REF!</definedName>
    <definedName name="TRNR_70d05a7930e64010b93feb78615fc9a1_1_0" localSheetId="58" hidden="1">#REF!</definedName>
    <definedName name="TRNR_70d05a7930e64010b93feb78615fc9a1_1_0" localSheetId="59" hidden="1">#REF!</definedName>
    <definedName name="TRNR_70d05a7930e64010b93feb78615fc9a1_1_0" localSheetId="63" hidden="1">#REF!</definedName>
    <definedName name="TRNR_70d05a7930e64010b93feb78615fc9a1_1_0" localSheetId="64" hidden="1">#REF!</definedName>
    <definedName name="TRNR_70d05a7930e64010b93feb78615fc9a1_1_0" localSheetId="65" hidden="1">#REF!</definedName>
    <definedName name="TRNR_70d05a7930e64010b93feb78615fc9a1_1_0" localSheetId="66" hidden="1">#REF!</definedName>
    <definedName name="TRNR_70d05a7930e64010b93feb78615fc9a1_1_0" localSheetId="0" hidden="1">#REF!</definedName>
    <definedName name="TRNR_70d05a7930e64010b93feb78615fc9a1_1_0" hidden="1">#REF!</definedName>
    <definedName name="TRNR_7703dcd31ba94dc3b5f94a2b004d0246_1_0" localSheetId="1" hidden="1">#REF!</definedName>
    <definedName name="TRNR_7703dcd31ba94dc3b5f94a2b004d0246_1_0" localSheetId="30" hidden="1">#REF!</definedName>
    <definedName name="TRNR_7703dcd31ba94dc3b5f94a2b004d0246_1_0" localSheetId="31" hidden="1">#REF!</definedName>
    <definedName name="TRNR_7703dcd31ba94dc3b5f94a2b004d0246_1_0" localSheetId="32" hidden="1">#REF!</definedName>
    <definedName name="TRNR_7703dcd31ba94dc3b5f94a2b004d0246_1_0" localSheetId="33" hidden="1">#REF!</definedName>
    <definedName name="TRNR_7703dcd31ba94dc3b5f94a2b004d0246_1_0" localSheetId="34" hidden="1">#REF!</definedName>
    <definedName name="TRNR_7703dcd31ba94dc3b5f94a2b004d0246_1_0" localSheetId="35" hidden="1">#REF!</definedName>
    <definedName name="TRNR_7703dcd31ba94dc3b5f94a2b004d0246_1_0" localSheetId="36" hidden="1">#REF!</definedName>
    <definedName name="TRNR_7703dcd31ba94dc3b5f94a2b004d0246_1_0" localSheetId="37" hidden="1">#REF!</definedName>
    <definedName name="TRNR_7703dcd31ba94dc3b5f94a2b004d0246_1_0" localSheetId="38" hidden="1">#REF!</definedName>
    <definedName name="TRNR_7703dcd31ba94dc3b5f94a2b004d0246_1_0" localSheetId="39" hidden="1">#REF!</definedName>
    <definedName name="TRNR_7703dcd31ba94dc3b5f94a2b004d0246_1_0" localSheetId="40" hidden="1">#REF!</definedName>
    <definedName name="TRNR_7703dcd31ba94dc3b5f94a2b004d0246_1_0" localSheetId="41" hidden="1">#REF!</definedName>
    <definedName name="TRNR_7703dcd31ba94dc3b5f94a2b004d0246_1_0" localSheetId="42" hidden="1">#REF!</definedName>
    <definedName name="TRNR_7703dcd31ba94dc3b5f94a2b004d0246_1_0" localSheetId="43" hidden="1">#REF!</definedName>
    <definedName name="TRNR_7703dcd31ba94dc3b5f94a2b004d0246_1_0" localSheetId="44" hidden="1">#REF!</definedName>
    <definedName name="TRNR_7703dcd31ba94dc3b5f94a2b004d0246_1_0" localSheetId="45" hidden="1">#REF!</definedName>
    <definedName name="TRNR_7703dcd31ba94dc3b5f94a2b004d0246_1_0" localSheetId="46" hidden="1">#REF!</definedName>
    <definedName name="TRNR_7703dcd31ba94dc3b5f94a2b004d0246_1_0" localSheetId="47" hidden="1">#REF!</definedName>
    <definedName name="TRNR_7703dcd31ba94dc3b5f94a2b004d0246_1_0" localSheetId="48" hidden="1">#REF!</definedName>
    <definedName name="TRNR_7703dcd31ba94dc3b5f94a2b004d0246_1_0" localSheetId="51" hidden="1">#REF!</definedName>
    <definedName name="TRNR_7703dcd31ba94dc3b5f94a2b004d0246_1_0" localSheetId="52" hidden="1">#REF!</definedName>
    <definedName name="TRNR_7703dcd31ba94dc3b5f94a2b004d0246_1_0" localSheetId="56" hidden="1">#REF!</definedName>
    <definedName name="TRNR_7703dcd31ba94dc3b5f94a2b004d0246_1_0" localSheetId="58" hidden="1">#REF!</definedName>
    <definedName name="TRNR_7703dcd31ba94dc3b5f94a2b004d0246_1_0" localSheetId="59" hidden="1">#REF!</definedName>
    <definedName name="TRNR_7703dcd31ba94dc3b5f94a2b004d0246_1_0" localSheetId="63" hidden="1">#REF!</definedName>
    <definedName name="TRNR_7703dcd31ba94dc3b5f94a2b004d0246_1_0" localSheetId="64" hidden="1">#REF!</definedName>
    <definedName name="TRNR_7703dcd31ba94dc3b5f94a2b004d0246_1_0" localSheetId="65" hidden="1">#REF!</definedName>
    <definedName name="TRNR_7703dcd31ba94dc3b5f94a2b004d0246_1_0" localSheetId="66" hidden="1">#REF!</definedName>
    <definedName name="TRNR_7703dcd31ba94dc3b5f94a2b004d0246_1_0" localSheetId="0" hidden="1">#REF!</definedName>
    <definedName name="TRNR_7703dcd31ba94dc3b5f94a2b004d0246_1_0" hidden="1">#REF!</definedName>
    <definedName name="TRNR_78d1153e1e7347b9ae17b308bc65aca5_1_0" localSheetId="1" hidden="1">#REF!</definedName>
    <definedName name="TRNR_78d1153e1e7347b9ae17b308bc65aca5_1_0" localSheetId="30" hidden="1">#REF!</definedName>
    <definedName name="TRNR_78d1153e1e7347b9ae17b308bc65aca5_1_0" localSheetId="31" hidden="1">#REF!</definedName>
    <definedName name="TRNR_78d1153e1e7347b9ae17b308bc65aca5_1_0" localSheetId="32" hidden="1">#REF!</definedName>
    <definedName name="TRNR_78d1153e1e7347b9ae17b308bc65aca5_1_0" localSheetId="33" hidden="1">#REF!</definedName>
    <definedName name="TRNR_78d1153e1e7347b9ae17b308bc65aca5_1_0" localSheetId="34" hidden="1">#REF!</definedName>
    <definedName name="TRNR_78d1153e1e7347b9ae17b308bc65aca5_1_0" localSheetId="35" hidden="1">#REF!</definedName>
    <definedName name="TRNR_78d1153e1e7347b9ae17b308bc65aca5_1_0" localSheetId="36" hidden="1">#REF!</definedName>
    <definedName name="TRNR_78d1153e1e7347b9ae17b308bc65aca5_1_0" localSheetId="37" hidden="1">#REF!</definedName>
    <definedName name="TRNR_78d1153e1e7347b9ae17b308bc65aca5_1_0" localSheetId="38" hidden="1">#REF!</definedName>
    <definedName name="TRNR_78d1153e1e7347b9ae17b308bc65aca5_1_0" localSheetId="39" hidden="1">#REF!</definedName>
    <definedName name="TRNR_78d1153e1e7347b9ae17b308bc65aca5_1_0" localSheetId="40" hidden="1">#REF!</definedName>
    <definedName name="TRNR_78d1153e1e7347b9ae17b308bc65aca5_1_0" localSheetId="41" hidden="1">#REF!</definedName>
    <definedName name="TRNR_78d1153e1e7347b9ae17b308bc65aca5_1_0" localSheetId="42" hidden="1">#REF!</definedName>
    <definedName name="TRNR_78d1153e1e7347b9ae17b308bc65aca5_1_0" localSheetId="43" hidden="1">#REF!</definedName>
    <definedName name="TRNR_78d1153e1e7347b9ae17b308bc65aca5_1_0" localSheetId="44" hidden="1">#REF!</definedName>
    <definedName name="TRNR_78d1153e1e7347b9ae17b308bc65aca5_1_0" localSheetId="45" hidden="1">#REF!</definedName>
    <definedName name="TRNR_78d1153e1e7347b9ae17b308bc65aca5_1_0" localSheetId="46" hidden="1">#REF!</definedName>
    <definedName name="TRNR_78d1153e1e7347b9ae17b308bc65aca5_1_0" localSheetId="47" hidden="1">#REF!</definedName>
    <definedName name="TRNR_78d1153e1e7347b9ae17b308bc65aca5_1_0" localSheetId="48" hidden="1">#REF!</definedName>
    <definedName name="TRNR_78d1153e1e7347b9ae17b308bc65aca5_1_0" localSheetId="51" hidden="1">#REF!</definedName>
    <definedName name="TRNR_78d1153e1e7347b9ae17b308bc65aca5_1_0" localSheetId="52" hidden="1">#REF!</definedName>
    <definedName name="TRNR_78d1153e1e7347b9ae17b308bc65aca5_1_0" localSheetId="56" hidden="1">#REF!</definedName>
    <definedName name="TRNR_78d1153e1e7347b9ae17b308bc65aca5_1_0" localSheetId="58" hidden="1">#REF!</definedName>
    <definedName name="TRNR_78d1153e1e7347b9ae17b308bc65aca5_1_0" localSheetId="59" hidden="1">#REF!</definedName>
    <definedName name="TRNR_78d1153e1e7347b9ae17b308bc65aca5_1_0" localSheetId="63" hidden="1">#REF!</definedName>
    <definedName name="TRNR_78d1153e1e7347b9ae17b308bc65aca5_1_0" localSheetId="64" hidden="1">#REF!</definedName>
    <definedName name="TRNR_78d1153e1e7347b9ae17b308bc65aca5_1_0" localSheetId="65" hidden="1">#REF!</definedName>
    <definedName name="TRNR_78d1153e1e7347b9ae17b308bc65aca5_1_0" localSheetId="66" hidden="1">#REF!</definedName>
    <definedName name="TRNR_78d1153e1e7347b9ae17b308bc65aca5_1_0" localSheetId="0" hidden="1">#REF!</definedName>
    <definedName name="TRNR_78d1153e1e7347b9ae17b308bc65aca5_1_0" hidden="1">#REF!</definedName>
    <definedName name="TRNR_82966002c5ea4543be04a1398f142f6c_9_0" localSheetId="1" hidden="1">#REF!</definedName>
    <definedName name="TRNR_82966002c5ea4543be04a1398f142f6c_9_0" localSheetId="30" hidden="1">#REF!</definedName>
    <definedName name="TRNR_82966002c5ea4543be04a1398f142f6c_9_0" localSheetId="31" hidden="1">#REF!</definedName>
    <definedName name="TRNR_82966002c5ea4543be04a1398f142f6c_9_0" localSheetId="32" hidden="1">#REF!</definedName>
    <definedName name="TRNR_82966002c5ea4543be04a1398f142f6c_9_0" localSheetId="33" hidden="1">#REF!</definedName>
    <definedName name="TRNR_82966002c5ea4543be04a1398f142f6c_9_0" localSheetId="34" hidden="1">#REF!</definedName>
    <definedName name="TRNR_82966002c5ea4543be04a1398f142f6c_9_0" localSheetId="35" hidden="1">#REF!</definedName>
    <definedName name="TRNR_82966002c5ea4543be04a1398f142f6c_9_0" localSheetId="36" hidden="1">#REF!</definedName>
    <definedName name="TRNR_82966002c5ea4543be04a1398f142f6c_9_0" localSheetId="37" hidden="1">#REF!</definedName>
    <definedName name="TRNR_82966002c5ea4543be04a1398f142f6c_9_0" localSheetId="38" hidden="1">#REF!</definedName>
    <definedName name="TRNR_82966002c5ea4543be04a1398f142f6c_9_0" localSheetId="39" hidden="1">#REF!</definedName>
    <definedName name="TRNR_82966002c5ea4543be04a1398f142f6c_9_0" localSheetId="40" hidden="1">#REF!</definedName>
    <definedName name="TRNR_82966002c5ea4543be04a1398f142f6c_9_0" localSheetId="41" hidden="1">#REF!</definedName>
    <definedName name="TRNR_82966002c5ea4543be04a1398f142f6c_9_0" localSheetId="42" hidden="1">#REF!</definedName>
    <definedName name="TRNR_82966002c5ea4543be04a1398f142f6c_9_0" localSheetId="43" hidden="1">#REF!</definedName>
    <definedName name="TRNR_82966002c5ea4543be04a1398f142f6c_9_0" localSheetId="44" hidden="1">#REF!</definedName>
    <definedName name="TRNR_82966002c5ea4543be04a1398f142f6c_9_0" localSheetId="45" hidden="1">#REF!</definedName>
    <definedName name="TRNR_82966002c5ea4543be04a1398f142f6c_9_0" localSheetId="46" hidden="1">#REF!</definedName>
    <definedName name="TRNR_82966002c5ea4543be04a1398f142f6c_9_0" localSheetId="47" hidden="1">#REF!</definedName>
    <definedName name="TRNR_82966002c5ea4543be04a1398f142f6c_9_0" localSheetId="48" hidden="1">#REF!</definedName>
    <definedName name="TRNR_82966002c5ea4543be04a1398f142f6c_9_0" localSheetId="51" hidden="1">#REF!</definedName>
    <definedName name="TRNR_82966002c5ea4543be04a1398f142f6c_9_0" localSheetId="52" hidden="1">#REF!</definedName>
    <definedName name="TRNR_82966002c5ea4543be04a1398f142f6c_9_0" localSheetId="56" hidden="1">#REF!</definedName>
    <definedName name="TRNR_82966002c5ea4543be04a1398f142f6c_9_0" localSheetId="58" hidden="1">#REF!</definedName>
    <definedName name="TRNR_82966002c5ea4543be04a1398f142f6c_9_0" localSheetId="59" hidden="1">#REF!</definedName>
    <definedName name="TRNR_82966002c5ea4543be04a1398f142f6c_9_0" localSheetId="63" hidden="1">#REF!</definedName>
    <definedName name="TRNR_82966002c5ea4543be04a1398f142f6c_9_0" localSheetId="64" hidden="1">#REF!</definedName>
    <definedName name="TRNR_82966002c5ea4543be04a1398f142f6c_9_0" localSheetId="65" hidden="1">#REF!</definedName>
    <definedName name="TRNR_82966002c5ea4543be04a1398f142f6c_9_0" localSheetId="66" hidden="1">#REF!</definedName>
    <definedName name="TRNR_82966002c5ea4543be04a1398f142f6c_9_0" localSheetId="0" hidden="1">#REF!</definedName>
    <definedName name="TRNR_82966002c5ea4543be04a1398f142f6c_9_0" hidden="1">#REF!</definedName>
    <definedName name="TRNR_8a2c585f2f8c4acd9d5a4d6a1c6ffda3_1_0" localSheetId="1" hidden="1">#REF!</definedName>
    <definedName name="TRNR_8a2c585f2f8c4acd9d5a4d6a1c6ffda3_1_0" localSheetId="30" hidden="1">#REF!</definedName>
    <definedName name="TRNR_8a2c585f2f8c4acd9d5a4d6a1c6ffda3_1_0" localSheetId="31" hidden="1">#REF!</definedName>
    <definedName name="TRNR_8a2c585f2f8c4acd9d5a4d6a1c6ffda3_1_0" localSheetId="32" hidden="1">#REF!</definedName>
    <definedName name="TRNR_8a2c585f2f8c4acd9d5a4d6a1c6ffda3_1_0" localSheetId="33" hidden="1">#REF!</definedName>
    <definedName name="TRNR_8a2c585f2f8c4acd9d5a4d6a1c6ffda3_1_0" localSheetId="34" hidden="1">#REF!</definedName>
    <definedName name="TRNR_8a2c585f2f8c4acd9d5a4d6a1c6ffda3_1_0" localSheetId="35" hidden="1">#REF!</definedName>
    <definedName name="TRNR_8a2c585f2f8c4acd9d5a4d6a1c6ffda3_1_0" localSheetId="36" hidden="1">#REF!</definedName>
    <definedName name="TRNR_8a2c585f2f8c4acd9d5a4d6a1c6ffda3_1_0" localSheetId="37" hidden="1">#REF!</definedName>
    <definedName name="TRNR_8a2c585f2f8c4acd9d5a4d6a1c6ffda3_1_0" localSheetId="38" hidden="1">#REF!</definedName>
    <definedName name="TRNR_8a2c585f2f8c4acd9d5a4d6a1c6ffda3_1_0" localSheetId="39" hidden="1">#REF!</definedName>
    <definedName name="TRNR_8a2c585f2f8c4acd9d5a4d6a1c6ffda3_1_0" localSheetId="40" hidden="1">#REF!</definedName>
    <definedName name="TRNR_8a2c585f2f8c4acd9d5a4d6a1c6ffda3_1_0" localSheetId="41" hidden="1">#REF!</definedName>
    <definedName name="TRNR_8a2c585f2f8c4acd9d5a4d6a1c6ffda3_1_0" localSheetId="42" hidden="1">#REF!</definedName>
    <definedName name="TRNR_8a2c585f2f8c4acd9d5a4d6a1c6ffda3_1_0" localSheetId="43" hidden="1">#REF!</definedName>
    <definedName name="TRNR_8a2c585f2f8c4acd9d5a4d6a1c6ffda3_1_0" localSheetId="44" hidden="1">#REF!</definedName>
    <definedName name="TRNR_8a2c585f2f8c4acd9d5a4d6a1c6ffda3_1_0" localSheetId="45" hidden="1">#REF!</definedName>
    <definedName name="TRNR_8a2c585f2f8c4acd9d5a4d6a1c6ffda3_1_0" localSheetId="46" hidden="1">#REF!</definedName>
    <definedName name="TRNR_8a2c585f2f8c4acd9d5a4d6a1c6ffda3_1_0" localSheetId="47" hidden="1">#REF!</definedName>
    <definedName name="TRNR_8a2c585f2f8c4acd9d5a4d6a1c6ffda3_1_0" localSheetId="48" hidden="1">#REF!</definedName>
    <definedName name="TRNR_8a2c585f2f8c4acd9d5a4d6a1c6ffda3_1_0" localSheetId="51" hidden="1">#REF!</definedName>
    <definedName name="TRNR_8a2c585f2f8c4acd9d5a4d6a1c6ffda3_1_0" localSheetId="52" hidden="1">#REF!</definedName>
    <definedName name="TRNR_8a2c585f2f8c4acd9d5a4d6a1c6ffda3_1_0" localSheetId="56" hidden="1">#REF!</definedName>
    <definedName name="TRNR_8a2c585f2f8c4acd9d5a4d6a1c6ffda3_1_0" localSheetId="58" hidden="1">#REF!</definedName>
    <definedName name="TRNR_8a2c585f2f8c4acd9d5a4d6a1c6ffda3_1_0" localSheetId="59" hidden="1">#REF!</definedName>
    <definedName name="TRNR_8a2c585f2f8c4acd9d5a4d6a1c6ffda3_1_0" localSheetId="63" hidden="1">#REF!</definedName>
    <definedName name="TRNR_8a2c585f2f8c4acd9d5a4d6a1c6ffda3_1_0" localSheetId="64" hidden="1">#REF!</definedName>
    <definedName name="TRNR_8a2c585f2f8c4acd9d5a4d6a1c6ffda3_1_0" localSheetId="65" hidden="1">#REF!</definedName>
    <definedName name="TRNR_8a2c585f2f8c4acd9d5a4d6a1c6ffda3_1_0" localSheetId="66" hidden="1">#REF!</definedName>
    <definedName name="TRNR_8a2c585f2f8c4acd9d5a4d6a1c6ffda3_1_0" localSheetId="0" hidden="1">#REF!</definedName>
    <definedName name="TRNR_8a2c585f2f8c4acd9d5a4d6a1c6ffda3_1_0" hidden="1">#REF!</definedName>
    <definedName name="TRNR_a77c790d917545999f3fd7ce3ef195b4_1_0" localSheetId="1" hidden="1">#REF!</definedName>
    <definedName name="TRNR_a77c790d917545999f3fd7ce3ef195b4_1_0" localSheetId="30" hidden="1">#REF!</definedName>
    <definedName name="TRNR_a77c790d917545999f3fd7ce3ef195b4_1_0" localSheetId="31" hidden="1">#REF!</definedName>
    <definedName name="TRNR_a77c790d917545999f3fd7ce3ef195b4_1_0" localSheetId="32" hidden="1">#REF!</definedName>
    <definedName name="TRNR_a77c790d917545999f3fd7ce3ef195b4_1_0" localSheetId="33" hidden="1">#REF!</definedName>
    <definedName name="TRNR_a77c790d917545999f3fd7ce3ef195b4_1_0" localSheetId="34" hidden="1">#REF!</definedName>
    <definedName name="TRNR_a77c790d917545999f3fd7ce3ef195b4_1_0" localSheetId="35" hidden="1">#REF!</definedName>
    <definedName name="TRNR_a77c790d917545999f3fd7ce3ef195b4_1_0" localSheetId="36" hidden="1">#REF!</definedName>
    <definedName name="TRNR_a77c790d917545999f3fd7ce3ef195b4_1_0" localSheetId="37" hidden="1">#REF!</definedName>
    <definedName name="TRNR_a77c790d917545999f3fd7ce3ef195b4_1_0" localSheetId="38" hidden="1">#REF!</definedName>
    <definedName name="TRNR_a77c790d917545999f3fd7ce3ef195b4_1_0" localSheetId="39" hidden="1">#REF!</definedName>
    <definedName name="TRNR_a77c790d917545999f3fd7ce3ef195b4_1_0" localSheetId="40" hidden="1">#REF!</definedName>
    <definedName name="TRNR_a77c790d917545999f3fd7ce3ef195b4_1_0" localSheetId="41" hidden="1">#REF!</definedName>
    <definedName name="TRNR_a77c790d917545999f3fd7ce3ef195b4_1_0" localSheetId="42" hidden="1">#REF!</definedName>
    <definedName name="TRNR_a77c790d917545999f3fd7ce3ef195b4_1_0" localSheetId="43" hidden="1">#REF!</definedName>
    <definedName name="TRNR_a77c790d917545999f3fd7ce3ef195b4_1_0" localSheetId="44" hidden="1">#REF!</definedName>
    <definedName name="TRNR_a77c790d917545999f3fd7ce3ef195b4_1_0" localSheetId="45" hidden="1">#REF!</definedName>
    <definedName name="TRNR_a77c790d917545999f3fd7ce3ef195b4_1_0" localSheetId="46" hidden="1">#REF!</definedName>
    <definedName name="TRNR_a77c790d917545999f3fd7ce3ef195b4_1_0" localSheetId="47" hidden="1">#REF!</definedName>
    <definedName name="TRNR_a77c790d917545999f3fd7ce3ef195b4_1_0" localSheetId="48" hidden="1">#REF!</definedName>
    <definedName name="TRNR_a77c790d917545999f3fd7ce3ef195b4_1_0" localSheetId="51" hidden="1">#REF!</definedName>
    <definedName name="TRNR_a77c790d917545999f3fd7ce3ef195b4_1_0" localSheetId="52" hidden="1">#REF!</definedName>
    <definedName name="TRNR_a77c790d917545999f3fd7ce3ef195b4_1_0" localSheetId="56" hidden="1">#REF!</definedName>
    <definedName name="TRNR_a77c790d917545999f3fd7ce3ef195b4_1_0" localSheetId="58" hidden="1">#REF!</definedName>
    <definedName name="TRNR_a77c790d917545999f3fd7ce3ef195b4_1_0" localSheetId="59" hidden="1">#REF!</definedName>
    <definedName name="TRNR_a77c790d917545999f3fd7ce3ef195b4_1_0" localSheetId="63" hidden="1">#REF!</definedName>
    <definedName name="TRNR_a77c790d917545999f3fd7ce3ef195b4_1_0" localSheetId="64" hidden="1">#REF!</definedName>
    <definedName name="TRNR_a77c790d917545999f3fd7ce3ef195b4_1_0" localSheetId="65" hidden="1">#REF!</definedName>
    <definedName name="TRNR_a77c790d917545999f3fd7ce3ef195b4_1_0" localSheetId="66" hidden="1">#REF!</definedName>
    <definedName name="TRNR_a77c790d917545999f3fd7ce3ef195b4_1_0" localSheetId="0" hidden="1">#REF!</definedName>
    <definedName name="TRNR_a77c790d917545999f3fd7ce3ef195b4_1_0" hidden="1">#REF!</definedName>
    <definedName name="TRNR_a788a290182e4000a95044e270ad5579_1_0" localSheetId="1" hidden="1">#REF!</definedName>
    <definedName name="TRNR_a788a290182e4000a95044e270ad5579_1_0" localSheetId="30" hidden="1">#REF!</definedName>
    <definedName name="TRNR_a788a290182e4000a95044e270ad5579_1_0" localSheetId="31" hidden="1">#REF!</definedName>
    <definedName name="TRNR_a788a290182e4000a95044e270ad5579_1_0" localSheetId="32" hidden="1">#REF!</definedName>
    <definedName name="TRNR_a788a290182e4000a95044e270ad5579_1_0" localSheetId="33" hidden="1">#REF!</definedName>
    <definedName name="TRNR_a788a290182e4000a95044e270ad5579_1_0" localSheetId="34" hidden="1">#REF!</definedName>
    <definedName name="TRNR_a788a290182e4000a95044e270ad5579_1_0" localSheetId="35" hidden="1">#REF!</definedName>
    <definedName name="TRNR_a788a290182e4000a95044e270ad5579_1_0" localSheetId="36" hidden="1">#REF!</definedName>
    <definedName name="TRNR_a788a290182e4000a95044e270ad5579_1_0" localSheetId="37" hidden="1">#REF!</definedName>
    <definedName name="TRNR_a788a290182e4000a95044e270ad5579_1_0" localSheetId="38" hidden="1">#REF!</definedName>
    <definedName name="TRNR_a788a290182e4000a95044e270ad5579_1_0" localSheetId="39" hidden="1">#REF!</definedName>
    <definedName name="TRNR_a788a290182e4000a95044e270ad5579_1_0" localSheetId="40" hidden="1">#REF!</definedName>
    <definedName name="TRNR_a788a290182e4000a95044e270ad5579_1_0" localSheetId="41" hidden="1">#REF!</definedName>
    <definedName name="TRNR_a788a290182e4000a95044e270ad5579_1_0" localSheetId="42" hidden="1">#REF!</definedName>
    <definedName name="TRNR_a788a290182e4000a95044e270ad5579_1_0" localSheetId="43" hidden="1">#REF!</definedName>
    <definedName name="TRNR_a788a290182e4000a95044e270ad5579_1_0" localSheetId="44" hidden="1">#REF!</definedName>
    <definedName name="TRNR_a788a290182e4000a95044e270ad5579_1_0" localSheetId="45" hidden="1">#REF!</definedName>
    <definedName name="TRNR_a788a290182e4000a95044e270ad5579_1_0" localSheetId="46" hidden="1">#REF!</definedName>
    <definedName name="TRNR_a788a290182e4000a95044e270ad5579_1_0" localSheetId="47" hidden="1">#REF!</definedName>
    <definedName name="TRNR_a788a290182e4000a95044e270ad5579_1_0" localSheetId="48" hidden="1">#REF!</definedName>
    <definedName name="TRNR_a788a290182e4000a95044e270ad5579_1_0" localSheetId="51" hidden="1">#REF!</definedName>
    <definedName name="TRNR_a788a290182e4000a95044e270ad5579_1_0" localSheetId="52" hidden="1">#REF!</definedName>
    <definedName name="TRNR_a788a290182e4000a95044e270ad5579_1_0" localSheetId="56" hidden="1">#REF!</definedName>
    <definedName name="TRNR_a788a290182e4000a95044e270ad5579_1_0" localSheetId="58" hidden="1">#REF!</definedName>
    <definedName name="TRNR_a788a290182e4000a95044e270ad5579_1_0" localSheetId="59" hidden="1">#REF!</definedName>
    <definedName name="TRNR_a788a290182e4000a95044e270ad5579_1_0" localSheetId="63" hidden="1">#REF!</definedName>
    <definedName name="TRNR_a788a290182e4000a95044e270ad5579_1_0" localSheetId="64" hidden="1">#REF!</definedName>
    <definedName name="TRNR_a788a290182e4000a95044e270ad5579_1_0" localSheetId="65" hidden="1">#REF!</definedName>
    <definedName name="TRNR_a788a290182e4000a95044e270ad5579_1_0" localSheetId="66" hidden="1">#REF!</definedName>
    <definedName name="TRNR_a788a290182e4000a95044e270ad5579_1_0" localSheetId="0" hidden="1">#REF!</definedName>
    <definedName name="TRNR_a788a290182e4000a95044e270ad5579_1_0" hidden="1">#REF!</definedName>
    <definedName name="TRNR_d66104a0ac794f7b8f3127e9f50ab578_9_0" localSheetId="1" hidden="1">#REF!</definedName>
    <definedName name="TRNR_d66104a0ac794f7b8f3127e9f50ab578_9_0" localSheetId="30" hidden="1">#REF!</definedName>
    <definedName name="TRNR_d66104a0ac794f7b8f3127e9f50ab578_9_0" localSheetId="31" hidden="1">#REF!</definedName>
    <definedName name="TRNR_d66104a0ac794f7b8f3127e9f50ab578_9_0" localSheetId="32" hidden="1">#REF!</definedName>
    <definedName name="TRNR_d66104a0ac794f7b8f3127e9f50ab578_9_0" localSheetId="33" hidden="1">#REF!</definedName>
    <definedName name="TRNR_d66104a0ac794f7b8f3127e9f50ab578_9_0" localSheetId="34" hidden="1">#REF!</definedName>
    <definedName name="TRNR_d66104a0ac794f7b8f3127e9f50ab578_9_0" localSheetId="35" hidden="1">#REF!</definedName>
    <definedName name="TRNR_d66104a0ac794f7b8f3127e9f50ab578_9_0" localSheetId="36" hidden="1">#REF!</definedName>
    <definedName name="TRNR_d66104a0ac794f7b8f3127e9f50ab578_9_0" localSheetId="37" hidden="1">#REF!</definedName>
    <definedName name="TRNR_d66104a0ac794f7b8f3127e9f50ab578_9_0" localSheetId="38" hidden="1">#REF!</definedName>
    <definedName name="TRNR_d66104a0ac794f7b8f3127e9f50ab578_9_0" localSheetId="39" hidden="1">#REF!</definedName>
    <definedName name="TRNR_d66104a0ac794f7b8f3127e9f50ab578_9_0" localSheetId="40" hidden="1">#REF!</definedName>
    <definedName name="TRNR_d66104a0ac794f7b8f3127e9f50ab578_9_0" localSheetId="41" hidden="1">#REF!</definedName>
    <definedName name="TRNR_d66104a0ac794f7b8f3127e9f50ab578_9_0" localSheetId="42" hidden="1">#REF!</definedName>
    <definedName name="TRNR_d66104a0ac794f7b8f3127e9f50ab578_9_0" localSheetId="43" hidden="1">#REF!</definedName>
    <definedName name="TRNR_d66104a0ac794f7b8f3127e9f50ab578_9_0" localSheetId="44" hidden="1">#REF!</definedName>
    <definedName name="TRNR_d66104a0ac794f7b8f3127e9f50ab578_9_0" localSheetId="45" hidden="1">#REF!</definedName>
    <definedName name="TRNR_d66104a0ac794f7b8f3127e9f50ab578_9_0" localSheetId="46" hidden="1">#REF!</definedName>
    <definedName name="TRNR_d66104a0ac794f7b8f3127e9f50ab578_9_0" localSheetId="47" hidden="1">#REF!</definedName>
    <definedName name="TRNR_d66104a0ac794f7b8f3127e9f50ab578_9_0" localSheetId="48" hidden="1">#REF!</definedName>
    <definedName name="TRNR_d66104a0ac794f7b8f3127e9f50ab578_9_0" localSheetId="51" hidden="1">#REF!</definedName>
    <definedName name="TRNR_d66104a0ac794f7b8f3127e9f50ab578_9_0" localSheetId="52" hidden="1">#REF!</definedName>
    <definedName name="TRNR_d66104a0ac794f7b8f3127e9f50ab578_9_0" localSheetId="56" hidden="1">#REF!</definedName>
    <definedName name="TRNR_d66104a0ac794f7b8f3127e9f50ab578_9_0" localSheetId="58" hidden="1">#REF!</definedName>
    <definedName name="TRNR_d66104a0ac794f7b8f3127e9f50ab578_9_0" localSheetId="59" hidden="1">#REF!</definedName>
    <definedName name="TRNR_d66104a0ac794f7b8f3127e9f50ab578_9_0" localSheetId="63" hidden="1">#REF!</definedName>
    <definedName name="TRNR_d66104a0ac794f7b8f3127e9f50ab578_9_0" localSheetId="64" hidden="1">#REF!</definedName>
    <definedName name="TRNR_d66104a0ac794f7b8f3127e9f50ab578_9_0" localSheetId="65" hidden="1">#REF!</definedName>
    <definedName name="TRNR_d66104a0ac794f7b8f3127e9f50ab578_9_0" localSheetId="66" hidden="1">#REF!</definedName>
    <definedName name="TRNR_d66104a0ac794f7b8f3127e9f50ab578_9_0" localSheetId="0" hidden="1">#REF!</definedName>
    <definedName name="TRNR_d66104a0ac794f7b8f3127e9f50ab578_9_0" hidden="1">#REF!</definedName>
    <definedName name="TRNR_dbbfc746b1744da1ba06fa62b4f510ec_1_0" localSheetId="1" hidden="1">#REF!</definedName>
    <definedName name="TRNR_dbbfc746b1744da1ba06fa62b4f510ec_1_0" localSheetId="30" hidden="1">#REF!</definedName>
    <definedName name="TRNR_dbbfc746b1744da1ba06fa62b4f510ec_1_0" localSheetId="31" hidden="1">#REF!</definedName>
    <definedName name="TRNR_dbbfc746b1744da1ba06fa62b4f510ec_1_0" localSheetId="32" hidden="1">#REF!</definedName>
    <definedName name="TRNR_dbbfc746b1744da1ba06fa62b4f510ec_1_0" localSheetId="33" hidden="1">#REF!</definedName>
    <definedName name="TRNR_dbbfc746b1744da1ba06fa62b4f510ec_1_0" localSheetId="34" hidden="1">#REF!</definedName>
    <definedName name="TRNR_dbbfc746b1744da1ba06fa62b4f510ec_1_0" localSheetId="35" hidden="1">#REF!</definedName>
    <definedName name="TRNR_dbbfc746b1744da1ba06fa62b4f510ec_1_0" localSheetId="36" hidden="1">#REF!</definedName>
    <definedName name="TRNR_dbbfc746b1744da1ba06fa62b4f510ec_1_0" localSheetId="37" hidden="1">#REF!</definedName>
    <definedName name="TRNR_dbbfc746b1744da1ba06fa62b4f510ec_1_0" localSheetId="38" hidden="1">#REF!</definedName>
    <definedName name="TRNR_dbbfc746b1744da1ba06fa62b4f510ec_1_0" localSheetId="39" hidden="1">#REF!</definedName>
    <definedName name="TRNR_dbbfc746b1744da1ba06fa62b4f510ec_1_0" localSheetId="40" hidden="1">#REF!</definedName>
    <definedName name="TRNR_dbbfc746b1744da1ba06fa62b4f510ec_1_0" localSheetId="41" hidden="1">#REF!</definedName>
    <definedName name="TRNR_dbbfc746b1744da1ba06fa62b4f510ec_1_0" localSheetId="42" hidden="1">#REF!</definedName>
    <definedName name="TRNR_dbbfc746b1744da1ba06fa62b4f510ec_1_0" localSheetId="43" hidden="1">#REF!</definedName>
    <definedName name="TRNR_dbbfc746b1744da1ba06fa62b4f510ec_1_0" localSheetId="44" hidden="1">#REF!</definedName>
    <definedName name="TRNR_dbbfc746b1744da1ba06fa62b4f510ec_1_0" localSheetId="45" hidden="1">#REF!</definedName>
    <definedName name="TRNR_dbbfc746b1744da1ba06fa62b4f510ec_1_0" localSheetId="46" hidden="1">#REF!</definedName>
    <definedName name="TRNR_dbbfc746b1744da1ba06fa62b4f510ec_1_0" localSheetId="47" hidden="1">#REF!</definedName>
    <definedName name="TRNR_dbbfc746b1744da1ba06fa62b4f510ec_1_0" localSheetId="48" hidden="1">#REF!</definedName>
    <definedName name="TRNR_dbbfc746b1744da1ba06fa62b4f510ec_1_0" localSheetId="51" hidden="1">#REF!</definedName>
    <definedName name="TRNR_dbbfc746b1744da1ba06fa62b4f510ec_1_0" localSheetId="52" hidden="1">#REF!</definedName>
    <definedName name="TRNR_dbbfc746b1744da1ba06fa62b4f510ec_1_0" localSheetId="56" hidden="1">#REF!</definedName>
    <definedName name="TRNR_dbbfc746b1744da1ba06fa62b4f510ec_1_0" localSheetId="58" hidden="1">#REF!</definedName>
    <definedName name="TRNR_dbbfc746b1744da1ba06fa62b4f510ec_1_0" localSheetId="59" hidden="1">#REF!</definedName>
    <definedName name="TRNR_dbbfc746b1744da1ba06fa62b4f510ec_1_0" localSheetId="63" hidden="1">#REF!</definedName>
    <definedName name="TRNR_dbbfc746b1744da1ba06fa62b4f510ec_1_0" localSheetId="64" hidden="1">#REF!</definedName>
    <definedName name="TRNR_dbbfc746b1744da1ba06fa62b4f510ec_1_0" localSheetId="65" hidden="1">#REF!</definedName>
    <definedName name="TRNR_dbbfc746b1744da1ba06fa62b4f510ec_1_0" localSheetId="66" hidden="1">#REF!</definedName>
    <definedName name="TRNR_dbbfc746b1744da1ba06fa62b4f510ec_1_0" localSheetId="0" hidden="1">#REF!</definedName>
    <definedName name="TRNR_dbbfc746b1744da1ba06fa62b4f510ec_1_0" hidden="1">#REF!</definedName>
    <definedName name="TRNR_dc51d34d3bb44ebe85294c9ecab50790_9_0" localSheetId="1" hidden="1">#REF!</definedName>
    <definedName name="TRNR_dc51d34d3bb44ebe85294c9ecab50790_9_0" localSheetId="30" hidden="1">#REF!</definedName>
    <definedName name="TRNR_dc51d34d3bb44ebe85294c9ecab50790_9_0" localSheetId="31" hidden="1">#REF!</definedName>
    <definedName name="TRNR_dc51d34d3bb44ebe85294c9ecab50790_9_0" localSheetId="32" hidden="1">#REF!</definedName>
    <definedName name="TRNR_dc51d34d3bb44ebe85294c9ecab50790_9_0" localSheetId="33" hidden="1">#REF!</definedName>
    <definedName name="TRNR_dc51d34d3bb44ebe85294c9ecab50790_9_0" localSheetId="34" hidden="1">#REF!</definedName>
    <definedName name="TRNR_dc51d34d3bb44ebe85294c9ecab50790_9_0" localSheetId="35" hidden="1">#REF!</definedName>
    <definedName name="TRNR_dc51d34d3bb44ebe85294c9ecab50790_9_0" localSheetId="36" hidden="1">#REF!</definedName>
    <definedName name="TRNR_dc51d34d3bb44ebe85294c9ecab50790_9_0" localSheetId="37" hidden="1">#REF!</definedName>
    <definedName name="TRNR_dc51d34d3bb44ebe85294c9ecab50790_9_0" localSheetId="38" hidden="1">#REF!</definedName>
    <definedName name="TRNR_dc51d34d3bb44ebe85294c9ecab50790_9_0" localSheetId="39" hidden="1">#REF!</definedName>
    <definedName name="TRNR_dc51d34d3bb44ebe85294c9ecab50790_9_0" localSheetId="40" hidden="1">#REF!</definedName>
    <definedName name="TRNR_dc51d34d3bb44ebe85294c9ecab50790_9_0" localSheetId="41" hidden="1">#REF!</definedName>
    <definedName name="TRNR_dc51d34d3bb44ebe85294c9ecab50790_9_0" localSheetId="42" hidden="1">#REF!</definedName>
    <definedName name="TRNR_dc51d34d3bb44ebe85294c9ecab50790_9_0" localSheetId="43" hidden="1">#REF!</definedName>
    <definedName name="TRNR_dc51d34d3bb44ebe85294c9ecab50790_9_0" localSheetId="44" hidden="1">#REF!</definedName>
    <definedName name="TRNR_dc51d34d3bb44ebe85294c9ecab50790_9_0" localSheetId="45" hidden="1">#REF!</definedName>
    <definedName name="TRNR_dc51d34d3bb44ebe85294c9ecab50790_9_0" localSheetId="46" hidden="1">#REF!</definedName>
    <definedName name="TRNR_dc51d34d3bb44ebe85294c9ecab50790_9_0" localSheetId="47" hidden="1">#REF!</definedName>
    <definedName name="TRNR_dc51d34d3bb44ebe85294c9ecab50790_9_0" localSheetId="48" hidden="1">#REF!</definedName>
    <definedName name="TRNR_dc51d34d3bb44ebe85294c9ecab50790_9_0" localSheetId="51" hidden="1">#REF!</definedName>
    <definedName name="TRNR_dc51d34d3bb44ebe85294c9ecab50790_9_0" localSheetId="52" hidden="1">#REF!</definedName>
    <definedName name="TRNR_dc51d34d3bb44ebe85294c9ecab50790_9_0" localSheetId="56" hidden="1">#REF!</definedName>
    <definedName name="TRNR_dc51d34d3bb44ebe85294c9ecab50790_9_0" localSheetId="58" hidden="1">#REF!</definedName>
    <definedName name="TRNR_dc51d34d3bb44ebe85294c9ecab50790_9_0" localSheetId="59" hidden="1">#REF!</definedName>
    <definedName name="TRNR_dc51d34d3bb44ebe85294c9ecab50790_9_0" localSheetId="63" hidden="1">#REF!</definedName>
    <definedName name="TRNR_dc51d34d3bb44ebe85294c9ecab50790_9_0" localSheetId="64" hidden="1">#REF!</definedName>
    <definedName name="TRNR_dc51d34d3bb44ebe85294c9ecab50790_9_0" localSheetId="65" hidden="1">#REF!</definedName>
    <definedName name="TRNR_dc51d34d3bb44ebe85294c9ecab50790_9_0" localSheetId="66" hidden="1">#REF!</definedName>
    <definedName name="TRNR_dc51d34d3bb44ebe85294c9ecab50790_9_0" localSheetId="0" hidden="1">#REF!</definedName>
    <definedName name="TRNR_dc51d34d3bb44ebe85294c9ecab50790_9_0" hidden="1">#REF!</definedName>
    <definedName name="TRNR_ddba629b237349b68875a21ec04fd3c1_2_0" localSheetId="1" hidden="1">#REF!</definedName>
    <definedName name="TRNR_ddba629b237349b68875a21ec04fd3c1_2_0" localSheetId="30" hidden="1">#REF!</definedName>
    <definedName name="TRNR_ddba629b237349b68875a21ec04fd3c1_2_0" localSheetId="31" hidden="1">#REF!</definedName>
    <definedName name="TRNR_ddba629b237349b68875a21ec04fd3c1_2_0" localSheetId="32" hidden="1">#REF!</definedName>
    <definedName name="TRNR_ddba629b237349b68875a21ec04fd3c1_2_0" localSheetId="33" hidden="1">#REF!</definedName>
    <definedName name="TRNR_ddba629b237349b68875a21ec04fd3c1_2_0" localSheetId="34" hidden="1">#REF!</definedName>
    <definedName name="TRNR_ddba629b237349b68875a21ec04fd3c1_2_0" localSheetId="35" hidden="1">#REF!</definedName>
    <definedName name="TRNR_ddba629b237349b68875a21ec04fd3c1_2_0" localSheetId="36" hidden="1">#REF!</definedName>
    <definedName name="TRNR_ddba629b237349b68875a21ec04fd3c1_2_0" localSheetId="37" hidden="1">#REF!</definedName>
    <definedName name="TRNR_ddba629b237349b68875a21ec04fd3c1_2_0" localSheetId="38" hidden="1">#REF!</definedName>
    <definedName name="TRNR_ddba629b237349b68875a21ec04fd3c1_2_0" localSheetId="39" hidden="1">#REF!</definedName>
    <definedName name="TRNR_ddba629b237349b68875a21ec04fd3c1_2_0" localSheetId="40" hidden="1">#REF!</definedName>
    <definedName name="TRNR_ddba629b237349b68875a21ec04fd3c1_2_0" localSheetId="41" hidden="1">#REF!</definedName>
    <definedName name="TRNR_ddba629b237349b68875a21ec04fd3c1_2_0" localSheetId="42" hidden="1">#REF!</definedName>
    <definedName name="TRNR_ddba629b237349b68875a21ec04fd3c1_2_0" localSheetId="43" hidden="1">#REF!</definedName>
    <definedName name="TRNR_ddba629b237349b68875a21ec04fd3c1_2_0" localSheetId="44" hidden="1">#REF!</definedName>
    <definedName name="TRNR_ddba629b237349b68875a21ec04fd3c1_2_0" localSheetId="45" hidden="1">#REF!</definedName>
    <definedName name="TRNR_ddba629b237349b68875a21ec04fd3c1_2_0" localSheetId="46" hidden="1">#REF!</definedName>
    <definedName name="TRNR_ddba629b237349b68875a21ec04fd3c1_2_0" localSheetId="47" hidden="1">#REF!</definedName>
    <definedName name="TRNR_ddba629b237349b68875a21ec04fd3c1_2_0" localSheetId="48" hidden="1">#REF!</definedName>
    <definedName name="TRNR_ddba629b237349b68875a21ec04fd3c1_2_0" localSheetId="51" hidden="1">#REF!</definedName>
    <definedName name="TRNR_ddba629b237349b68875a21ec04fd3c1_2_0" localSheetId="52" hidden="1">#REF!</definedName>
    <definedName name="TRNR_ddba629b237349b68875a21ec04fd3c1_2_0" localSheetId="56" hidden="1">#REF!</definedName>
    <definedName name="TRNR_ddba629b237349b68875a21ec04fd3c1_2_0" localSheetId="58" hidden="1">#REF!</definedName>
    <definedName name="TRNR_ddba629b237349b68875a21ec04fd3c1_2_0" localSheetId="59" hidden="1">#REF!</definedName>
    <definedName name="TRNR_ddba629b237349b68875a21ec04fd3c1_2_0" localSheetId="63" hidden="1">#REF!</definedName>
    <definedName name="TRNR_ddba629b237349b68875a21ec04fd3c1_2_0" localSheetId="64" hidden="1">#REF!</definedName>
    <definedName name="TRNR_ddba629b237349b68875a21ec04fd3c1_2_0" localSheetId="65" hidden="1">#REF!</definedName>
    <definedName name="TRNR_ddba629b237349b68875a21ec04fd3c1_2_0" localSheetId="66" hidden="1">#REF!</definedName>
    <definedName name="TRNR_ddba629b237349b68875a21ec04fd3c1_2_0" localSheetId="0" hidden="1">#REF!</definedName>
    <definedName name="TRNR_ddba629b237349b68875a21ec04fd3c1_2_0" hidden="1">#REF!</definedName>
    <definedName name="XX" localSheetId="1" hidden="1">#REF!</definedName>
    <definedName name="XX" localSheetId="30" hidden="1">#REF!</definedName>
    <definedName name="XX" localSheetId="31" hidden="1">#REF!</definedName>
    <definedName name="XX" localSheetId="32" hidden="1">#REF!</definedName>
    <definedName name="XX" localSheetId="33" hidden="1">#REF!</definedName>
    <definedName name="XX" localSheetId="34" hidden="1">#REF!</definedName>
    <definedName name="XX" localSheetId="35" hidden="1">#REF!</definedName>
    <definedName name="XX" localSheetId="36" hidden="1">#REF!</definedName>
    <definedName name="XX" localSheetId="37" hidden="1">#REF!</definedName>
    <definedName name="XX" localSheetId="38" hidden="1">#REF!</definedName>
    <definedName name="XX" localSheetId="39" hidden="1">#REF!</definedName>
    <definedName name="XX" localSheetId="40" hidden="1">#REF!</definedName>
    <definedName name="XX" localSheetId="41" hidden="1">#REF!</definedName>
    <definedName name="XX" localSheetId="42" hidden="1">#REF!</definedName>
    <definedName name="XX" localSheetId="43" hidden="1">#REF!</definedName>
    <definedName name="XX" localSheetId="44" hidden="1">#REF!</definedName>
    <definedName name="XX" localSheetId="45" hidden="1">#REF!</definedName>
    <definedName name="XX" localSheetId="46" hidden="1">#REF!</definedName>
    <definedName name="XX" localSheetId="47" hidden="1">#REF!</definedName>
    <definedName name="XX" localSheetId="48" hidden="1">#REF!</definedName>
    <definedName name="XX" localSheetId="51" hidden="1">#REF!</definedName>
    <definedName name="XX" localSheetId="52" hidden="1">#REF!</definedName>
    <definedName name="XX" localSheetId="56" hidden="1">#REF!</definedName>
    <definedName name="XX" localSheetId="58" hidden="1">#REF!</definedName>
    <definedName name="XX" localSheetId="59" hidden="1">#REF!</definedName>
    <definedName name="XX" localSheetId="63" hidden="1">#REF!</definedName>
    <definedName name="XX" localSheetId="64" hidden="1">#REF!</definedName>
    <definedName name="XX" localSheetId="65" hidden="1">#REF!</definedName>
    <definedName name="XX" localSheetId="66" hidden="1">#REF!</definedName>
    <definedName name="XX" localSheetId="0" hidden="1">#REF!</definedName>
    <definedName name="XX" hidden="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583" l="1"/>
  <c r="F21" i="583" l="1"/>
  <c r="K37" i="291"/>
  <c r="B54" i="460"/>
  <c r="U9" i="591" l="1"/>
  <c r="V9" i="591"/>
  <c r="W9" i="591"/>
  <c r="B43" i="460" l="1"/>
  <c r="B44" i="460"/>
  <c r="L11" i="642" l="1"/>
  <c r="L10" i="642"/>
  <c r="L9" i="642"/>
  <c r="M11" i="642"/>
  <c r="M10" i="642"/>
  <c r="M9" i="642"/>
  <c r="M8" i="642"/>
  <c r="O8" i="642"/>
  <c r="N8" i="642"/>
  <c r="K8" i="642"/>
  <c r="J8" i="642"/>
  <c r="I8" i="642"/>
  <c r="H8" i="642"/>
  <c r="G8" i="642"/>
  <c r="F8" i="642"/>
  <c r="L8" i="642" s="1"/>
  <c r="E8" i="642"/>
  <c r="D8" i="642"/>
  <c r="C8" i="642"/>
  <c r="B8" i="642"/>
  <c r="M7" i="642"/>
  <c r="L7" i="642"/>
  <c r="U10" i="635"/>
  <c r="AL7" i="661" l="1"/>
  <c r="W12" i="635"/>
  <c r="W11" i="635"/>
  <c r="W12" i="591"/>
  <c r="W11" i="591"/>
  <c r="W10" i="591"/>
  <c r="U11" i="591"/>
  <c r="U12" i="591"/>
  <c r="U10" i="591"/>
  <c r="J9" i="591"/>
  <c r="I9" i="591"/>
  <c r="K9" i="591"/>
  <c r="L9" i="591"/>
  <c r="M9" i="591"/>
  <c r="N9" i="591"/>
  <c r="O9" i="591"/>
  <c r="P9" i="591"/>
  <c r="Q9" i="591"/>
  <c r="R9" i="591"/>
  <c r="S9" i="591"/>
  <c r="T9" i="591"/>
  <c r="G4" i="633"/>
  <c r="F4" i="633"/>
  <c r="Q6" i="612"/>
  <c r="Q4" i="612"/>
  <c r="O12" i="267" l="1"/>
  <c r="B6" i="613" l="1"/>
  <c r="C6" i="613"/>
  <c r="G6" i="613" s="1"/>
  <c r="D6" i="613"/>
  <c r="I38" i="291"/>
  <c r="I37" i="291"/>
  <c r="G38" i="291"/>
  <c r="G37" i="291"/>
  <c r="K38" i="291"/>
  <c r="E38" i="291"/>
  <c r="E37" i="291"/>
  <c r="B40" i="460"/>
  <c r="U12" i="635"/>
  <c r="W9" i="635"/>
  <c r="C9" i="635"/>
  <c r="D9" i="635"/>
  <c r="U9" i="635"/>
  <c r="X9" i="635"/>
  <c r="Y9" i="635"/>
  <c r="W10" i="635"/>
  <c r="V10" i="635"/>
  <c r="E9" i="635"/>
  <c r="F9" i="635"/>
  <c r="G9" i="635"/>
  <c r="H9" i="635"/>
  <c r="I9" i="635"/>
  <c r="J9" i="635"/>
  <c r="K9" i="635"/>
  <c r="L9" i="635"/>
  <c r="M9" i="635"/>
  <c r="N9" i="635"/>
  <c r="O9" i="635"/>
  <c r="P9" i="635"/>
  <c r="Q9" i="635"/>
  <c r="R9" i="635"/>
  <c r="S9" i="635"/>
  <c r="T9" i="635"/>
  <c r="V9" i="635"/>
  <c r="B9" i="635"/>
  <c r="V12" i="635"/>
  <c r="H12" i="635"/>
  <c r="G12" i="635"/>
  <c r="V11" i="635"/>
  <c r="U11" i="635"/>
  <c r="H11" i="635"/>
  <c r="G11" i="635"/>
  <c r="H10" i="635"/>
  <c r="G10" i="635"/>
  <c r="H8" i="635"/>
  <c r="G8" i="635"/>
  <c r="V12" i="591"/>
  <c r="U8" i="591"/>
  <c r="W8" i="591"/>
  <c r="V8" i="591"/>
  <c r="H12" i="591"/>
  <c r="G12" i="591"/>
  <c r="V11" i="591"/>
  <c r="H11" i="591"/>
  <c r="G11" i="591"/>
  <c r="V10" i="591"/>
  <c r="H10" i="591"/>
  <c r="G10" i="591"/>
  <c r="Y9" i="591"/>
  <c r="X9" i="591"/>
  <c r="F9" i="591"/>
  <c r="E9" i="591"/>
  <c r="D9" i="591"/>
  <c r="H9" i="591" s="1"/>
  <c r="C9" i="591"/>
  <c r="G9" i="591" s="1"/>
  <c r="B9" i="591"/>
  <c r="H8" i="591"/>
  <c r="G8" i="591"/>
  <c r="B7" i="591"/>
  <c r="C7" i="591" s="1"/>
  <c r="D7" i="591" s="1"/>
  <c r="E7" i="591" s="1"/>
  <c r="F7" i="591" s="1"/>
  <c r="G7" i="591" s="1"/>
  <c r="H7" i="591" s="1"/>
  <c r="I7" i="591" s="1"/>
  <c r="J7" i="591" s="1"/>
  <c r="K7" i="591" s="1"/>
  <c r="L7" i="591" s="1"/>
  <c r="M7" i="591" s="1"/>
  <c r="N7" i="591" s="1"/>
  <c r="O7" i="591" s="1"/>
  <c r="P7" i="591" s="1"/>
  <c r="Q7" i="591" s="1"/>
  <c r="R7" i="591" s="1"/>
  <c r="S7" i="591" s="1"/>
  <c r="T7" i="591" s="1"/>
  <c r="U7" i="591" s="1"/>
  <c r="V7" i="591" s="1"/>
  <c r="W7" i="591" s="1"/>
  <c r="X7" i="591" s="1"/>
  <c r="Y7" i="591" s="1"/>
  <c r="E6" i="613" l="1"/>
  <c r="F6" i="613"/>
  <c r="P4" i="633" l="1"/>
  <c r="M4" i="633"/>
  <c r="B4" i="633"/>
  <c r="B59" i="460"/>
  <c r="B58" i="460"/>
  <c r="B57" i="460"/>
  <c r="B52" i="460"/>
  <c r="B50" i="460"/>
  <c r="B49" i="460"/>
  <c r="B47" i="460"/>
  <c r="B46" i="460"/>
  <c r="B41" i="460"/>
  <c r="B39" i="460"/>
  <c r="B34" i="460"/>
  <c r="B33" i="460"/>
  <c r="B32" i="460"/>
  <c r="B29" i="460"/>
  <c r="B28" i="460"/>
  <c r="B24" i="460"/>
  <c r="B23" i="460"/>
  <c r="B22" i="460"/>
  <c r="B21" i="460"/>
  <c r="B17" i="460"/>
  <c r="B16" i="460"/>
  <c r="B15" i="460"/>
  <c r="B14" i="460"/>
  <c r="B12" i="460"/>
  <c r="B11" i="460"/>
  <c r="B10" i="460"/>
  <c r="B9" i="460"/>
  <c r="B8" i="460"/>
  <c r="B7" i="460"/>
  <c r="B6" i="460"/>
  <c r="B5" i="460"/>
  <c r="I5" i="619" l="1"/>
  <c r="K5" i="299"/>
  <c r="K5" i="298"/>
  <c r="O5" i="297"/>
  <c r="Q6" i="296"/>
  <c r="G36" i="291"/>
  <c r="E56" i="460" l="1"/>
  <c r="B56" i="460" s="1"/>
  <c r="B37" i="460" l="1"/>
  <c r="B36" i="460"/>
  <c r="B6" i="616" l="1"/>
  <c r="C6" i="616" s="1"/>
  <c r="D6" i="616" s="1"/>
  <c r="E6" i="616" s="1"/>
  <c r="F6" i="616" s="1"/>
  <c r="G6" i="616" s="1"/>
  <c r="H6" i="616" s="1"/>
  <c r="I6" i="616" s="1"/>
  <c r="J6" i="616" s="1"/>
  <c r="K6" i="616" s="1"/>
  <c r="L6" i="616" s="1"/>
  <c r="M6" i="616" s="1"/>
  <c r="N6" i="616" s="1"/>
  <c r="O6" i="616" s="1"/>
  <c r="P6" i="616" s="1"/>
  <c r="Q6" i="616" s="1"/>
  <c r="R6" i="616" s="1"/>
  <c r="S6" i="616" s="1"/>
  <c r="T6" i="616" s="1"/>
  <c r="U6" i="616" s="1"/>
  <c r="V6" i="616" s="1"/>
  <c r="W6" i="616" s="1"/>
  <c r="X6" i="616" s="1"/>
  <c r="Y6" i="616" s="1"/>
  <c r="Z6" i="616" s="1"/>
  <c r="AA6" i="616" s="1"/>
  <c r="AB6" i="616" s="1"/>
  <c r="AC6" i="616" s="1"/>
  <c r="AD6" i="616" s="1"/>
  <c r="AE6" i="616" s="1"/>
  <c r="O7" i="615"/>
  <c r="P7" i="615"/>
  <c r="Q7" i="615"/>
  <c r="R7" i="615"/>
  <c r="S7" i="615"/>
  <c r="T7" i="615"/>
  <c r="U7" i="615"/>
  <c r="N7" i="615"/>
  <c r="M7" i="615"/>
  <c r="B4" i="584"/>
  <c r="C4" i="584" s="1"/>
  <c r="D4" i="584" s="1"/>
  <c r="E4" i="584" s="1"/>
  <c r="F4" i="584" s="1"/>
  <c r="G4" i="584" s="1"/>
  <c r="H4" i="584" s="1"/>
  <c r="I4" i="584" s="1"/>
  <c r="J4" i="584" s="1"/>
  <c r="K4" i="584" s="1"/>
  <c r="L4" i="584" s="1"/>
  <c r="M4" i="584" s="1"/>
  <c r="N5" i="620" l="1"/>
  <c r="I2" i="582" l="1"/>
  <c r="B6" i="581"/>
  <c r="J5" i="629" l="1"/>
  <c r="G5" i="629"/>
  <c r="D5" i="629"/>
  <c r="J5" i="630"/>
  <c r="G5" i="630"/>
  <c r="D5" i="630"/>
  <c r="I8" i="619"/>
  <c r="H8" i="619"/>
  <c r="I7" i="619"/>
  <c r="H7" i="619"/>
  <c r="H5" i="619" s="1"/>
  <c r="G5" i="619"/>
  <c r="F5" i="619"/>
  <c r="E5" i="619"/>
  <c r="D5" i="619"/>
  <c r="C5" i="619"/>
  <c r="B5" i="619"/>
  <c r="K8" i="299"/>
  <c r="J8" i="299"/>
  <c r="K7" i="299"/>
  <c r="J7" i="299"/>
  <c r="J5" i="299"/>
  <c r="I5" i="299"/>
  <c r="H5" i="299"/>
  <c r="G5" i="299"/>
  <c r="F5" i="299"/>
  <c r="E5" i="299"/>
  <c r="D5" i="299"/>
  <c r="C5" i="299"/>
  <c r="B5" i="299"/>
  <c r="J5" i="298"/>
  <c r="I5" i="298"/>
  <c r="H5" i="298"/>
  <c r="G5" i="298"/>
  <c r="F5" i="298"/>
  <c r="E5" i="298"/>
  <c r="D5" i="298"/>
  <c r="C5" i="298"/>
  <c r="B5" i="298"/>
  <c r="C8" i="297"/>
  <c r="B8" i="297"/>
  <c r="C7" i="297"/>
  <c r="C5" i="297" s="1"/>
  <c r="B7" i="297"/>
  <c r="B5" i="297" s="1"/>
  <c r="N5" i="297"/>
  <c r="M5" i="297"/>
  <c r="L5" i="297"/>
  <c r="K5" i="297"/>
  <c r="J5" i="297"/>
  <c r="I5" i="297"/>
  <c r="H5" i="297"/>
  <c r="G5" i="297"/>
  <c r="F5" i="297"/>
  <c r="E5" i="297"/>
  <c r="D5" i="297"/>
  <c r="C9" i="296"/>
  <c r="B9" i="296"/>
  <c r="C8" i="296"/>
  <c r="B8" i="296"/>
  <c r="P6" i="296"/>
  <c r="O6" i="296"/>
  <c r="N6" i="296"/>
  <c r="M6" i="296"/>
  <c r="L6" i="296"/>
  <c r="K6" i="296"/>
  <c r="J6" i="296"/>
  <c r="I6" i="296"/>
  <c r="H6" i="296"/>
  <c r="G6" i="296"/>
  <c r="F6" i="296"/>
  <c r="E6" i="296"/>
  <c r="D6" i="296"/>
  <c r="C6" i="296"/>
  <c r="B6" i="296"/>
  <c r="I19" i="292"/>
  <c r="H19" i="292"/>
  <c r="G19" i="292"/>
  <c r="F19" i="292"/>
  <c r="E19" i="292"/>
  <c r="D19" i="292"/>
  <c r="C19" i="292"/>
  <c r="B19" i="292"/>
  <c r="I15" i="292"/>
  <c r="H15" i="292"/>
  <c r="G15" i="292"/>
  <c r="F15" i="292"/>
  <c r="E15" i="292"/>
  <c r="D15" i="292"/>
  <c r="C15" i="292"/>
  <c r="B15" i="292"/>
  <c r="I11" i="292"/>
  <c r="H11" i="292"/>
  <c r="G11" i="292"/>
  <c r="F11" i="292"/>
  <c r="E11" i="292"/>
  <c r="D11" i="292"/>
  <c r="C11" i="292"/>
  <c r="B11" i="292"/>
  <c r="K46" i="291"/>
  <c r="J46" i="291"/>
  <c r="K42" i="291"/>
  <c r="J42" i="291"/>
  <c r="K33" i="291"/>
  <c r="J33" i="291"/>
  <c r="J36" i="291" s="1"/>
  <c r="K30" i="291"/>
  <c r="J30" i="291"/>
  <c r="K27" i="291"/>
  <c r="J27" i="291"/>
  <c r="K14" i="291"/>
  <c r="K26" i="291" s="1"/>
  <c r="K13" i="291"/>
  <c r="K25" i="291" s="1"/>
  <c r="K9" i="291"/>
  <c r="K6" i="291"/>
  <c r="K12" i="291" s="1"/>
  <c r="K24" i="291" s="1"/>
  <c r="K36" i="291" s="1"/>
  <c r="Q32" i="612"/>
  <c r="Q31" i="612"/>
  <c r="Q30" i="612"/>
  <c r="Q29" i="612"/>
  <c r="Q28" i="612"/>
  <c r="Q27" i="612"/>
  <c r="Q26" i="612"/>
  <c r="Q25" i="612"/>
  <c r="Q24" i="612"/>
  <c r="Q23" i="612"/>
  <c r="Q22" i="612"/>
  <c r="Q21" i="612"/>
  <c r="Q20" i="612"/>
  <c r="Q19" i="612"/>
  <c r="Q18" i="612"/>
  <c r="Q17" i="612"/>
  <c r="Q16" i="612"/>
  <c r="Q15" i="612"/>
  <c r="Q14" i="612"/>
  <c r="Q13" i="612"/>
  <c r="Q12" i="612"/>
  <c r="Q11" i="612"/>
  <c r="Q10" i="612"/>
  <c r="Q9" i="612"/>
  <c r="Q8" i="612"/>
  <c r="Q7" i="612"/>
  <c r="Q5" i="612"/>
  <c r="E19" i="460"/>
  <c r="B19" i="460" s="1"/>
  <c r="B7" i="661" l="1"/>
  <c r="C7" i="661"/>
  <c r="D7" i="661"/>
  <c r="E7" i="661"/>
  <c r="F7" i="661"/>
  <c r="G7" i="661"/>
  <c r="H7" i="661"/>
  <c r="I7" i="661"/>
  <c r="J7" i="661"/>
  <c r="K7" i="661"/>
  <c r="L7" i="661"/>
  <c r="M7" i="661"/>
  <c r="N7" i="661"/>
  <c r="O7" i="661"/>
  <c r="P7" i="661"/>
  <c r="Q7" i="661"/>
  <c r="R7" i="661"/>
  <c r="S7" i="661"/>
  <c r="T7" i="661"/>
  <c r="U7" i="661"/>
  <c r="V7" i="661"/>
  <c r="W7" i="661"/>
  <c r="X7" i="661"/>
  <c r="Y7" i="661"/>
  <c r="Z7" i="661"/>
  <c r="AA7" i="661"/>
  <c r="AB7" i="661"/>
  <c r="AC7" i="661"/>
  <c r="AD7" i="661"/>
  <c r="AE7" i="661"/>
  <c r="AF7" i="661"/>
  <c r="AG7" i="661"/>
  <c r="AH7" i="661"/>
  <c r="AI7" i="661"/>
  <c r="AJ7" i="661"/>
  <c r="AK7" i="661"/>
  <c r="AP7" i="661"/>
  <c r="AQ7" i="661"/>
  <c r="AM8" i="661"/>
  <c r="AM7" i="661" s="1"/>
  <c r="AN8" i="661"/>
  <c r="AO8" i="661"/>
  <c r="AO7" i="661" l="1"/>
  <c r="AN7" i="661"/>
  <c r="D53" i="460" l="1"/>
  <c r="B53" i="460" s="1"/>
  <c r="G6" i="659" l="1"/>
  <c r="O4" i="633"/>
  <c r="Q4" i="633"/>
  <c r="I4" i="633"/>
  <c r="D4" i="633"/>
  <c r="H5" i="622"/>
  <c r="Q5" i="622"/>
  <c r="B5" i="621"/>
  <c r="H5" i="621"/>
  <c r="L5" i="620"/>
  <c r="D6" i="291"/>
  <c r="B7" i="290"/>
  <c r="I7" i="290"/>
  <c r="H7" i="290"/>
  <c r="K6" i="581" l="1"/>
  <c r="E5" i="585"/>
  <c r="N4" i="633"/>
  <c r="AE7" i="617"/>
  <c r="AF7" i="617"/>
  <c r="AG7" i="617"/>
  <c r="AH7" i="617"/>
  <c r="AI7" i="617"/>
  <c r="Q7" i="617"/>
  <c r="R7" i="617"/>
  <c r="S7" i="617"/>
  <c r="T7" i="617"/>
  <c r="AA7" i="617"/>
  <c r="AB7" i="617"/>
  <c r="AC7" i="617"/>
  <c r="AD7" i="617"/>
  <c r="P7" i="617"/>
  <c r="O7" i="617"/>
  <c r="C7" i="617"/>
  <c r="D7" i="617"/>
  <c r="E7" i="617"/>
  <c r="F7" i="617"/>
  <c r="G7" i="617"/>
  <c r="H7" i="617"/>
  <c r="I7" i="617"/>
  <c r="J7" i="617"/>
  <c r="K7" i="617"/>
  <c r="L7" i="617"/>
  <c r="B7" i="617"/>
  <c r="AJ7" i="617"/>
  <c r="AK7" i="617"/>
  <c r="N7" i="617"/>
  <c r="M7" i="617"/>
  <c r="W7" i="615"/>
  <c r="V7" i="615"/>
  <c r="L7" i="615"/>
  <c r="K7" i="615"/>
  <c r="C7" i="615"/>
  <c r="D7" i="615"/>
  <c r="E7" i="615"/>
  <c r="F7" i="615"/>
  <c r="G7" i="615"/>
  <c r="H7" i="615"/>
  <c r="I7" i="615"/>
  <c r="J7" i="615"/>
  <c r="B7" i="615"/>
  <c r="I5" i="585"/>
  <c r="K5" i="585"/>
  <c r="G5" i="585"/>
  <c r="D5" i="585"/>
  <c r="C5" i="585"/>
  <c r="B5" i="585"/>
  <c r="E6" i="652"/>
  <c r="D6" i="652"/>
  <c r="C6" i="652"/>
  <c r="B6" i="652"/>
  <c r="H7" i="651"/>
  <c r="G7" i="651"/>
  <c r="K6" i="649"/>
  <c r="J6" i="649"/>
  <c r="I6" i="649"/>
  <c r="H6" i="649"/>
  <c r="G6" i="649"/>
  <c r="F6" i="649"/>
  <c r="D6" i="649"/>
  <c r="E6" i="649"/>
  <c r="C6" i="649"/>
  <c r="B6" i="649"/>
  <c r="I6" i="646"/>
  <c r="J6" i="646"/>
  <c r="K6" i="646"/>
  <c r="L6" i="646"/>
  <c r="M6" i="646"/>
  <c r="N6" i="646"/>
  <c r="O6" i="646"/>
  <c r="H6" i="646"/>
  <c r="D6" i="646"/>
  <c r="E6" i="646"/>
  <c r="F6" i="646"/>
  <c r="G6" i="646"/>
  <c r="C6" i="646"/>
  <c r="B6" i="646"/>
  <c r="I7" i="644"/>
  <c r="J7" i="644"/>
  <c r="H7" i="644"/>
  <c r="G7" i="644"/>
  <c r="K7" i="644" s="1"/>
  <c r="E7" i="644"/>
  <c r="D7" i="644"/>
  <c r="C7" i="644"/>
  <c r="B7" i="644"/>
  <c r="J7" i="636"/>
  <c r="K7" i="636"/>
  <c r="L7" i="636"/>
  <c r="I7" i="636"/>
  <c r="H7" i="636"/>
  <c r="D7" i="636"/>
  <c r="E7" i="636"/>
  <c r="F7" i="636"/>
  <c r="C7" i="636"/>
  <c r="B7" i="636"/>
  <c r="P4" i="634"/>
  <c r="O4" i="634"/>
  <c r="M4" i="634"/>
  <c r="K4" i="634"/>
  <c r="I4" i="634"/>
  <c r="G4" i="634"/>
  <c r="F4" i="634"/>
  <c r="C4" i="634"/>
  <c r="D4" i="634"/>
  <c r="B4" i="634"/>
  <c r="K4" i="633"/>
  <c r="C4" i="633"/>
  <c r="H5" i="633"/>
  <c r="E5" i="633"/>
  <c r="P5" i="622" l="1"/>
  <c r="O5" i="622"/>
  <c r="N5" i="622"/>
  <c r="M5" i="622"/>
  <c r="F5" i="622"/>
  <c r="J5" i="622" s="1"/>
  <c r="G5" i="622"/>
  <c r="I5" i="622"/>
  <c r="E5" i="622"/>
  <c r="P5" i="621"/>
  <c r="O5" i="621"/>
  <c r="N5" i="621"/>
  <c r="L5" i="621"/>
  <c r="K5" i="621"/>
  <c r="G5" i="621"/>
  <c r="F5" i="621"/>
  <c r="E5" i="621"/>
  <c r="Q5" i="620"/>
  <c r="P5" i="620"/>
  <c r="O5" i="620"/>
  <c r="M5" i="620"/>
  <c r="K5" i="620"/>
  <c r="F5" i="620"/>
  <c r="H5" i="620"/>
  <c r="G5" i="620"/>
  <c r="E5" i="620"/>
  <c r="I5" i="620" l="1"/>
  <c r="Q5" i="293"/>
  <c r="P5" i="293"/>
  <c r="O5" i="293"/>
  <c r="N5" i="293"/>
  <c r="I46" i="291"/>
  <c r="H46" i="291"/>
  <c r="I42" i="291"/>
  <c r="H42" i="291"/>
  <c r="I33" i="291"/>
  <c r="H33" i="291"/>
  <c r="H36" i="291" s="1"/>
  <c r="I30" i="291"/>
  <c r="H30" i="291"/>
  <c r="I27" i="291"/>
  <c r="H27" i="291"/>
  <c r="H24" i="291"/>
  <c r="I14" i="291"/>
  <c r="I26" i="291" s="1"/>
  <c r="I13" i="291"/>
  <c r="I25" i="291" s="1"/>
  <c r="I9" i="291"/>
  <c r="I6" i="291"/>
  <c r="I12" i="291" s="1"/>
  <c r="I24" i="291" s="1"/>
  <c r="I36" i="291" s="1"/>
  <c r="G7" i="290"/>
  <c r="F7" i="290"/>
  <c r="E7" i="290"/>
  <c r="D7" i="290"/>
  <c r="C7" i="290"/>
  <c r="C6" i="581" l="1"/>
  <c r="D6" i="581"/>
  <c r="E6" i="581"/>
  <c r="F6" i="581"/>
  <c r="G6" i="581"/>
  <c r="H6" i="581"/>
  <c r="I6" i="581"/>
  <c r="J6" i="581"/>
  <c r="AC6" i="657" l="1"/>
  <c r="C6" i="657"/>
  <c r="D6" i="657"/>
  <c r="E6" i="657"/>
  <c r="F6" i="657"/>
  <c r="G6" i="657"/>
  <c r="H6" i="657"/>
  <c r="I6" i="657"/>
  <c r="J6" i="657"/>
  <c r="K6" i="657"/>
  <c r="L6" i="657"/>
  <c r="M6" i="657"/>
  <c r="N6" i="657"/>
  <c r="O6" i="657"/>
  <c r="P6" i="657"/>
  <c r="Q6" i="657"/>
  <c r="R6" i="657"/>
  <c r="S6" i="657"/>
  <c r="T6" i="657"/>
  <c r="U6" i="657"/>
  <c r="V6" i="657"/>
  <c r="W6" i="657"/>
  <c r="X6" i="657"/>
  <c r="Y6" i="657"/>
  <c r="Z6" i="657"/>
  <c r="AA6" i="657"/>
  <c r="AB6" i="657"/>
  <c r="B6" i="657"/>
  <c r="F5" i="656"/>
  <c r="C5" i="656"/>
  <c r="D5" i="656"/>
  <c r="E5" i="656"/>
  <c r="B5" i="656"/>
  <c r="K6" i="659" l="1"/>
  <c r="I6" i="659"/>
  <c r="J6" i="659"/>
  <c r="H6" i="659"/>
  <c r="F6" i="659"/>
  <c r="E6" i="659"/>
  <c r="D6" i="659"/>
  <c r="C6" i="659"/>
  <c r="B6" i="659"/>
  <c r="AD63" i="295" l="1"/>
  <c r="AC63" i="295"/>
  <c r="AB63" i="295"/>
  <c r="AA63" i="295"/>
  <c r="Z63" i="295"/>
  <c r="Y63" i="295"/>
  <c r="X63" i="295"/>
  <c r="W63" i="295"/>
  <c r="V63" i="295"/>
  <c r="U63" i="295"/>
  <c r="T63" i="295"/>
  <c r="S63" i="295"/>
  <c r="R63" i="295"/>
  <c r="Q63" i="295"/>
  <c r="P63" i="295"/>
  <c r="D63" i="295"/>
  <c r="B42" i="291"/>
  <c r="C42" i="291"/>
  <c r="F42" i="291"/>
  <c r="G42" i="291"/>
  <c r="B46" i="291"/>
  <c r="C46" i="291"/>
  <c r="E35" i="291"/>
  <c r="D35" i="291"/>
  <c r="E34" i="291"/>
  <c r="D34" i="291"/>
  <c r="G33" i="291"/>
  <c r="F33" i="291"/>
  <c r="E33" i="291"/>
  <c r="D33" i="291"/>
  <c r="C33" i="291"/>
  <c r="B33" i="291"/>
  <c r="E32" i="291"/>
  <c r="D32" i="291"/>
  <c r="E31" i="291"/>
  <c r="D31" i="291"/>
  <c r="G30" i="291"/>
  <c r="E30" i="291" s="1"/>
  <c r="F30" i="291"/>
  <c r="D30" i="291" s="1"/>
  <c r="C30" i="291"/>
  <c r="B30" i="291"/>
  <c r="E29" i="291"/>
  <c r="D29" i="291"/>
  <c r="E28" i="291"/>
  <c r="D28" i="291"/>
  <c r="D27" i="291" s="1"/>
  <c r="G27" i="291"/>
  <c r="E27" i="291" s="1"/>
  <c r="F27" i="291"/>
  <c r="C27" i="291"/>
  <c r="B27" i="291"/>
  <c r="G26" i="291"/>
  <c r="C26" i="291"/>
  <c r="G25" i="291"/>
  <c r="E25" i="291"/>
  <c r="E23" i="291"/>
  <c r="C23" i="291"/>
  <c r="E22" i="291"/>
  <c r="E21" i="291"/>
  <c r="B21" i="291"/>
  <c r="B24" i="291" s="1"/>
  <c r="E20" i="291"/>
  <c r="E19" i="291"/>
  <c r="E18" i="291"/>
  <c r="D18" i="291"/>
  <c r="C18" i="291"/>
  <c r="E17" i="291"/>
  <c r="E16" i="291"/>
  <c r="E15" i="291"/>
  <c r="D15" i="291"/>
  <c r="C15" i="291"/>
  <c r="C21" i="291" s="1"/>
  <c r="G14" i="291"/>
  <c r="E14" i="291" s="1"/>
  <c r="C14" i="291"/>
  <c r="G13" i="291"/>
  <c r="E13" i="291" s="1"/>
  <c r="C13" i="291"/>
  <c r="C25" i="291" s="1"/>
  <c r="C37" i="291" s="1"/>
  <c r="F12" i="291"/>
  <c r="F24" i="291" s="1"/>
  <c r="B12" i="291"/>
  <c r="E11" i="291"/>
  <c r="E10" i="291"/>
  <c r="G9" i="291"/>
  <c r="E9" i="291" s="1"/>
  <c r="D9" i="291"/>
  <c r="C9" i="291"/>
  <c r="E8" i="291"/>
  <c r="E7" i="291"/>
  <c r="G6" i="291"/>
  <c r="E6" i="291" s="1"/>
  <c r="C6" i="291"/>
  <c r="D21" i="291" l="1"/>
  <c r="G12" i="291"/>
  <c r="C38" i="291"/>
  <c r="B36" i="291"/>
  <c r="C12" i="291"/>
  <c r="D12" i="291"/>
  <c r="D24" i="291" s="1"/>
  <c r="D36" i="291" s="1"/>
  <c r="C24" i="291"/>
  <c r="C36" i="291" s="1"/>
  <c r="G24" i="291"/>
  <c r="E12" i="291"/>
  <c r="F36" i="291"/>
  <c r="E26" i="291"/>
  <c r="E24" i="291" l="1"/>
  <c r="E36" i="291" s="1"/>
  <c r="J7" i="651" l="1"/>
  <c r="I7" i="651"/>
  <c r="J63" i="295" l="1"/>
  <c r="K63" i="295"/>
  <c r="L63" i="295"/>
  <c r="M63" i="295"/>
  <c r="N63" i="295"/>
  <c r="O63" i="295"/>
  <c r="AE63" i="295"/>
  <c r="I5" i="293"/>
  <c r="H5" i="293"/>
  <c r="G5" i="293"/>
  <c r="F5" i="293"/>
  <c r="F6" i="293"/>
  <c r="G6" i="293"/>
  <c r="H6" i="293"/>
  <c r="I6" i="293"/>
  <c r="F7" i="293"/>
  <c r="B7" i="293" s="1"/>
  <c r="G7" i="293"/>
  <c r="C7" i="293" s="1"/>
  <c r="H7" i="293"/>
  <c r="D7" i="293" s="1"/>
  <c r="I7" i="293"/>
  <c r="E7" i="293" s="1"/>
  <c r="F46" i="291"/>
  <c r="G46" i="291"/>
  <c r="Q4" i="634" l="1"/>
  <c r="J6" i="637"/>
  <c r="I6" i="637"/>
  <c r="H6" i="637"/>
  <c r="G6" i="637"/>
  <c r="K6" i="637"/>
  <c r="G7" i="636"/>
  <c r="M7" i="636"/>
  <c r="C5" i="622"/>
  <c r="B5" i="622"/>
  <c r="Q5" i="621"/>
  <c r="M5" i="621"/>
  <c r="C5" i="621"/>
  <c r="C5" i="620"/>
  <c r="B5" i="620"/>
  <c r="G4" i="630" l="1"/>
  <c r="D4" i="630"/>
  <c r="J5" i="621" l="1"/>
  <c r="I5" i="621"/>
  <c r="G58" i="295" l="1"/>
  <c r="G62" i="295"/>
  <c r="G4" i="295"/>
  <c r="F4" i="295"/>
  <c r="E40" i="291"/>
  <c r="E45" i="291" l="1"/>
  <c r="E44" i="291"/>
  <c r="D45" i="291"/>
  <c r="D44" i="291"/>
  <c r="E41" i="291"/>
  <c r="E42" i="291" s="1"/>
  <c r="D41" i="291"/>
  <c r="D40" i="291"/>
  <c r="D42" i="291" l="1"/>
  <c r="D46" i="291"/>
  <c r="E46" i="291"/>
  <c r="F7" i="644" l="1"/>
  <c r="N12" i="267" l="1"/>
  <c r="F5" i="295" l="1"/>
  <c r="M12" i="267" l="1"/>
  <c r="L12" i="267"/>
  <c r="K12" i="267"/>
  <c r="J12" i="267"/>
  <c r="I12" i="267"/>
  <c r="G12" i="267"/>
  <c r="F12" i="267"/>
  <c r="E12" i="267"/>
  <c r="D12" i="267"/>
  <c r="C12" i="267"/>
  <c r="B12" i="267"/>
  <c r="I63" i="295"/>
  <c r="H63" i="295"/>
  <c r="E63" i="295"/>
  <c r="F62" i="295"/>
  <c r="G61" i="295"/>
  <c r="F61" i="295"/>
  <c r="G60" i="295"/>
  <c r="F60" i="295"/>
  <c r="G59" i="295"/>
  <c r="F59" i="295"/>
  <c r="F58" i="295"/>
  <c r="G57" i="295"/>
  <c r="F57" i="295"/>
  <c r="G56" i="295"/>
  <c r="F56" i="295"/>
  <c r="G55" i="295"/>
  <c r="F55" i="295"/>
  <c r="G54" i="295"/>
  <c r="F54" i="295"/>
  <c r="G53" i="295"/>
  <c r="F53" i="295"/>
  <c r="G52" i="295"/>
  <c r="F52" i="295"/>
  <c r="G51" i="295"/>
  <c r="F51" i="295"/>
  <c r="G50" i="295"/>
  <c r="F50" i="295"/>
  <c r="G49" i="295"/>
  <c r="F49" i="295"/>
  <c r="G48" i="295"/>
  <c r="F48" i="295"/>
  <c r="G47" i="295"/>
  <c r="F47" i="295"/>
  <c r="G46" i="295"/>
  <c r="F46" i="295"/>
  <c r="G45" i="295"/>
  <c r="F45" i="295"/>
  <c r="G44" i="295"/>
  <c r="F44" i="295"/>
  <c r="G43" i="295"/>
  <c r="F43" i="295"/>
  <c r="G42" i="295"/>
  <c r="F42" i="295"/>
  <c r="G41" i="295"/>
  <c r="F41" i="295"/>
  <c r="G40" i="295"/>
  <c r="F40" i="295"/>
  <c r="G39" i="295"/>
  <c r="F39" i="295"/>
  <c r="G38" i="295"/>
  <c r="F38" i="295"/>
  <c r="G37" i="295"/>
  <c r="F37" i="295"/>
  <c r="G36" i="295"/>
  <c r="F36" i="295"/>
  <c r="G35" i="295"/>
  <c r="F35" i="295"/>
  <c r="G34" i="295"/>
  <c r="F34" i="295"/>
  <c r="G33" i="295"/>
  <c r="F33" i="295"/>
  <c r="G32" i="295"/>
  <c r="F32" i="295"/>
  <c r="G31" i="295"/>
  <c r="F31" i="295"/>
  <c r="G30" i="295"/>
  <c r="F30" i="295"/>
  <c r="G29" i="295"/>
  <c r="F29" i="295"/>
  <c r="G28" i="295"/>
  <c r="F28" i="295"/>
  <c r="G27" i="295"/>
  <c r="F27" i="295"/>
  <c r="G26" i="295"/>
  <c r="F26" i="295"/>
  <c r="G25" i="295"/>
  <c r="F25" i="295"/>
  <c r="G24" i="295"/>
  <c r="F24" i="295"/>
  <c r="G23" i="295"/>
  <c r="F23" i="295"/>
  <c r="G22" i="295"/>
  <c r="F22" i="295"/>
  <c r="G21" i="295"/>
  <c r="F21" i="295"/>
  <c r="G20" i="295"/>
  <c r="F20" i="295"/>
  <c r="G19" i="295"/>
  <c r="F19" i="295"/>
  <c r="G18" i="295"/>
  <c r="F18" i="295"/>
  <c r="G17" i="295"/>
  <c r="F17" i="295"/>
  <c r="G16" i="295"/>
  <c r="F16" i="295"/>
  <c r="G15" i="295"/>
  <c r="F15" i="295"/>
  <c r="G14" i="295"/>
  <c r="F14" i="295"/>
  <c r="G13" i="295"/>
  <c r="F13" i="295"/>
  <c r="G12" i="295"/>
  <c r="F12" i="295"/>
  <c r="G11" i="295"/>
  <c r="F11" i="295"/>
  <c r="G10" i="295"/>
  <c r="F10" i="295"/>
  <c r="G9" i="295"/>
  <c r="F9" i="295"/>
  <c r="G8" i="295"/>
  <c r="F8" i="295"/>
  <c r="G7" i="295"/>
  <c r="F7" i="295"/>
  <c r="G6" i="295"/>
  <c r="F6" i="295"/>
  <c r="G5" i="295"/>
  <c r="F63" i="295" l="1"/>
  <c r="G63" i="295"/>
</calcChain>
</file>

<file path=xl/comments1.xml><?xml version="1.0" encoding="utf-8"?>
<comments xmlns="http://schemas.openxmlformats.org/spreadsheetml/2006/main">
  <authors>
    <author>Author</author>
  </authors>
  <commentList>
    <comment ref="N3" authorId="0" shapeId="0">
      <text>
        <r>
          <rPr>
            <b/>
            <sz val="9"/>
            <color indexed="81"/>
            <rFont val="Tahoma"/>
            <family val="2"/>
          </rPr>
          <t>Author:</t>
        </r>
        <r>
          <rPr>
            <sz val="9"/>
            <color indexed="81"/>
            <rFont val="Tahoma"/>
            <family val="2"/>
          </rPr>
          <t xml:space="preserve">
Additional column</t>
        </r>
      </text>
    </comment>
  </commentList>
</comments>
</file>

<file path=xl/sharedStrings.xml><?xml version="1.0" encoding="utf-8"?>
<sst xmlns="http://schemas.openxmlformats.org/spreadsheetml/2006/main" count="2422" uniqueCount="1136">
  <si>
    <t>CURRENT STATISTICS</t>
  </si>
  <si>
    <t>BSE</t>
  </si>
  <si>
    <t>NSE</t>
  </si>
  <si>
    <t>MSEI</t>
  </si>
  <si>
    <t>Mutual Funds</t>
  </si>
  <si>
    <t>Notes:</t>
  </si>
  <si>
    <t>Sl.No.</t>
  </si>
  <si>
    <t>Name of the Issuer/Company</t>
  </si>
  <si>
    <t>Date of Listing</t>
  </si>
  <si>
    <t>Type of Issue</t>
  </si>
  <si>
    <t>Number of Shares issued</t>
  </si>
  <si>
    <t>Oversubscribed (no. of times)</t>
  </si>
  <si>
    <t>Allocation in Net offer to public &amp; Others (No. of shares)</t>
  </si>
  <si>
    <t>Fresh</t>
  </si>
  <si>
    <t>OFS</t>
  </si>
  <si>
    <t>Total</t>
  </si>
  <si>
    <t>QIB</t>
  </si>
  <si>
    <t>NII</t>
  </si>
  <si>
    <t>RII</t>
  </si>
  <si>
    <t>Sl.No</t>
  </si>
  <si>
    <t>Target Company</t>
  </si>
  <si>
    <t>Acquirers/PACs</t>
  </si>
  <si>
    <t>Public Announcement Date</t>
  </si>
  <si>
    <t>Offer Opening Date</t>
  </si>
  <si>
    <t>Offer Closing Date</t>
  </si>
  <si>
    <t>Offer Size</t>
  </si>
  <si>
    <t>No. of 
Shares</t>
  </si>
  <si>
    <t>Percent of Equity 
Capital</t>
  </si>
  <si>
    <t>Year / Month</t>
  </si>
  <si>
    <t>Open Offers</t>
  </si>
  <si>
    <t>Objectives</t>
  </si>
  <si>
    <t>Change in Control 
of Management</t>
  </si>
  <si>
    <t>Consolidation of Holdings</t>
  </si>
  <si>
    <t>Substantial Acquisition</t>
  </si>
  <si>
    <t>No. of Offers</t>
  </si>
  <si>
    <t>Source: SEBI.</t>
  </si>
  <si>
    <t>Modes of Fund Raising</t>
  </si>
  <si>
    <t>No. of Issues</t>
  </si>
  <si>
    <t>Equity Issues</t>
  </si>
  <si>
    <t>Public</t>
  </si>
  <si>
    <t>Debt</t>
  </si>
  <si>
    <t>No. of issues</t>
  </si>
  <si>
    <t>Year/ Month</t>
  </si>
  <si>
    <t>Industry</t>
  </si>
  <si>
    <t>Consumer Services</t>
  </si>
  <si>
    <t>Healthcare</t>
  </si>
  <si>
    <t>Power</t>
  </si>
  <si>
    <t>Sector-wise</t>
  </si>
  <si>
    <t>Region-wise</t>
  </si>
  <si>
    <t>Private</t>
  </si>
  <si>
    <t>Northern</t>
  </si>
  <si>
    <t>Eastern</t>
  </si>
  <si>
    <t>Western</t>
  </si>
  <si>
    <t>Southern</t>
  </si>
  <si>
    <t>Central</t>
  </si>
  <si>
    <t>&lt; 5 crore</t>
  </si>
  <si>
    <t>≥ 5crore - &lt; 10crore</t>
  </si>
  <si>
    <t xml:space="preserve">  ≥ 10 crore - &lt; 50 crore</t>
  </si>
  <si>
    <t xml:space="preserve">  ≥ 50 crore - &lt; 100 crore</t>
  </si>
  <si>
    <t xml:space="preserve">  ≥ 100 crore -&lt;500 crore</t>
  </si>
  <si>
    <t>Only BSE</t>
  </si>
  <si>
    <t>Only NSE</t>
  </si>
  <si>
    <t>Only MSEI</t>
  </si>
  <si>
    <t>Both NSE and BSE</t>
  </si>
  <si>
    <t>Source: BSE, NSE and MSEI.</t>
  </si>
  <si>
    <t>Year/Month</t>
  </si>
  <si>
    <t>Common#</t>
  </si>
  <si>
    <t>Source: BSE and NSE</t>
  </si>
  <si>
    <t>NA</t>
  </si>
  <si>
    <t xml:space="preserve">No. of Companies Listed </t>
  </si>
  <si>
    <t>No. of Companies Permitted</t>
  </si>
  <si>
    <t xml:space="preserve">No. of Companies Traded </t>
  </si>
  <si>
    <t>No. of Trading Days</t>
  </si>
  <si>
    <t>No. of Trades (Lakh)</t>
  </si>
  <si>
    <t>Traded Quantity (Lakh)</t>
  </si>
  <si>
    <t>Demat Securities Traded (Lakh)</t>
  </si>
  <si>
    <t xml:space="preserve">S&amp;P BSE Sensex </t>
  </si>
  <si>
    <t>High</t>
  </si>
  <si>
    <t>Low</t>
  </si>
  <si>
    <t>Close</t>
  </si>
  <si>
    <t>No.of trades and turnover details inclusive of exchange traded corporate bonds</t>
  </si>
  <si>
    <t>Source: BSE</t>
  </si>
  <si>
    <t>#Data for No. of companies traded includes Government securities, Corporate bonds, REITs, InvITs, NSE listed companies as well as “Permitted to Trade” companies but excludes ETFs &amp; Mutual Funds</t>
  </si>
  <si>
    <t>Source: NSE</t>
  </si>
  <si>
    <t>No. of Companies Permitted #</t>
  </si>
  <si>
    <t>No. of Companies Traded</t>
  </si>
  <si>
    <t>Turnover (₹ crore)</t>
  </si>
  <si>
    <t>Demat Turnover (₹ crore)</t>
  </si>
  <si>
    <t xml:space="preserve">Market  Capitalisation (₹ crore) </t>
  </si>
  <si>
    <t xml:space="preserve">SX 40 Index </t>
  </si>
  <si>
    <t># Details of no. of companies in "permitted to trade" category which are active.</t>
  </si>
  <si>
    <t>Source: MSEI</t>
  </si>
  <si>
    <t>S.No</t>
  </si>
  <si>
    <t>City</t>
  </si>
  <si>
    <t>Ahmedabad</t>
  </si>
  <si>
    <t>Bengaluru</t>
  </si>
  <si>
    <t>Vadodara</t>
  </si>
  <si>
    <t>Bhubneshwar</t>
  </si>
  <si>
    <t>Chennai</t>
  </si>
  <si>
    <t>Ernakulam</t>
  </si>
  <si>
    <t>Coimbatore</t>
  </si>
  <si>
    <t>New Delhi</t>
  </si>
  <si>
    <t>Guwahati</t>
  </si>
  <si>
    <t>Hyderabad</t>
  </si>
  <si>
    <t>Indore</t>
  </si>
  <si>
    <t>Jaipur</t>
  </si>
  <si>
    <t>Kanpur</t>
  </si>
  <si>
    <t>Kolkata</t>
  </si>
  <si>
    <t>Ludhiana</t>
  </si>
  <si>
    <t>Mangalore</t>
  </si>
  <si>
    <t>Mumbai</t>
  </si>
  <si>
    <t>Patna</t>
  </si>
  <si>
    <t>Pune</t>
  </si>
  <si>
    <t>Rajkot</t>
  </si>
  <si>
    <t>Others</t>
  </si>
  <si>
    <t>Percentage Share in Turnover</t>
  </si>
  <si>
    <t>Proprietary</t>
  </si>
  <si>
    <t>FPIs</t>
  </si>
  <si>
    <t>Banks</t>
  </si>
  <si>
    <t>Source: BSE.</t>
  </si>
  <si>
    <t>Year /Month</t>
  </si>
  <si>
    <t>Source: NSE.</t>
  </si>
  <si>
    <t>Source: MSEI.</t>
  </si>
  <si>
    <t>Name of Security</t>
  </si>
  <si>
    <t>Issued
Capital 
(₹ crore)</t>
  </si>
  <si>
    <t>Free Float
Market
Capitalisation
(₹ crore)</t>
  </si>
  <si>
    <t>Weightage (Percent)</t>
  </si>
  <si>
    <t>Beta</t>
  </si>
  <si>
    <t>R 2</t>
  </si>
  <si>
    <t>Daily
Volatility
(Percent)</t>
  </si>
  <si>
    <t>Monthly
Return
(Percent)</t>
  </si>
  <si>
    <t>Impact
Cost
(Percent)</t>
  </si>
  <si>
    <t>KOTAK MAH.BK</t>
  </si>
  <si>
    <t>LARSEN &amp; TOU</t>
  </si>
  <si>
    <t>ASIAN PAINTS</t>
  </si>
  <si>
    <t>ULTRATECH CM</t>
  </si>
  <si>
    <t>3. Volatility is the standard deviation of the daily returns for the trailing 12 months.</t>
  </si>
  <si>
    <t>5. The above is calculated for a month for the portfolio size of Rs. 5 lakh.  It is calculated for the current month.</t>
  </si>
  <si>
    <t>Sl. No</t>
  </si>
  <si>
    <t>Adani Enterprises Ltd.</t>
  </si>
  <si>
    <t>Adani Ports and Special Economic Zone Ltd.</t>
  </si>
  <si>
    <t>Apollo Hospitals Enterprise Ltd.</t>
  </si>
  <si>
    <t>Asian Paints Ltd.</t>
  </si>
  <si>
    <t>Axis Bank Ltd.</t>
  </si>
  <si>
    <t>Bajaj Auto Ltd.</t>
  </si>
  <si>
    <t>Bajaj Finance Ltd.</t>
  </si>
  <si>
    <t>Bajaj Finserv Ltd.</t>
  </si>
  <si>
    <t>Bharti Airtel Ltd.</t>
  </si>
  <si>
    <t>Cipla Ltd.</t>
  </si>
  <si>
    <t>Coal India Ltd.</t>
  </si>
  <si>
    <t>Dr. Reddy's Laboratories Ltd.</t>
  </si>
  <si>
    <t>Eicher Motors Ltd.</t>
  </si>
  <si>
    <t>Grasim Industries Ltd.</t>
  </si>
  <si>
    <t>HCL Technologies Ltd.</t>
  </si>
  <si>
    <t>HDFC Bank Ltd.</t>
  </si>
  <si>
    <t>HDFC Life Insurance Company Ltd.</t>
  </si>
  <si>
    <t>Hindalco Industries Ltd.</t>
  </si>
  <si>
    <t>Hindustan Unilever Ltd.</t>
  </si>
  <si>
    <t>ICICI Bank Ltd.</t>
  </si>
  <si>
    <t>ITC Ltd.</t>
  </si>
  <si>
    <t>Infosys Ltd.</t>
  </si>
  <si>
    <t>JSW Steel Ltd.</t>
  </si>
  <si>
    <t>Kotak Mahindra Bank Ltd.</t>
  </si>
  <si>
    <t>Larsen &amp; Toubro Ltd.</t>
  </si>
  <si>
    <t>Mahindra &amp; Mahindra Ltd.</t>
  </si>
  <si>
    <t>Maruti Suzuki India Ltd.</t>
  </si>
  <si>
    <t>NTPC Ltd.</t>
  </si>
  <si>
    <t>Nestle India Ltd.</t>
  </si>
  <si>
    <t>Oil &amp; Natural Gas Corporation Ltd.</t>
  </si>
  <si>
    <t>Power Grid Corporation of India Ltd.</t>
  </si>
  <si>
    <t>Reliance Industries Ltd.</t>
  </si>
  <si>
    <t>SBI Life Insurance Company Ltd.</t>
  </si>
  <si>
    <t>State Bank of India</t>
  </si>
  <si>
    <t>Sun Pharmaceutical Industries Ltd.</t>
  </si>
  <si>
    <t>Tata Consultancy Services Ltd.</t>
  </si>
  <si>
    <t>Tata Consumer Products Ltd.</t>
  </si>
  <si>
    <t>Tata Steel Ltd.</t>
  </si>
  <si>
    <t>Tech Mahindra Ltd.</t>
  </si>
  <si>
    <t>Titan Company Ltd.</t>
  </si>
  <si>
    <t>UltraTech Cement Ltd.</t>
  </si>
  <si>
    <t>Wipro Ltd.</t>
  </si>
  <si>
    <t>R2</t>
  </si>
  <si>
    <t>Advances</t>
  </si>
  <si>
    <t>Declines</t>
  </si>
  <si>
    <t>Advance/Decline Ratio</t>
  </si>
  <si>
    <t>Month</t>
  </si>
  <si>
    <t>No. of Companies Listed</t>
  </si>
  <si>
    <t>Percent of Traded to Listed</t>
  </si>
  <si>
    <t>No. of Companies Traded#</t>
  </si>
  <si>
    <t>BSE Sensex</t>
  </si>
  <si>
    <t>BSE 100</t>
  </si>
  <si>
    <t>BSE 500</t>
  </si>
  <si>
    <t>Nifty 50</t>
  </si>
  <si>
    <t>Nifty Next 50</t>
  </si>
  <si>
    <t>Nifty 500</t>
  </si>
  <si>
    <t>SX40</t>
  </si>
  <si>
    <t>Note: Volatility is calculated as the standard deviation of the natural log of daily returns in indices for the respective period.</t>
  </si>
  <si>
    <t>Source: BSE, MSEI and NSE.</t>
  </si>
  <si>
    <t>Top</t>
  </si>
  <si>
    <t>5</t>
  </si>
  <si>
    <t>10</t>
  </si>
  <si>
    <t>25</t>
  </si>
  <si>
    <t>50</t>
  </si>
  <si>
    <t>100</t>
  </si>
  <si>
    <t>Securities</t>
  </si>
  <si>
    <t>Members</t>
  </si>
  <si>
    <t>Year /  Month</t>
  </si>
  <si>
    <t>No. of Trades(Lakh)</t>
  </si>
  <si>
    <t>Traded Quantity   (Lakh)</t>
  </si>
  <si>
    <t>Delivered Quantity   (Lakh)</t>
  </si>
  <si>
    <t>Percent of Delivered Quantity to Traded Quantity</t>
  </si>
  <si>
    <t>Delivered Value   (₹ crore)</t>
  </si>
  <si>
    <t>Percent  of Delivered Value to Total Turnover</t>
  </si>
  <si>
    <t>Delivered Quantity in Demat Mode (Lakh)</t>
  </si>
  <si>
    <t>Percent of Demat Delivered Quantity to Total Delivered Quantity</t>
  </si>
  <si>
    <t>Delivered Value in Demat Mode     (₹ crore)</t>
  </si>
  <si>
    <t>Percent of Demat Delivered Value to Total Delivered Value</t>
  </si>
  <si>
    <t>Short Delivery (Auctioned quantity) (Lakh)</t>
  </si>
  <si>
    <t>Percent of Short Delivery to Delivery Quantity</t>
  </si>
  <si>
    <t>Funds Pay-in (₹ crore)</t>
  </si>
  <si>
    <t>Securities Pay-in (₹ crore)</t>
  </si>
  <si>
    <t>Settlement Guarantee Fund (₹ crore)</t>
  </si>
  <si>
    <t>Equity</t>
  </si>
  <si>
    <t>Energy</t>
  </si>
  <si>
    <t>A. IPOs (Main Board)</t>
  </si>
  <si>
    <t>i) OFS Component</t>
  </si>
  <si>
    <t>ii) Fresh Capital Raising Component</t>
  </si>
  <si>
    <t>B. IPO (SME)</t>
  </si>
  <si>
    <t>C. IPO (Total) [A+B]</t>
  </si>
  <si>
    <t>i) OFS Component (Total)</t>
  </si>
  <si>
    <t>ii) Fresh Capital Raising Component (Total)</t>
  </si>
  <si>
    <t>D. FPO in the Main Board</t>
  </si>
  <si>
    <t xml:space="preserve">E. FPO in the SME Segment </t>
  </si>
  <si>
    <t>F. FPO (Total) [D+E]</t>
  </si>
  <si>
    <t>H. Rights Issue</t>
  </si>
  <si>
    <t xml:space="preserve">i)MainBoard Companies </t>
  </si>
  <si>
    <t>ii) SME / IGP Companies</t>
  </si>
  <si>
    <t>I. Preferential Issue</t>
  </si>
  <si>
    <t>J. QIPs/IPPs</t>
  </si>
  <si>
    <t>i)Mainboard companies</t>
  </si>
  <si>
    <t>ii)SME/IGP companies</t>
  </si>
  <si>
    <t>Bond Market</t>
  </si>
  <si>
    <t>Average Trade Size (₹)</t>
  </si>
  <si>
    <t>Stock Exchanges (Cash Segment)</t>
  </si>
  <si>
    <t>Stock Exchanges (Equity Derivatives Segment)</t>
  </si>
  <si>
    <t>Stock Exchanges (Currency Derivatives Segment)</t>
  </si>
  <si>
    <t>Stock Exchanges (Commodity Derivatives Segment)</t>
  </si>
  <si>
    <t>Custodians</t>
  </si>
  <si>
    <t>Depositories</t>
  </si>
  <si>
    <t>Merchant Bankers</t>
  </si>
  <si>
    <t>Bankers to an Issue</t>
  </si>
  <si>
    <t>Debenture Trustees</t>
  </si>
  <si>
    <t>Credit Rating Agencies</t>
  </si>
  <si>
    <t>Venture Capital Funds</t>
  </si>
  <si>
    <t>Foreign Venture Capital Investors</t>
  </si>
  <si>
    <t>Alternative Investment Funds</t>
  </si>
  <si>
    <t>Investment Advisors</t>
  </si>
  <si>
    <t>Research Analysts</t>
  </si>
  <si>
    <t>Collective Investment Schemes</t>
  </si>
  <si>
    <t>Approved Intermediaries (Stock Lending Schemes)</t>
  </si>
  <si>
    <t>STP (Centralised Hub)</t>
  </si>
  <si>
    <t>STP Service Providers</t>
  </si>
  <si>
    <t>FPOs</t>
  </si>
  <si>
    <t>ii) Fresh Capital Raising Component (Total) G(ii)+H+I+J</t>
  </si>
  <si>
    <t>Shriram Finance Ltd.</t>
  </si>
  <si>
    <t>Macro Economic Sector</t>
  </si>
  <si>
    <t>Sector</t>
  </si>
  <si>
    <t>Commodities</t>
  </si>
  <si>
    <t>Chemicals</t>
  </si>
  <si>
    <t>Construction Materials</t>
  </si>
  <si>
    <t>Metals &amp; Mining</t>
  </si>
  <si>
    <t>Forest Materials</t>
  </si>
  <si>
    <t>Consumer Discretionary</t>
  </si>
  <si>
    <t>Automobile and Auto Components</t>
  </si>
  <si>
    <t>Consumer Durables</t>
  </si>
  <si>
    <t>Textiles</t>
  </si>
  <si>
    <t>Media, Entertainment &amp; Publication</t>
  </si>
  <si>
    <t>Realty</t>
  </si>
  <si>
    <t>Oil, Gas &amp; Consumable Fuels</t>
  </si>
  <si>
    <t>Fast Moving Consumer Goods</t>
  </si>
  <si>
    <t>Financial Services</t>
  </si>
  <si>
    <t>Industrials</t>
  </si>
  <si>
    <t>Construction</t>
  </si>
  <si>
    <t>Capital Goods</t>
  </si>
  <si>
    <t>Information Technology</t>
  </si>
  <si>
    <t>Services</t>
  </si>
  <si>
    <t>Telecommunication</t>
  </si>
  <si>
    <t>Utilities</t>
  </si>
  <si>
    <t>Diversified</t>
  </si>
  <si>
    <t>Small and Medium REITs</t>
  </si>
  <si>
    <t>Source: ICCL</t>
  </si>
  <si>
    <t>Source: NSCCL</t>
  </si>
  <si>
    <t>1. The city-wise distribution of turnover is based on the cities uploaded in the UCC database of the Exchange for clientele trades and members registered office city for proprietary trades.</t>
  </si>
  <si>
    <t>i) BSE</t>
  </si>
  <si>
    <t>ii) NSE</t>
  </si>
  <si>
    <t>iii) MSEI</t>
  </si>
  <si>
    <t>ii) NCDEX</t>
  </si>
  <si>
    <t>i) NSDL</t>
  </si>
  <si>
    <t>ii) CDSL</t>
  </si>
  <si>
    <t>Market Intermediaries/Institutions</t>
  </si>
  <si>
    <t>Other Intermediaries</t>
  </si>
  <si>
    <t>Amount 
(₹ crore)</t>
  </si>
  <si>
    <t>Brokers (Cash Segment) (i+ii+iii)</t>
  </si>
  <si>
    <t>Brokers (Equity Derivatives Segment) (i+ii+iii)</t>
  </si>
  <si>
    <t>Brokers (Currency Derivatives Segment) (i+ii+iii)</t>
  </si>
  <si>
    <t>Brokers (Debt Segment) (i+ii+iii)</t>
  </si>
  <si>
    <t>Corporate Brokers(Cash Segment) (i+ii+iii)</t>
  </si>
  <si>
    <t>Depository Participants (i+ii)</t>
  </si>
  <si>
    <t>Bharat Electronics Ltd.</t>
  </si>
  <si>
    <t>Trent Ltd.</t>
  </si>
  <si>
    <t>Portfolio Managers</t>
  </si>
  <si>
    <t>i) MCX^</t>
  </si>
  <si>
    <t>Eternal Ltd.</t>
  </si>
  <si>
    <t>Jio Financial Services Ltd.</t>
  </si>
  <si>
    <t>Public Sector</t>
  </si>
  <si>
    <t>Source: NSE and BSE</t>
  </si>
  <si>
    <t>Financial Institution</t>
  </si>
  <si>
    <t>Non-Financial Institution</t>
  </si>
  <si>
    <t>Private Sector</t>
  </si>
  <si>
    <t>IPOs</t>
  </si>
  <si>
    <t>Rights Issue</t>
  </si>
  <si>
    <t>Preferential Issue</t>
  </si>
  <si>
    <t>QIPs/IPPs</t>
  </si>
  <si>
    <t>OFS through Exchanges</t>
  </si>
  <si>
    <t>Public Issues</t>
  </si>
  <si>
    <t xml:space="preserve">Private Placement </t>
  </si>
  <si>
    <t>Funds Mobilized by REITs</t>
  </si>
  <si>
    <t>Funds Mobilized by InvITs</t>
  </si>
  <si>
    <t>Mutual Funds (including inactive MFs)</t>
  </si>
  <si>
    <t>Financial Sector</t>
  </si>
  <si>
    <t>Non-Financial Sector</t>
  </si>
  <si>
    <t>Turnover of Equity Markets segment , Offer for Sale (OFS), Offer to Buy(OTB) and Institutional Trading Platform (ITP) has been included.</t>
  </si>
  <si>
    <t>Notes: Data for Top N scrips has been compiled for all markets except Auction market &amp; Retail Debt Market and includes series EQ, BE,BT, BL and IL.</t>
  </si>
  <si>
    <t>IPO</t>
  </si>
  <si>
    <t>G. Total Public Issues in Equity (C+F)</t>
  </si>
  <si>
    <t>(Percentage Share in Turnover)</t>
  </si>
  <si>
    <t>Month/ Year</t>
  </si>
  <si>
    <t>Index Futures</t>
  </si>
  <si>
    <t xml:space="preserve"> Stock Futures</t>
  </si>
  <si>
    <t>Index Options</t>
  </si>
  <si>
    <t>Stock Options</t>
  </si>
  <si>
    <t>Open Interest at the end of the day</t>
  </si>
  <si>
    <t xml:space="preserve">                 Calls</t>
  </si>
  <si>
    <t xml:space="preserve">                 Puts</t>
  </si>
  <si>
    <t>No. of  Contracts</t>
  </si>
  <si>
    <t xml:space="preserve">No. of Contracts </t>
  </si>
  <si>
    <t>Turnover
(₹ crore)</t>
  </si>
  <si>
    <t xml:space="preserve">No. of 
Contracts </t>
  </si>
  <si>
    <t>No. of Contracts</t>
  </si>
  <si>
    <t>Value (₹ crore)</t>
  </si>
  <si>
    <t>Premium</t>
  </si>
  <si>
    <t>Notional</t>
  </si>
  <si>
    <t>Year/     Month</t>
  </si>
  <si>
    <t>Index/Stock
Futures</t>
  </si>
  <si>
    <t>Index/Stock
Options</t>
  </si>
  <si>
    <t>Settlement
Gurantee
Fund</t>
  </si>
  <si>
    <t>MTM
Settlement</t>
  </si>
  <si>
    <t>Final
Settlement</t>
  </si>
  <si>
    <t>Premium
Settlement</t>
  </si>
  <si>
    <t>Exercise
Settlement</t>
  </si>
  <si>
    <t>Percentage Share in Open Interest</t>
  </si>
  <si>
    <t>Pro</t>
  </si>
  <si>
    <t>BSE 30 SENSEX</t>
  </si>
  <si>
    <t>BSE SENSEX 50</t>
  </si>
  <si>
    <t>BSE BANKEX</t>
  </si>
  <si>
    <t>BSE OIL &amp; GAS INDEX</t>
  </si>
  <si>
    <t>BSE TECK INDEX</t>
  </si>
  <si>
    <t>HANG SENG Index Futures</t>
  </si>
  <si>
    <t>MICEX Index Futures</t>
  </si>
  <si>
    <t>FTSE/JSE Top 40 Futures</t>
  </si>
  <si>
    <t>IBOVESPA Futures</t>
  </si>
  <si>
    <t>NIFTY</t>
  </si>
  <si>
    <t>BANKNIFTY</t>
  </si>
  <si>
    <t>FINNIFTY</t>
  </si>
  <si>
    <t>MIDCPNIFTY</t>
  </si>
  <si>
    <t>Currency Futures</t>
  </si>
  <si>
    <t>Currency  Options</t>
  </si>
  <si>
    <t>Open Interest at the end of  the Month</t>
  </si>
  <si>
    <t>Call</t>
  </si>
  <si>
    <t>Put</t>
  </si>
  <si>
    <t>Turnover 
(₹ crore)</t>
  </si>
  <si>
    <t>Value 
(₹ crore)</t>
  </si>
  <si>
    <t>Currency Options</t>
  </si>
  <si>
    <t>Turnover (₹  crore)</t>
  </si>
  <si>
    <t>Open Interest as on last day of the month (in lots)</t>
  </si>
  <si>
    <t>USDINR</t>
  </si>
  <si>
    <t>EURINR</t>
  </si>
  <si>
    <t>GBPINR</t>
  </si>
  <si>
    <t>JPYINR</t>
  </si>
  <si>
    <t>EURUSD</t>
  </si>
  <si>
    <t>GBPUSD</t>
  </si>
  <si>
    <t>USDJPY</t>
  </si>
  <si>
    <t>Weekly</t>
  </si>
  <si>
    <t>1 Month</t>
  </si>
  <si>
    <t xml:space="preserve">2 Months   </t>
  </si>
  <si>
    <t>3 Months</t>
  </si>
  <si>
    <t>&gt; 3 Months</t>
  </si>
  <si>
    <t>2 Months</t>
  </si>
  <si>
    <t>1</t>
  </si>
  <si>
    <t>Interest Rate Futures</t>
  </si>
  <si>
    <t>Open Interest at
the end of</t>
  </si>
  <si>
    <t>Traded Value 
(₹ crore)</t>
  </si>
  <si>
    <t>Physical Delivery Settlement</t>
  </si>
  <si>
    <t>Gross Purchase 
(₹ crore)</t>
  </si>
  <si>
    <t>Gross Sales 
(₹ crore)</t>
  </si>
  <si>
    <t>Net Investment (₹ crore)</t>
  </si>
  <si>
    <t>Net Investment (US $ mn.)</t>
  </si>
  <si>
    <t>Cumulative Net Investment (US $ mn.)</t>
  </si>
  <si>
    <t>Notional value of ODIs on Equity, Debt , Hybrid securities &amp; Derivatives (₹ crore)</t>
  </si>
  <si>
    <t>Notional value of ODIs on Equity, Debt , Hybrid securities excluding Derivatives (₹ crore)</t>
  </si>
  <si>
    <t>Assets Under Custody of FPIs (₹ crore)</t>
  </si>
  <si>
    <t xml:space="preserve"> Notional value of ODIs on Equity, Debt &amp; Hybrid securities including Derivatives as per cent of  Assets Under Custody of FPIs</t>
  </si>
  <si>
    <t>Notional value of ODIs on Equity, Debt and Hybrid securities excluding Derivatives as per cent of  Assets Under Custody of FPIs</t>
  </si>
  <si>
    <t>Client</t>
  </si>
  <si>
    <t xml:space="preserve">FPIs </t>
  </si>
  <si>
    <t>Foreign Depositories</t>
  </si>
  <si>
    <t>FDI</t>
  </si>
  <si>
    <t>FVCI</t>
  </si>
  <si>
    <t>OCBs</t>
  </si>
  <si>
    <t>NRIs</t>
  </si>
  <si>
    <t>Corporates</t>
  </si>
  <si>
    <t>Insurance Companies</t>
  </si>
  <si>
    <t>Local Pension Funds</t>
  </si>
  <si>
    <t>Financial Institutions</t>
  </si>
  <si>
    <t>No.</t>
  </si>
  <si>
    <t>Amount
(₹ crore)</t>
  </si>
  <si>
    <t>Amount
 (₹ crore)</t>
  </si>
  <si>
    <t>4</t>
  </si>
  <si>
    <t>7</t>
  </si>
  <si>
    <t>13</t>
  </si>
  <si>
    <t>16</t>
  </si>
  <si>
    <t>19</t>
  </si>
  <si>
    <t>22</t>
  </si>
  <si>
    <t>28</t>
  </si>
  <si>
    <t>Sectors of Economy</t>
  </si>
  <si>
    <t>As at the end of</t>
  </si>
  <si>
    <t>Information technology</t>
  </si>
  <si>
    <t>Telecommunications</t>
  </si>
  <si>
    <t>Pharmaceuticals</t>
  </si>
  <si>
    <t>Biotechnology</t>
  </si>
  <si>
    <t>Media/ Entertainment</t>
  </si>
  <si>
    <t>Services Sector</t>
  </si>
  <si>
    <t>Industrial Products</t>
  </si>
  <si>
    <t xml:space="preserve">Source: SEBI </t>
  </si>
  <si>
    <t>Gross Mobilisation</t>
  </si>
  <si>
    <t>Redemption/Repurchase</t>
  </si>
  <si>
    <t>Net Inflow/ Outflow</t>
  </si>
  <si>
    <t>Assets at the End of Period</t>
  </si>
  <si>
    <t>Pvt. Sector</t>
  </si>
  <si>
    <t>Sl. No.</t>
  </si>
  <si>
    <t>Scheme Category</t>
  </si>
  <si>
    <t>A</t>
  </si>
  <si>
    <t>Open ended Schemes</t>
  </si>
  <si>
    <t>I</t>
  </si>
  <si>
    <t>Income/Debt Oriented Schemes</t>
  </si>
  <si>
    <t>Overnight Fund</t>
  </si>
  <si>
    <t>Liquid Fund</t>
  </si>
  <si>
    <t>Ultra Short Duration Fund</t>
  </si>
  <si>
    <t>Low Duration Fund</t>
  </si>
  <si>
    <t>Money Market Fund</t>
  </si>
  <si>
    <t>Short Duration Fund</t>
  </si>
  <si>
    <t>Medium Duration Fund</t>
  </si>
  <si>
    <t>Medium to Long Duration Fund</t>
  </si>
  <si>
    <t>Long Duration Fund</t>
  </si>
  <si>
    <t>Dynamic Bond Fund</t>
  </si>
  <si>
    <t>Corporate Bond Fund</t>
  </si>
  <si>
    <t>Credit Risk Fund</t>
  </si>
  <si>
    <t>Banking and PSU Fund</t>
  </si>
  <si>
    <t>Gilt Fund</t>
  </si>
  <si>
    <t>Gilt Fund with 10 year constant duration</t>
  </si>
  <si>
    <t>Floater Fund</t>
  </si>
  <si>
    <t xml:space="preserve">Sub total - I </t>
  </si>
  <si>
    <t>II</t>
  </si>
  <si>
    <t>Growth/Equity Oriented Schemes</t>
  </si>
  <si>
    <t>Multi Cap Fund</t>
  </si>
  <si>
    <t>Large Cap Fund</t>
  </si>
  <si>
    <t>Large &amp; Mid Cap Fund</t>
  </si>
  <si>
    <t>Mid Cap Fund</t>
  </si>
  <si>
    <t>Small Cap Fund</t>
  </si>
  <si>
    <t>Dividend Yield Fund</t>
  </si>
  <si>
    <t>Value Fund/Contra Fund</t>
  </si>
  <si>
    <t>Focused Fund</t>
  </si>
  <si>
    <t>Sectoral/Thematic Funds</t>
  </si>
  <si>
    <t>ELSS</t>
  </si>
  <si>
    <t>Flexi Cap Fund</t>
  </si>
  <si>
    <t xml:space="preserve">Sub total - II </t>
  </si>
  <si>
    <t>III</t>
  </si>
  <si>
    <t>Hybrid Schemes</t>
  </si>
  <si>
    <t>Conservative Hybrid Fund</t>
  </si>
  <si>
    <t>Balanced Hybrid Fund/Aggressive Hybrid Fund</t>
  </si>
  <si>
    <t>Dynamic Asset Allocation/Balanced Advantage</t>
  </si>
  <si>
    <t>Multi Asset Allocation</t>
  </si>
  <si>
    <t>Arbitrage Fund</t>
  </si>
  <si>
    <t>Equity Savings Fund</t>
  </si>
  <si>
    <t xml:space="preserve">Sub total - III </t>
  </si>
  <si>
    <t>IV</t>
  </si>
  <si>
    <t>Solution Oriented  Schemes</t>
  </si>
  <si>
    <t>Retirement Fund</t>
  </si>
  <si>
    <t>Childrens' Fund</t>
  </si>
  <si>
    <t xml:space="preserve">Sub total - IV </t>
  </si>
  <si>
    <t>V</t>
  </si>
  <si>
    <t>Other Schemes</t>
  </si>
  <si>
    <t>Index Funds</t>
  </si>
  <si>
    <t>GOLD ETFs</t>
  </si>
  <si>
    <t>Other ETFs</t>
  </si>
  <si>
    <t>Fund of funds investing overseas</t>
  </si>
  <si>
    <t xml:space="preserve">Sub total - V </t>
  </si>
  <si>
    <t>Total A-Open ended Schemes</t>
  </si>
  <si>
    <t>B</t>
  </si>
  <si>
    <t>Close  Ended Schemes</t>
  </si>
  <si>
    <t>i</t>
  </si>
  <si>
    <t>Fixed Term Plan</t>
  </si>
  <si>
    <t>ii</t>
  </si>
  <si>
    <t>Capital Protection Oriented  Schemes</t>
  </si>
  <si>
    <t>iii</t>
  </si>
  <si>
    <t xml:space="preserve">Infrastructure Debt Fund </t>
  </si>
  <si>
    <t>iv</t>
  </si>
  <si>
    <t>Other Debt</t>
  </si>
  <si>
    <t>Sub total</t>
  </si>
  <si>
    <t>Total B -Close ended Schemes</t>
  </si>
  <si>
    <t>C</t>
  </si>
  <si>
    <t>Interval Schemes</t>
  </si>
  <si>
    <t>Growth Oriented Schemes</t>
  </si>
  <si>
    <t>Total C -Interval Schemes</t>
  </si>
  <si>
    <t>Grand Total (A+B+C)</t>
  </si>
  <si>
    <t>Fund of Funds Scheme (Domestic)**</t>
  </si>
  <si>
    <t>No.of schemes also includes serial plans.</t>
  </si>
  <si>
    <t>Source: SEBI</t>
  </si>
  <si>
    <t>Particulars</t>
  </si>
  <si>
    <t>Non-Discretionary</t>
  </si>
  <si>
    <t>Co-Investment</t>
  </si>
  <si>
    <t>No. of Clients</t>
  </si>
  <si>
    <t>Listed Equity</t>
  </si>
  <si>
    <t>Unlisted Equity</t>
  </si>
  <si>
    <t>Plain Debt Listed</t>
  </si>
  <si>
    <t>Plain Debt Unlisted</t>
  </si>
  <si>
    <t>Structured Debt Listed</t>
  </si>
  <si>
    <t>Structured Debt Unlisted</t>
  </si>
  <si>
    <t>Derivatives- Equity</t>
  </si>
  <si>
    <t>Derivatives- Commodity</t>
  </si>
  <si>
    <t>Derivatives- Others</t>
  </si>
  <si>
    <t xml:space="preserve">Notes: </t>
  </si>
  <si>
    <t xml:space="preserve">
Exchanges</t>
  </si>
  <si>
    <t xml:space="preserve">
Particulars</t>
  </si>
  <si>
    <t>Futures</t>
  </si>
  <si>
    <t>Agriculture</t>
  </si>
  <si>
    <t>Metals other than bullion</t>
  </si>
  <si>
    <t xml:space="preserve">Bullion </t>
  </si>
  <si>
    <t xml:space="preserve">Energy </t>
  </si>
  <si>
    <t>Gems and Stones</t>
  </si>
  <si>
    <t xml:space="preserve">
Indices</t>
  </si>
  <si>
    <t xml:space="preserve">
Bullion </t>
  </si>
  <si>
    <t xml:space="preserve">
NCDEX</t>
  </si>
  <si>
    <t xml:space="preserve">
Permitted for trading</t>
  </si>
  <si>
    <t xml:space="preserve">
Contracts floated </t>
  </si>
  <si>
    <t xml:space="preserve">
Traded</t>
  </si>
  <si>
    <t xml:space="preserve">
MCX</t>
  </si>
  <si>
    <t xml:space="preserve">
BSE</t>
  </si>
  <si>
    <t xml:space="preserve">
NSE</t>
  </si>
  <si>
    <t xml:space="preserve">
Source: NCDEX, MCX, BSE and NSE</t>
  </si>
  <si>
    <t xml:space="preserve"> </t>
  </si>
  <si>
    <t>MCX iCOMDEX Composite</t>
  </si>
  <si>
    <t>Open</t>
  </si>
  <si>
    <t>MCX BULLDEX</t>
  </si>
  <si>
    <t>MCX METLDEX</t>
  </si>
  <si>
    <t>MCX ENRGDEX</t>
  </si>
  <si>
    <t>Source: MCX</t>
  </si>
  <si>
    <t>No.of Trading days</t>
  </si>
  <si>
    <t>Bullion</t>
  </si>
  <si>
    <t>Metals</t>
  </si>
  <si>
    <t>iCOMDEX Bullion</t>
  </si>
  <si>
    <t>iCOMDEX Energy</t>
  </si>
  <si>
    <t>iCOMDEX Metal</t>
  </si>
  <si>
    <t>Total Futures</t>
  </si>
  <si>
    <t>No. of contracts</t>
  </si>
  <si>
    <t>Options</t>
  </si>
  <si>
    <t>Total Options</t>
  </si>
  <si>
    <t xml:space="preserve">Call Options </t>
  </si>
  <si>
    <t xml:space="preserve">Put Options </t>
  </si>
  <si>
    <t>Note: Options Turnover is based on Notional value (i.e. Strike Price + Premium).</t>
  </si>
  <si>
    <t xml:space="preserve">Agridex Index </t>
  </si>
  <si>
    <t>Source: NCDEX</t>
  </si>
  <si>
    <t>Base Metal</t>
  </si>
  <si>
    <t>Farmers / FPOs</t>
  </si>
  <si>
    <t>VCPs/ Hedger</t>
  </si>
  <si>
    <t>Proprietary traders</t>
  </si>
  <si>
    <t>Domestic Financial Institutional Investors</t>
  </si>
  <si>
    <t>Foreign Participants</t>
  </si>
  <si>
    <t>MCX</t>
  </si>
  <si>
    <t>NCDEX</t>
  </si>
  <si>
    <t xml:space="preserve">
Source: MCX, NCDEX, BSE and NSE</t>
  </si>
  <si>
    <t>Source: ICCL and NSCCL</t>
  </si>
  <si>
    <t>&gt;=500 crore</t>
  </si>
  <si>
    <t>Face Value (₹)</t>
  </si>
  <si>
    <t>Premium Value (₹)</t>
  </si>
  <si>
    <t>Issue Price (₹)</t>
  </si>
  <si>
    <t>Amount            (₹ crore)</t>
  </si>
  <si>
    <t>Offer Size (₹ crore)</t>
  </si>
  <si>
    <t>Offer
 Price 
(₹) per share</t>
  </si>
  <si>
    <t>i) OFS Component (Total) G(i)</t>
  </si>
  <si>
    <t xml:space="preserve">K. Total Equity raised </t>
  </si>
  <si>
    <t>L. Funds mobilized through Private Placement in Corporate Bond Market (CBM)</t>
  </si>
  <si>
    <t>N. Total Funds Mobilized in CBM (L+M)</t>
  </si>
  <si>
    <t>O. Total Funds Mobilized by REITs</t>
  </si>
  <si>
    <t>P. Total Funds Mobilized by InvITs</t>
  </si>
  <si>
    <t>Q. Total Funds Mobilized by REITs &amp; InvITs (O+P)</t>
  </si>
  <si>
    <t>Brokers (Commodity Derivatives Segment) (i+ii+iii+iv)</t>
  </si>
  <si>
    <t>iii) BSE</t>
  </si>
  <si>
    <t>iv) NSE</t>
  </si>
  <si>
    <t>Note: Data on IPO issues are categorised based on the listing date.</t>
  </si>
  <si>
    <t>#Listed on more than one exchange.</t>
  </si>
  <si>
    <t>BHARAT ELECT</t>
  </si>
  <si>
    <t xml:space="preserve">Note: The percentage is derived by dividing individual index turnover (futures+options) as a percentage of total index turnover (futures+options) </t>
  </si>
  <si>
    <t>Average of daily close during the period</t>
  </si>
  <si>
    <t>4. Impact cost is calculated as the difference between actual buy price and ideal buy price, divided by ideal buy price, multiplied by 100. Hence ideal price is calculated as (best buy + best sell)/2.</t>
  </si>
  <si>
    <t>Note: ^Excluding members on whom SEBI orders in the matter of NSEL for cancellation of certificate/ application rejected  has been issued and SAT has not granted stay on SEBI order against SEBI order for cancellation of certificate</t>
  </si>
  <si>
    <t>1. IPOs are classified based on listing date and public debt issues on the basis of closing date of the issue.</t>
  </si>
  <si>
    <t>3. The amount raised through fresh issues and OFS are obtained by multiplying the respective number of shares issued with the issue price.</t>
  </si>
  <si>
    <r>
      <rPr>
        <sz val="10"/>
        <rFont val="Garamond"/>
        <family val="1"/>
      </rPr>
      <t>Chemicals &amp; Petrochemicals</t>
    </r>
  </si>
  <si>
    <r>
      <rPr>
        <sz val="10"/>
        <rFont val="Garamond"/>
        <family val="1"/>
      </rPr>
      <t>Fertilizers &amp; Agrochemicals</t>
    </r>
  </si>
  <si>
    <r>
      <rPr>
        <sz val="10"/>
        <rFont val="Garamond"/>
        <family val="1"/>
      </rPr>
      <t>Cement &amp; Cement Products</t>
    </r>
  </si>
  <si>
    <r>
      <rPr>
        <sz val="10"/>
        <rFont val="Garamond"/>
        <family val="1"/>
      </rPr>
      <t>Other Construction Materials</t>
    </r>
  </si>
  <si>
    <r>
      <rPr>
        <sz val="10"/>
        <rFont val="Garamond"/>
        <family val="1"/>
      </rPr>
      <t>Ferrous Metals</t>
    </r>
  </si>
  <si>
    <r>
      <rPr>
        <sz val="10"/>
        <rFont val="Garamond"/>
        <family val="1"/>
      </rPr>
      <t>Non - Ferrous Metals</t>
    </r>
  </si>
  <si>
    <r>
      <rPr>
        <sz val="10"/>
        <rFont val="Garamond"/>
        <family val="1"/>
      </rPr>
      <t>Diversified Metals</t>
    </r>
  </si>
  <si>
    <r>
      <rPr>
        <sz val="10"/>
        <rFont val="Garamond"/>
        <family val="1"/>
      </rPr>
      <t>Minerals &amp; Mining</t>
    </r>
  </si>
  <si>
    <r>
      <rPr>
        <sz val="10"/>
        <rFont val="Garamond"/>
        <family val="1"/>
      </rPr>
      <t>Metals &amp; Minerals Trading</t>
    </r>
  </si>
  <si>
    <r>
      <rPr>
        <sz val="10"/>
        <rFont val="Garamond"/>
        <family val="1"/>
      </rPr>
      <t>Paper, Forest &amp; Jute Products</t>
    </r>
  </si>
  <si>
    <r>
      <rPr>
        <sz val="10"/>
        <rFont val="Garamond"/>
        <family val="1"/>
      </rPr>
      <t>Automobiles</t>
    </r>
  </si>
  <si>
    <r>
      <rPr>
        <sz val="10"/>
        <rFont val="Garamond"/>
        <family val="1"/>
      </rPr>
      <t>Auto Components</t>
    </r>
  </si>
  <si>
    <r>
      <rPr>
        <sz val="10"/>
        <rFont val="Garamond"/>
        <family val="1"/>
      </rPr>
      <t>Consumer Durables</t>
    </r>
  </si>
  <si>
    <r>
      <rPr>
        <sz val="10"/>
        <rFont val="Garamond"/>
        <family val="1"/>
      </rPr>
      <t>Textiles &amp; Apparels</t>
    </r>
  </si>
  <si>
    <r>
      <rPr>
        <sz val="10"/>
        <rFont val="Garamond"/>
        <family val="1"/>
      </rPr>
      <t>Media</t>
    </r>
  </si>
  <si>
    <r>
      <rPr>
        <sz val="10"/>
        <rFont val="Garamond"/>
        <family val="1"/>
      </rPr>
      <t>Entertainment</t>
    </r>
  </si>
  <si>
    <r>
      <rPr>
        <sz val="10"/>
        <rFont val="Garamond"/>
        <family val="1"/>
      </rPr>
      <t>Printing &amp; Publication</t>
    </r>
  </si>
  <si>
    <r>
      <rPr>
        <sz val="10"/>
        <rFont val="Garamond"/>
        <family val="1"/>
      </rPr>
      <t>Realty</t>
    </r>
  </si>
  <si>
    <r>
      <rPr>
        <sz val="10"/>
        <rFont val="Garamond"/>
        <family val="1"/>
      </rPr>
      <t>Leisure Services</t>
    </r>
  </si>
  <si>
    <r>
      <rPr>
        <sz val="10"/>
        <rFont val="Garamond"/>
        <family val="1"/>
      </rPr>
      <t>Other Consumer Services</t>
    </r>
  </si>
  <si>
    <r>
      <rPr>
        <sz val="10"/>
        <rFont val="Garamond"/>
        <family val="1"/>
      </rPr>
      <t>Retailing</t>
    </r>
  </si>
  <si>
    <r>
      <rPr>
        <sz val="10"/>
        <rFont val="Garamond"/>
        <family val="1"/>
      </rPr>
      <t>Gas</t>
    </r>
  </si>
  <si>
    <r>
      <rPr>
        <sz val="10"/>
        <rFont val="Garamond"/>
        <family val="1"/>
      </rPr>
      <t>Oil</t>
    </r>
  </si>
  <si>
    <r>
      <rPr>
        <sz val="10"/>
        <rFont val="Garamond"/>
        <family val="1"/>
      </rPr>
      <t>Petroleum Products</t>
    </r>
  </si>
  <si>
    <r>
      <rPr>
        <sz val="10"/>
        <rFont val="Garamond"/>
        <family val="1"/>
      </rPr>
      <t>Consumable Fuels</t>
    </r>
  </si>
  <si>
    <r>
      <rPr>
        <sz val="10"/>
        <rFont val="Garamond"/>
        <family val="1"/>
      </rPr>
      <t>Agricultural Food &amp; other Products</t>
    </r>
  </si>
  <si>
    <r>
      <rPr>
        <sz val="10"/>
        <rFont val="Garamond"/>
        <family val="1"/>
      </rPr>
      <t>Beverages</t>
    </r>
  </si>
  <si>
    <r>
      <rPr>
        <sz val="10"/>
        <rFont val="Garamond"/>
        <family val="1"/>
      </rPr>
      <t>Cigarettes &amp; Tobacco Products</t>
    </r>
  </si>
  <si>
    <r>
      <rPr>
        <sz val="10"/>
        <rFont val="Garamond"/>
        <family val="1"/>
      </rPr>
      <t>Food Products</t>
    </r>
  </si>
  <si>
    <r>
      <rPr>
        <sz val="10"/>
        <rFont val="Garamond"/>
        <family val="1"/>
      </rPr>
      <t>Personal Products</t>
    </r>
  </si>
  <si>
    <r>
      <rPr>
        <sz val="10"/>
        <rFont val="Garamond"/>
        <family val="1"/>
      </rPr>
      <t>Household Products</t>
    </r>
  </si>
  <si>
    <r>
      <rPr>
        <sz val="10"/>
        <rFont val="Garamond"/>
        <family val="1"/>
      </rPr>
      <t>Diversified FMCG</t>
    </r>
  </si>
  <si>
    <r>
      <rPr>
        <sz val="10"/>
        <rFont val="Garamond"/>
        <family val="1"/>
      </rPr>
      <t>Finance</t>
    </r>
  </si>
  <si>
    <r>
      <rPr>
        <sz val="10"/>
        <rFont val="Garamond"/>
        <family val="1"/>
      </rPr>
      <t>Banks</t>
    </r>
  </si>
  <si>
    <r>
      <rPr>
        <sz val="10"/>
        <rFont val="Garamond"/>
        <family val="1"/>
      </rPr>
      <t>Capital Markets</t>
    </r>
  </si>
  <si>
    <r>
      <rPr>
        <sz val="10"/>
        <rFont val="Garamond"/>
        <family val="1"/>
      </rPr>
      <t>Insurance</t>
    </r>
  </si>
  <si>
    <r>
      <rPr>
        <sz val="10"/>
        <rFont val="Garamond"/>
        <family val="1"/>
      </rPr>
      <t>Financial Technology (Fintech)</t>
    </r>
  </si>
  <si>
    <r>
      <rPr>
        <sz val="10"/>
        <rFont val="Garamond"/>
        <family val="1"/>
      </rPr>
      <t>Pharmaceuticals &amp; Biotechnology</t>
    </r>
  </si>
  <si>
    <r>
      <rPr>
        <sz val="10"/>
        <rFont val="Garamond"/>
        <family val="1"/>
      </rPr>
      <t>Healthcare Equipment &amp; Supplies</t>
    </r>
  </si>
  <si>
    <r>
      <rPr>
        <sz val="10"/>
        <rFont val="Garamond"/>
        <family val="1"/>
      </rPr>
      <t>Healthcare Services</t>
    </r>
  </si>
  <si>
    <r>
      <rPr>
        <sz val="10"/>
        <rFont val="Garamond"/>
        <family val="1"/>
      </rPr>
      <t>Construction</t>
    </r>
  </si>
  <si>
    <r>
      <rPr>
        <sz val="10"/>
        <rFont val="Garamond"/>
        <family val="1"/>
      </rPr>
      <t>Aerospace &amp; Defense</t>
    </r>
  </si>
  <si>
    <r>
      <rPr>
        <sz val="10"/>
        <rFont val="Garamond"/>
        <family val="1"/>
      </rPr>
      <t>Electrical Equipment</t>
    </r>
  </si>
  <si>
    <r>
      <rPr>
        <sz val="10"/>
        <rFont val="Garamond"/>
        <family val="1"/>
      </rPr>
      <t>Industrial Manufacturing</t>
    </r>
  </si>
  <si>
    <r>
      <rPr>
        <sz val="10"/>
        <rFont val="Garamond"/>
        <family val="1"/>
      </rPr>
      <t>Industrial Products</t>
    </r>
  </si>
  <si>
    <r>
      <rPr>
        <sz val="10"/>
        <rFont val="Garamond"/>
        <family val="1"/>
      </rPr>
      <t>IT - Software</t>
    </r>
  </si>
  <si>
    <r>
      <rPr>
        <sz val="10"/>
        <rFont val="Garamond"/>
        <family val="1"/>
      </rPr>
      <t>IT - Services</t>
    </r>
  </si>
  <si>
    <r>
      <rPr>
        <sz val="10"/>
        <rFont val="Garamond"/>
        <family val="1"/>
      </rPr>
      <t>IT - Hardware</t>
    </r>
  </si>
  <si>
    <r>
      <rPr>
        <sz val="10"/>
        <rFont val="Garamond"/>
        <family val="1"/>
      </rPr>
      <t>Engineering Services</t>
    </r>
  </si>
  <si>
    <r>
      <rPr>
        <sz val="10"/>
        <rFont val="Garamond"/>
        <family val="1"/>
      </rPr>
      <t>Transport Services</t>
    </r>
  </si>
  <si>
    <r>
      <rPr>
        <sz val="10"/>
        <rFont val="Garamond"/>
        <family val="1"/>
      </rPr>
      <t>Transport Infrastructure</t>
    </r>
  </si>
  <si>
    <r>
      <rPr>
        <sz val="10"/>
        <rFont val="Garamond"/>
        <family val="1"/>
      </rPr>
      <t>Commercial Services &amp; Supplies</t>
    </r>
  </si>
  <si>
    <r>
      <rPr>
        <sz val="10"/>
        <rFont val="Garamond"/>
        <family val="1"/>
      </rPr>
      <t>Public Services</t>
    </r>
  </si>
  <si>
    <r>
      <rPr>
        <sz val="10"/>
        <rFont val="Garamond"/>
        <family val="1"/>
      </rPr>
      <t>Telecom - Services</t>
    </r>
  </si>
  <si>
    <r>
      <rPr>
        <sz val="10"/>
        <rFont val="Garamond"/>
        <family val="1"/>
      </rPr>
      <t>Telecom -  Equipment &amp; Accessories</t>
    </r>
  </si>
  <si>
    <r>
      <rPr>
        <sz val="10"/>
        <rFont val="Garamond"/>
        <family val="1"/>
      </rPr>
      <t>Power</t>
    </r>
  </si>
  <si>
    <r>
      <rPr>
        <sz val="10"/>
        <rFont val="Garamond"/>
        <family val="1"/>
      </rPr>
      <t>Other Utilities</t>
    </r>
  </si>
  <si>
    <r>
      <rPr>
        <sz val="10"/>
        <rFont val="Garamond"/>
        <family val="1"/>
      </rPr>
      <t>Diversified</t>
    </r>
  </si>
  <si>
    <t xml:space="preserve">2 When an issue has both fresh issue and OFS, it is considered as a fresh issue. </t>
  </si>
  <si>
    <t>Amount
  (₹ crore)</t>
  </si>
  <si>
    <t>Business Trusts</t>
  </si>
  <si>
    <t>Parameter</t>
  </si>
  <si>
    <t>Unit</t>
  </si>
  <si>
    <t>NSDL (at the end of the period)</t>
  </si>
  <si>
    <t>CDSL (at the end of the period)</t>
  </si>
  <si>
    <t>Per cent Change during the year</t>
  </si>
  <si>
    <t>Per cent Change during the month</t>
  </si>
  <si>
    <t>2</t>
  </si>
  <si>
    <t>8</t>
  </si>
  <si>
    <t>11</t>
  </si>
  <si>
    <r>
      <t xml:space="preserve">Number of </t>
    </r>
    <r>
      <rPr>
        <b/>
        <sz val="11"/>
        <color indexed="8"/>
        <rFont val="Garamond"/>
        <family val="1"/>
      </rPr>
      <t>companies</t>
    </r>
    <r>
      <rPr>
        <sz val="11"/>
        <color indexed="8"/>
        <rFont val="Garamond"/>
        <family val="1"/>
      </rPr>
      <t xml:space="preserve"> signed up to make their shares available for dematerialization</t>
    </r>
  </si>
  <si>
    <t>Number</t>
  </si>
  <si>
    <r>
      <t xml:space="preserve">Number of </t>
    </r>
    <r>
      <rPr>
        <b/>
        <sz val="11"/>
        <color indexed="8"/>
        <rFont val="Garamond"/>
        <family val="1"/>
      </rPr>
      <t>Depository Participants</t>
    </r>
    <r>
      <rPr>
        <sz val="11"/>
        <color indexed="8"/>
        <rFont val="Garamond"/>
        <family val="1"/>
      </rPr>
      <t xml:space="preserve"> (registered)</t>
    </r>
  </si>
  <si>
    <r>
      <t xml:space="preserve">Number of </t>
    </r>
    <r>
      <rPr>
        <b/>
        <sz val="11"/>
        <color indexed="8"/>
        <rFont val="Garamond"/>
        <family val="1"/>
      </rPr>
      <t>Clearing Corporations</t>
    </r>
    <r>
      <rPr>
        <sz val="11"/>
        <color indexed="8"/>
        <rFont val="Garamond"/>
        <family val="1"/>
      </rPr>
      <t xml:space="preserve"> (connected)</t>
    </r>
  </si>
  <si>
    <r>
      <t xml:space="preserve">Number of </t>
    </r>
    <r>
      <rPr>
        <b/>
        <sz val="11"/>
        <color indexed="8"/>
        <rFont val="Garamond"/>
        <family val="1"/>
      </rPr>
      <t>Investor Accounts</t>
    </r>
  </si>
  <si>
    <t>Lakh</t>
  </si>
  <si>
    <r>
      <t xml:space="preserve">Number of </t>
    </r>
    <r>
      <rPr>
        <b/>
        <sz val="11"/>
        <color indexed="8"/>
        <rFont val="Garamond"/>
        <family val="1"/>
      </rPr>
      <t>Active Investor Accounts^</t>
    </r>
  </si>
  <si>
    <r>
      <rPr>
        <b/>
        <sz val="11"/>
        <color indexed="8"/>
        <rFont val="Garamond"/>
        <family val="1"/>
      </rPr>
      <t>Quantity</t>
    </r>
    <r>
      <rPr>
        <sz val="11"/>
        <color indexed="8"/>
        <rFont val="Garamond"/>
        <family val="1"/>
      </rPr>
      <t xml:space="preserve"> of Shares dematerialized</t>
    </r>
  </si>
  <si>
    <t>Crore</t>
  </si>
  <si>
    <r>
      <rPr>
        <b/>
        <sz val="11"/>
        <color indexed="8"/>
        <rFont val="Garamond"/>
        <family val="1"/>
      </rPr>
      <t>Value</t>
    </r>
    <r>
      <rPr>
        <sz val="11"/>
        <color indexed="8"/>
        <rFont val="Garamond"/>
        <family val="1"/>
      </rPr>
      <t xml:space="preserve"> of Shares dematerialized</t>
    </r>
  </si>
  <si>
    <t>₹ Crore</t>
  </si>
  <si>
    <r>
      <rPr>
        <b/>
        <sz val="11"/>
        <color indexed="8"/>
        <rFont val="Garamond"/>
        <family val="1"/>
      </rPr>
      <t>Quantity</t>
    </r>
    <r>
      <rPr>
        <sz val="11"/>
        <color indexed="8"/>
        <rFont val="Garamond"/>
        <family val="1"/>
      </rPr>
      <t xml:space="preserve"> of shares settled during the month</t>
    </r>
  </si>
  <si>
    <r>
      <rPr>
        <b/>
        <sz val="11"/>
        <color indexed="8"/>
        <rFont val="Garamond"/>
        <family val="1"/>
      </rPr>
      <t>Average Quantity</t>
    </r>
    <r>
      <rPr>
        <sz val="11"/>
        <color indexed="8"/>
        <rFont val="Garamond"/>
        <family val="1"/>
      </rPr>
      <t xml:space="preserve"> of shares settled daily (quantity of shares settled during the month divided by actual settlement days)</t>
    </r>
  </si>
  <si>
    <r>
      <rPr>
        <b/>
        <sz val="11"/>
        <color indexed="8"/>
        <rFont val="Garamond"/>
        <family val="1"/>
      </rPr>
      <t>Value</t>
    </r>
    <r>
      <rPr>
        <sz val="11"/>
        <color indexed="8"/>
        <rFont val="Garamond"/>
        <family val="1"/>
      </rPr>
      <t xml:space="preserve"> of shares settled during the month in dematerialized form</t>
    </r>
  </si>
  <si>
    <r>
      <rPr>
        <b/>
        <sz val="11"/>
        <color indexed="8"/>
        <rFont val="Garamond"/>
        <family val="1"/>
      </rPr>
      <t>Average Value</t>
    </r>
    <r>
      <rPr>
        <sz val="11"/>
        <color indexed="8"/>
        <rFont val="Garamond"/>
        <family val="1"/>
      </rPr>
      <t xml:space="preserve"> of shares settled daily (value of shares settled during the month divided by actual settlement days)</t>
    </r>
  </si>
  <si>
    <t>Training Programmes conducted for representatives of Corporates, DPs and Brokers</t>
  </si>
  <si>
    <r>
      <t xml:space="preserve">The ratio of dematerialized </t>
    </r>
    <r>
      <rPr>
        <b/>
        <sz val="11"/>
        <color indexed="8"/>
        <rFont val="Garamond"/>
        <family val="1"/>
      </rPr>
      <t>equity shares</t>
    </r>
    <r>
      <rPr>
        <sz val="11"/>
        <color indexed="8"/>
        <rFont val="Garamond"/>
        <family val="1"/>
      </rPr>
      <t xml:space="preserve"> to the total outstanding shares market value</t>
    </r>
  </si>
  <si>
    <t>Percent</t>
  </si>
  <si>
    <t>Source: NSDL and CDSL.</t>
  </si>
  <si>
    <t>NSDL</t>
  </si>
  <si>
    <t>CDSL</t>
  </si>
  <si>
    <t>Number of companies available for dematerialisation</t>
  </si>
  <si>
    <t>DPs Locations</t>
  </si>
  <si>
    <t>Demat Quantity 
(million securities)</t>
  </si>
  <si>
    <t>Demat Value (₹ crore)</t>
  </si>
  <si>
    <t>DPs
Locations#</t>
  </si>
  <si>
    <t>Demat Quantity 
(million securities)*</t>
  </si>
  <si>
    <t>Demat Value  (₹ crore)</t>
  </si>
  <si>
    <t># DPs Locations represents the total service centres.</t>
  </si>
  <si>
    <t>* Demat Quantity includes both listed and unlisted</t>
  </si>
  <si>
    <t>Listed</t>
  </si>
  <si>
    <t>Unlisted</t>
  </si>
  <si>
    <t>No. of Issuers (Debt) / Companies (Equity)</t>
  </si>
  <si>
    <t>(numbers)</t>
  </si>
  <si>
    <t>No. of Active Instruments</t>
  </si>
  <si>
    <t>Demat Quantity</t>
  </si>
  <si>
    <t>(lakhs)</t>
  </si>
  <si>
    <t>Demat Value</t>
  </si>
  <si>
    <t>(Rs.Crore)</t>
  </si>
  <si>
    <t>Quantity settled during the month*</t>
  </si>
  <si>
    <t>(Lakh)</t>
  </si>
  <si>
    <t>Value Settled during the month</t>
  </si>
  <si>
    <t>(Rs.Crores)</t>
  </si>
  <si>
    <t>(lakh)</t>
  </si>
  <si>
    <t>(Rs.crore)</t>
  </si>
  <si>
    <t>Quantity settled during the month</t>
  </si>
  <si>
    <t>Value Settled during the month**</t>
  </si>
  <si>
    <t>Average Daily Turnover
(₹ crore)</t>
  </si>
  <si>
    <t>Average Trade Size
(₹ crore)</t>
  </si>
  <si>
    <t>Market  Capitalisation (₹ crore)</t>
  </si>
  <si>
    <t>Market  Capitalisation
(₹ crore)</t>
  </si>
  <si>
    <t>Note: Turnover Data compiled for all markets except auction market</t>
  </si>
  <si>
    <t>1. Beta &amp; R2 are calculated for the trailing 12 months. Beta measures the  degree to which any portfolio of stocks is affected as compared to the effect on the market as a whole.</t>
  </si>
  <si>
    <t>Source: NSDL</t>
  </si>
  <si>
    <t>Notes: 
1. Figures are compiled based on reports submitted by FPIs/deemed FPIs issuing ODIs. 
2. AUC Figures are compiled on the basis of reports submitted by custodians &amp; does not includes positions taken by FPIs in derivatives. 
3. The total value of ODIs excludes the unhedged positions &amp; portfolio hedging positions taken by the FPIs issuing ODIs.</t>
  </si>
  <si>
    <t xml:space="preserve">        </t>
  </si>
  <si>
    <t>2. The coefficient of determination (R2) measures the strength of relationship between two variables - the return on a security versus that of the market.</t>
  </si>
  <si>
    <t>Turnover                (₹ crore)</t>
  </si>
  <si>
    <t>Delivered Value                    (₹ crore)</t>
  </si>
  <si>
    <t xml:space="preserve">                       </t>
  </si>
  <si>
    <t>Period</t>
  </si>
  <si>
    <t>Average Daily Turnover       (₹ crore)</t>
  </si>
  <si>
    <t>**Data in respect Fund of Funds Domestic is shown for information only. The same is included in the respective underlying schemes.</t>
  </si>
  <si>
    <t>Year/  Month</t>
  </si>
  <si>
    <t xml:space="preserve">Foreign Portfolio Investors </t>
  </si>
  <si>
    <t>Designated Depositories Participants</t>
  </si>
  <si>
    <t xml:space="preserve">KYC Registration Agencies </t>
  </si>
  <si>
    <t xml:space="preserve">Registrars to an Issue &amp; Share Transfer Agents </t>
  </si>
  <si>
    <t>Infrastructure Investment Trusts</t>
  </si>
  <si>
    <t>Real Estate Investment Trusts</t>
  </si>
  <si>
    <t>ESG Rating Providers</t>
  </si>
  <si>
    <t>All India Market Capitalisation</t>
  </si>
  <si>
    <t>Secondary Market: Equity</t>
  </si>
  <si>
    <t xml:space="preserve">Combined Gross Turnover </t>
  </si>
  <si>
    <t>FPI Net Investment</t>
  </si>
  <si>
    <t>Average Daily Turnover (ADT)</t>
  </si>
  <si>
    <t>Money Market Call Rates</t>
  </si>
  <si>
    <t>Table 48: Settlement Statistics in Interest Rate Futures at BSE and NSE (₹ crore)</t>
  </si>
  <si>
    <t>Table 47: Trading Statistics of Interest Rate Futures at BSE and NSE</t>
  </si>
  <si>
    <t>Table 43: Instrument-wise Turnover in Currency Derivatives Segment of MSEI</t>
  </si>
  <si>
    <t>Table 42: Instrument-wise Turnover in Currency Derivatives Segment of NSE</t>
  </si>
  <si>
    <t>Table 41: Instrument-wise Turnover in Currency Derivatives Segment of BSE</t>
  </si>
  <si>
    <t>Table 39: Trends in Currency Derivatives Segment at MSEI</t>
  </si>
  <si>
    <t>Table 38: Trends in Currency Derivatives Segment at NSE</t>
  </si>
  <si>
    <t>Table 37: Trends in Currency Derivatives Segment at BSE</t>
  </si>
  <si>
    <t>Table 36: Instrument-wise Turnover in Index Derivatives at NSE</t>
  </si>
  <si>
    <t>Table 35: Instrument-wise Turnover in Index Derivatives at BSE</t>
  </si>
  <si>
    <t>Table 34: Category-wise Share of Turnover &amp; Open Interest in Equity Derivative Segment of NSE</t>
  </si>
  <si>
    <t>Table 33: Category-wise Share of Turnover &amp; Open Interest in Equity Derivative Segment of BSE</t>
  </si>
  <si>
    <t>Table 31: Trends in Equity Derivatives Segment at NSE</t>
  </si>
  <si>
    <t>Table 30: Trends in Equity Derivatives Segment at BSE</t>
  </si>
  <si>
    <t>Table 29: Settlement Statistics for Cash Segment of NSCCL</t>
  </si>
  <si>
    <t>Table 28: Settlement Statistics for Cash Segment of ICCL</t>
  </si>
  <si>
    <t>Table 27: Percentage Share of Top ‘N’ Securities/Members in Turnover of Cash Segment  (per cent)</t>
  </si>
  <si>
    <t>Table 26: Daily Volatility of Major Indices  (per cent)</t>
  </si>
  <si>
    <t>Table 24: Advances/Declines in Cash Segment of BSE, NSE and MSEI</t>
  </si>
  <si>
    <t>Table 21: Category-wise Share of Turnover in Cash Segment of MSEI</t>
  </si>
  <si>
    <t>Table 20: Category-wise Share of Turnover in Cash Segment of NSE</t>
  </si>
  <si>
    <t>Table 19: Category-wise Share of Turnover in Cash Segment of BSE</t>
  </si>
  <si>
    <t xml:space="preserve">Table 18: City-wise Distribution of Turnover on Cash Segments </t>
  </si>
  <si>
    <t>Table 17: Trends in Cash Segment of MSEI</t>
  </si>
  <si>
    <t xml:space="preserve">Table 16: Trends in Cash Segment of NSE </t>
  </si>
  <si>
    <t xml:space="preserve">Table 15: Trends in Cash Segment of BSE </t>
  </si>
  <si>
    <t>Table 14: Private Placement of Corporate Debt listed at BSE and NSE</t>
  </si>
  <si>
    <t>Table 13: Preferential Allotments Listed at BSE and NSE</t>
  </si>
  <si>
    <t>Table 12: Capital Raised by Listed Companies from the Primary Market through QIPs</t>
  </si>
  <si>
    <t>Table 11: Size-wise Classification of Capital Raised through Public and Rights Issues (Equity)</t>
  </si>
  <si>
    <t>Table 9: Industry-wise Classification of Capital Raised through Public and Rights Issues (Equity)</t>
  </si>
  <si>
    <t xml:space="preserve">Table 8: Offer for Sale through Exchanges </t>
  </si>
  <si>
    <t>Table 6: Consolidated Resource Mobilisation by Corporates/Other Entities through Primary Markets</t>
  </si>
  <si>
    <t>Table 5: Trends in Offers closed under SEBI (Substantial Acquisition of Shares and Takeover) Regulations, 2011</t>
  </si>
  <si>
    <t>Table 3: Company-Wise Capital Raised through Public and Rights Issues (Equity)</t>
  </si>
  <si>
    <t>Table 2: SEBI Registered Market Intermediaries/Institutions</t>
  </si>
  <si>
    <t>Table 1: Indian Economy and Capital Markets at a Glance</t>
  </si>
  <si>
    <t>Table 25: Trading Frequency in Cash Segment of BSE, NSE and MSEI</t>
  </si>
  <si>
    <t>Table 16: Trends in Cash Segment of NSE</t>
  </si>
  <si>
    <t>Table 10: Sector-wise and Region-wise Distribution of Capital Mobilised through Public and Rights Issues (Equity)</t>
  </si>
  <si>
    <t>Business Activity Indicators</t>
  </si>
  <si>
    <t xml:space="preserve">Table 1: Indian Economy and Capital Markets at a Glance </t>
  </si>
  <si>
    <t>Primary Market Activity</t>
  </si>
  <si>
    <t>Investor Base (Number)</t>
  </si>
  <si>
    <t>DII Net Invetsment</t>
  </si>
  <si>
    <t>Asset Under Custody (FPIs)</t>
  </si>
  <si>
    <t>Fund Management Activity</t>
  </si>
  <si>
    <t>Reservation</t>
  </si>
  <si>
    <t>Table 10 Sector-wise and Region-wise Distribution of Capital Mobilised through Public and Rights Issues (Equity)</t>
  </si>
  <si>
    <t>Open interest at the end of the period</t>
  </si>
  <si>
    <t>No. of contracts traded</t>
  </si>
  <si>
    <t>Premium Turnover (₹ crore)</t>
  </si>
  <si>
    <t xml:space="preserve">No. of contracts </t>
  </si>
  <si>
    <t xml:space="preserve">Call options </t>
  </si>
  <si>
    <t xml:space="preserve">Put options </t>
  </si>
  <si>
    <t>No. of Days</t>
  </si>
  <si>
    <t>No of Trades</t>
  </si>
  <si>
    <t xml:space="preserve">Average Daily </t>
  </si>
  <si>
    <t>Source:ARCL</t>
  </si>
  <si>
    <t>Unique number of investors in Mutual Fund (by PAN+PEKRN)</t>
  </si>
  <si>
    <t>2025-26</t>
  </si>
  <si>
    <t xml:space="preserve">NSE </t>
  </si>
  <si>
    <t xml:space="preserve">BSE </t>
  </si>
  <si>
    <t xml:space="preserve">Manufacturing PMI </t>
  </si>
  <si>
    <t xml:space="preserve">Services PMI </t>
  </si>
  <si>
    <t xml:space="preserve">Trade Balance (USD Bn) </t>
  </si>
  <si>
    <t xml:space="preserve">10 year GSec (per cent) </t>
  </si>
  <si>
    <t xml:space="preserve">INR vs USD Spot </t>
  </si>
  <si>
    <t xml:space="preserve">91 day T-bills (per cent) </t>
  </si>
  <si>
    <t xml:space="preserve">364 day T-bills (per cent) </t>
  </si>
  <si>
    <t>Banking system liquidity (Net injection(+)/absorption(-)) (₹ Crore)</t>
  </si>
  <si>
    <t>Number of Demat Accounts</t>
  </si>
  <si>
    <t>Number of IPOs (Mainboard &amp; SME)</t>
  </si>
  <si>
    <t>Year / 
Month</t>
  </si>
  <si>
    <t xml:space="preserve">Foreign Exchange Reserves (USD Bn) </t>
  </si>
  <si>
    <t>Grand Total</t>
  </si>
  <si>
    <t>Rights</t>
  </si>
  <si>
    <t>Discretionary</t>
  </si>
  <si>
    <t>Advisory*</t>
  </si>
  <si>
    <t xml:space="preserve">    of which</t>
  </si>
  <si>
    <t xml:space="preserve">     EPFO/PF</t>
  </si>
  <si>
    <t xml:space="preserve">     Non EPFO/PF</t>
  </si>
  <si>
    <t xml:space="preserve">1. * Value of Assets for which Advisory Services are being given. </t>
  </si>
  <si>
    <t>Indices</t>
  </si>
  <si>
    <t>FUTURES</t>
  </si>
  <si>
    <t>OPTIONS</t>
  </si>
  <si>
    <t xml:space="preserve">Agriculture </t>
  </si>
  <si>
    <t>Metal</t>
  </si>
  <si>
    <t>No. of contracts 
traded</t>
  </si>
  <si>
    <t>InterGlobe Aviation Ltd.</t>
  </si>
  <si>
    <t>Max Healthcare Institute Ltd.</t>
  </si>
  <si>
    <t>Tata Motors Passenger Vehicles Ltd.</t>
  </si>
  <si>
    <t>Table 25 Trading Frequency in Cash Segment of BSE, NSE and MSEI</t>
  </si>
  <si>
    <t>Table 4: Offers Closed during the month under SEBI (Substantial Acquisition of Shares and Takeover) Regulations, 2011</t>
  </si>
  <si>
    <t xml:space="preserve">Table 22: Component Stocks: S&amp;P BSE Sensex </t>
  </si>
  <si>
    <t xml:space="preserve">Table 23: Component Stocks: Nifty 50 Index </t>
  </si>
  <si>
    <t>Table 26: Daily Volatility of Major Indices (per cent)</t>
  </si>
  <si>
    <t>Table 27: Percentage Share of Top ‘N’ Securities/Members in Turnover of Cash Segment (per cent)</t>
  </si>
  <si>
    <t>Table 32: Settlement Statistics in Equity Derivatives Segment at BSE and NSE (₹crore)</t>
  </si>
  <si>
    <t>Table 40: Settlement Statistics of Currency Derivatives Segment (₹crore)</t>
  </si>
  <si>
    <t>Table 44: Maturity-wise Turnover in Currency Derivative Segment of BSE (₹crore)</t>
  </si>
  <si>
    <t>Table 45: Maturity-wise Turnover in Currency Derivative Segment of NSE (₹crore)</t>
  </si>
  <si>
    <t>Table 46: Maturity-wise Turnover in Currency Derivative Segment of MSEI (₹crore)</t>
  </si>
  <si>
    <t>Table 48: Settlement Statistics in Interest Rate Futures at BSE and NSE (₹crore)</t>
  </si>
  <si>
    <t xml:space="preserve">Total Equity raised (₹crore) </t>
  </si>
  <si>
    <t xml:space="preserve">Total Debt Raised (₹crore) </t>
  </si>
  <si>
    <t xml:space="preserve">IPO amount raised (₹crore) </t>
  </si>
  <si>
    <t>Institutional Investment Flows (₹'000 crore)</t>
  </si>
  <si>
    <t>Commodities Derivatives Market  (₹'000 crore)</t>
  </si>
  <si>
    <t>Secondary Market: Currency &amp; Interest Rate Derivatives (₹'000 crore)</t>
  </si>
  <si>
    <t>Assets Managed by Mutual Funds (₹crore)</t>
  </si>
  <si>
    <t>Assets Managed by Portfolio Managers (₹crore)</t>
  </si>
  <si>
    <t>M. Funds mobilized through Public Issues in CBM</t>
  </si>
  <si>
    <t>Key Macroeconomic &amp; Banking Indicators</t>
  </si>
  <si>
    <t>Gross (Notional) Turnover (Futures + Options): Currency Derivatives</t>
  </si>
  <si>
    <t>Gross (Notional) Turnover (Futures + Options): Interest Rate Derivatives</t>
  </si>
  <si>
    <t>BSE SME IPO</t>
  </si>
  <si>
    <t>NSE SME IPO</t>
  </si>
  <si>
    <t>## Include NFOs  - Groww Nifty Capital Markets ETF FOF, Mahindra Manulife Income Plus Arbitrage Active FOF, Axis Gold and Silver Passive FOF, Axis Multi-Asset Active FoF, Edelweiss Silver ETF</t>
  </si>
  <si>
    <t>Gross(Notional) Turnover (Futures + Options): Agriculture</t>
  </si>
  <si>
    <t>Gross (Notional) Turnover (Futures + Options): Non-Agriculture</t>
  </si>
  <si>
    <t>Net Inflow/Outflow by Mutual Funds (₹crore)</t>
  </si>
  <si>
    <t>Agricultural, Commercial
&amp; Construction Vehicles</t>
  </si>
  <si>
    <r>
      <t>Notional Turnover 
(</t>
    </r>
    <r>
      <rPr>
        <sz val="10"/>
        <color theme="0"/>
        <rFont val="Garamond"/>
        <family val="1"/>
      </rPr>
      <t>₹</t>
    </r>
    <r>
      <rPr>
        <b/>
        <sz val="10"/>
        <color theme="0"/>
        <rFont val="Garamond"/>
        <family val="1"/>
      </rPr>
      <t xml:space="preserve"> crore)</t>
    </r>
  </si>
  <si>
    <r>
      <t>Notional Value 
(</t>
    </r>
    <r>
      <rPr>
        <sz val="10"/>
        <color theme="0"/>
        <rFont val="Garamond"/>
        <family val="1"/>
      </rPr>
      <t>₹</t>
    </r>
    <r>
      <rPr>
        <b/>
        <sz val="10"/>
        <color theme="0"/>
        <rFont val="Garamond"/>
        <family val="1"/>
      </rPr>
      <t xml:space="preserve"> crore)</t>
    </r>
  </si>
  <si>
    <r>
      <t>Turnover 
(</t>
    </r>
    <r>
      <rPr>
        <sz val="10"/>
        <color theme="0"/>
        <rFont val="Garamond"/>
        <family val="1"/>
      </rPr>
      <t>₹</t>
    </r>
    <r>
      <rPr>
        <b/>
        <sz val="10"/>
        <color theme="0"/>
        <rFont val="Garamond"/>
        <family val="1"/>
      </rPr>
      <t xml:space="preserve"> crore)</t>
    </r>
  </si>
  <si>
    <r>
      <t>Value
(</t>
    </r>
    <r>
      <rPr>
        <sz val="10"/>
        <color theme="0"/>
        <rFont val="Garamond"/>
        <family val="1"/>
      </rPr>
      <t>₹</t>
    </r>
    <r>
      <rPr>
        <b/>
        <sz val="10"/>
        <color theme="0"/>
        <rFont val="Garamond"/>
        <family val="1"/>
      </rPr>
      <t xml:space="preserve"> crore)</t>
    </r>
  </si>
  <si>
    <r>
      <t>Turnover 
(</t>
    </r>
    <r>
      <rPr>
        <sz val="10"/>
        <color theme="0"/>
        <rFont val="Garamond"/>
        <family val="1"/>
      </rPr>
      <t xml:space="preserve">₹ </t>
    </r>
    <r>
      <rPr>
        <b/>
        <sz val="10"/>
        <color theme="0"/>
        <rFont val="Garamond"/>
        <family val="1"/>
      </rPr>
      <t>crore)</t>
    </r>
  </si>
  <si>
    <r>
      <t>Notional Value
(</t>
    </r>
    <r>
      <rPr>
        <sz val="10"/>
        <color theme="0"/>
        <rFont val="Garamond"/>
        <family val="1"/>
      </rPr>
      <t xml:space="preserve">₹ </t>
    </r>
    <r>
      <rPr>
        <b/>
        <sz val="10"/>
        <color theme="0"/>
        <rFont val="Garamond"/>
        <family val="1"/>
      </rPr>
      <t>crore)</t>
    </r>
  </si>
  <si>
    <r>
      <t>Turnover 
(</t>
    </r>
    <r>
      <rPr>
        <sz val="10"/>
        <color theme="0"/>
        <rFont val="Garamond"/>
        <family val="1"/>
      </rPr>
      <t>₹</t>
    </r>
    <r>
      <rPr>
        <b/>
        <sz val="10"/>
        <color theme="0"/>
        <rFont val="Garamond"/>
        <family val="1"/>
      </rPr>
      <t>crore)</t>
    </r>
  </si>
  <si>
    <r>
      <t>Value
(</t>
    </r>
    <r>
      <rPr>
        <sz val="10"/>
        <color theme="0"/>
        <rFont val="Garamond"/>
        <family val="1"/>
      </rPr>
      <t>₹</t>
    </r>
    <r>
      <rPr>
        <b/>
        <sz val="10"/>
        <color theme="0"/>
        <rFont val="Garamond"/>
        <family val="1"/>
      </rPr>
      <t>crore)</t>
    </r>
  </si>
  <si>
    <t>Total Number of Folios (crore)</t>
  </si>
  <si>
    <r>
      <t>IIP(per cent)</t>
    </r>
    <r>
      <rPr>
        <vertAlign val="superscript"/>
        <sz val="11"/>
        <rFont val="Garamond"/>
        <family val="1"/>
      </rPr>
      <t xml:space="preserve">2 </t>
    </r>
  </si>
  <si>
    <t xml:space="preserve">VIX (Range) </t>
  </si>
  <si>
    <r>
      <t>Mcap/GDP Ratio</t>
    </r>
    <r>
      <rPr>
        <vertAlign val="superscript"/>
        <sz val="11"/>
        <color theme="1"/>
        <rFont val="Garamond"/>
        <family val="1"/>
      </rPr>
      <t>3</t>
    </r>
    <r>
      <rPr>
        <sz val="11"/>
        <color theme="1"/>
        <rFont val="Garamond"/>
        <family val="1"/>
      </rPr>
      <t xml:space="preserve"> </t>
    </r>
  </si>
  <si>
    <r>
      <t>Sensex return (per cent)</t>
    </r>
    <r>
      <rPr>
        <vertAlign val="superscript"/>
        <sz val="11"/>
        <color theme="1"/>
        <rFont val="Garamond"/>
        <family val="1"/>
      </rPr>
      <t>5</t>
    </r>
    <r>
      <rPr>
        <sz val="11"/>
        <color theme="1"/>
        <rFont val="Garamond"/>
        <family val="1"/>
      </rPr>
      <t xml:space="preserve"> </t>
    </r>
  </si>
  <si>
    <r>
      <t>Nifty return (per cent)</t>
    </r>
    <r>
      <rPr>
        <vertAlign val="superscript"/>
        <sz val="11"/>
        <color theme="1"/>
        <rFont val="Garamond"/>
        <family val="1"/>
      </rPr>
      <t>5</t>
    </r>
  </si>
  <si>
    <t>2. Quantity and value of shares mentioned are single sided.</t>
  </si>
  <si>
    <t>5. Training Programmes conducted for number of representatives of Corporates, DPs and Brokers indicates number of candidates attended such programme.</t>
  </si>
  <si>
    <r>
      <rPr>
        <b/>
        <sz val="11"/>
        <color indexed="8"/>
        <rFont val="Garamond"/>
        <family val="1"/>
      </rPr>
      <t>Quantity</t>
    </r>
    <r>
      <rPr>
        <sz val="11"/>
        <color indexed="8"/>
        <rFont val="Garamond"/>
        <family val="1"/>
      </rPr>
      <t xml:space="preserve"> of Securities dematerialized </t>
    </r>
    <r>
      <rPr>
        <vertAlign val="superscript"/>
        <sz val="11"/>
        <color indexed="8"/>
        <rFont val="Garamond"/>
        <family val="1"/>
      </rPr>
      <t>#</t>
    </r>
  </si>
  <si>
    <r>
      <rPr>
        <b/>
        <sz val="11"/>
        <color indexed="8"/>
        <rFont val="Garamond"/>
        <family val="1"/>
      </rPr>
      <t>Value</t>
    </r>
    <r>
      <rPr>
        <sz val="11"/>
        <color indexed="8"/>
        <rFont val="Garamond"/>
        <family val="1"/>
      </rPr>
      <t xml:space="preserve"> of Securities dematerialized </t>
    </r>
    <r>
      <rPr>
        <vertAlign val="superscript"/>
        <sz val="11"/>
        <color indexed="8"/>
        <rFont val="Garamond"/>
        <family val="1"/>
      </rPr>
      <t>#</t>
    </r>
  </si>
  <si>
    <r>
      <t xml:space="preserve">4. </t>
    </r>
    <r>
      <rPr>
        <i/>
        <vertAlign val="superscript"/>
        <sz val="11"/>
        <rFont val="Garamond"/>
        <family val="1"/>
      </rPr>
      <t>#</t>
    </r>
    <r>
      <rPr>
        <i/>
        <sz val="11"/>
        <rFont val="Garamond"/>
        <family val="1"/>
      </rPr>
      <t>Source for listed securities information: Issuer/ NSE/BSE.</t>
    </r>
  </si>
  <si>
    <t>2 </t>
  </si>
  <si>
    <t>AUM (₹crore)</t>
  </si>
  <si>
    <t>Average of  daily close during the period</t>
  </si>
  <si>
    <t>Amount raised (₹ crore)</t>
  </si>
  <si>
    <t>Table 22: Component Stocks: S&amp;P BSE Sensex during the month</t>
  </si>
  <si>
    <t>Table 23: Component Stocks: Nifty 50 Index during the month</t>
  </si>
  <si>
    <t>Net offer to Public = QIB (Including anchor) + RII + NII+ Market Maker (Excluding Reservation = Employee +Shareholder + Underwriter + Promoter+ Policy holder).</t>
  </si>
  <si>
    <t>Source: BSE, NSE and SEBI</t>
  </si>
  <si>
    <t>Source:  BSE, NSE and SEBI</t>
  </si>
  <si>
    <t>-</t>
  </si>
  <si>
    <r>
      <t>Value
(</t>
    </r>
    <r>
      <rPr>
        <sz val="10"/>
        <color theme="0"/>
        <rFont val="Garamond"/>
        <family val="1"/>
      </rPr>
      <t xml:space="preserve">₹ </t>
    </r>
    <r>
      <rPr>
        <b/>
        <sz val="10"/>
        <color theme="0"/>
        <rFont val="Garamond"/>
        <family val="1"/>
      </rPr>
      <t>crore)</t>
    </r>
  </si>
  <si>
    <t>Turnover Share (in Percentage)</t>
  </si>
  <si>
    <t>275*</t>
  </si>
  <si>
    <t>Note: Net assets of ₹ 2,14,642.09 crore pertaining to Funds of Funds Schemes for March 31, 2026  is not included in the above data.</t>
  </si>
  <si>
    <t>Table 49: Number of Commodities Permitted and Traded at Exchanges during the month</t>
  </si>
  <si>
    <t>Table 50: Trends in Commodity Indices</t>
  </si>
  <si>
    <t xml:space="preserve">Table 51: Trends in Commodity Derivatives at MCX </t>
  </si>
  <si>
    <t>Table 52: Trends in Commodity Derivatives at NCDEX</t>
  </si>
  <si>
    <t>Table 53: Trends in Commodity Derivatives at BSE</t>
  </si>
  <si>
    <t>Table 54: Trends in Commodity Derivatives at NSE</t>
  </si>
  <si>
    <t>Table 55:  Participant-wise Percentage Share of Turnover in Commodity Derivatives Segment</t>
  </si>
  <si>
    <t>Table 56: Trends in Foreign Portfolio Investment</t>
  </si>
  <si>
    <t>Table 57: Notional Value of Offshore Derivative Instruments (ODIs) compared to Assets Under Custody (AUC) of FPIs</t>
  </si>
  <si>
    <t>Table 58: Assets under the Custody of Custodians</t>
  </si>
  <si>
    <t>Table 59: Cumulative Sectoral  Investment of Foreign Venture Capital Investors (FVCI) (₹crore)</t>
  </si>
  <si>
    <t>Table 60: Trends in Resource Mobilization by Mutual Funds (₹crore)</t>
  </si>
  <si>
    <t>Table 61: Scheme-wise Statistics of Mutual Funds</t>
  </si>
  <si>
    <t>Table 62: Assets Managed by Portfolio Managers</t>
  </si>
  <si>
    <t>Table 63: Progress Report of NSDL &amp; CDSL (Listed Companies)</t>
  </si>
  <si>
    <t>Table 64: Progress of Dematerialisation at NSDL and CDSL (Listed and Unlisted Companies)</t>
  </si>
  <si>
    <t>Table 65: Depository Statistics at the end of month</t>
  </si>
  <si>
    <t>Table 66: Trading Volumes for AMC Repo Clearing Limited  (₹crore)</t>
  </si>
  <si>
    <t>Table 55: Participant-wise Percentage Share of Turnover in Commodity Derivatives Segment</t>
  </si>
  <si>
    <t>Table 64: Depository Statistics at the end of month</t>
  </si>
  <si>
    <t>*As per data provided by NSDL. 29 FVCIs were registered in FY 2025-26 and 29 FVCIs were surrendered/ cancelled during the year.</t>
  </si>
  <si>
    <t>No.of schemes as on March 31, 2026</t>
  </si>
  <si>
    <t>No.of folios as on March 31, 2026</t>
  </si>
  <si>
    <t>2026-27$</t>
  </si>
  <si>
    <t>2026-27</t>
  </si>
  <si>
    <t>2026-2027$</t>
  </si>
  <si>
    <t>April 26</t>
  </si>
  <si>
    <r>
      <t xml:space="preserve">2. </t>
    </r>
    <r>
      <rPr>
        <i/>
        <vertAlign val="superscript"/>
        <sz val="11"/>
        <color theme="1"/>
        <rFont val="Garamond"/>
        <family val="1"/>
      </rPr>
      <t>2</t>
    </r>
    <r>
      <rPr>
        <i/>
        <sz val="11"/>
        <color theme="1"/>
        <rFont val="Garamond"/>
        <family val="1"/>
      </rPr>
      <t xml:space="preserve">IIP (with base year 2022-23) figures represent growth over the corresponding period of previous year. </t>
    </r>
  </si>
  <si>
    <t xml:space="preserve"> Market Capitalisation (₹lakh crore)</t>
  </si>
  <si>
    <t>Secondary Market: Cash Market Activity (₹lakh crore)</t>
  </si>
  <si>
    <t>Secondary Market: Equity Derivatives (₹lakh crore)</t>
  </si>
  <si>
    <t>Indicators of Liquidity (per cent)</t>
  </si>
  <si>
    <t>Table 44: Maturity-wise Turnover in Currency Derivative Segment of BSE  (₹crore)</t>
  </si>
  <si>
    <t>Turnover (₹crore)</t>
  </si>
  <si>
    <t>Table 46: Maturity-wise Turnover in Currency Derivative Segment of MSEI  (₹crore)</t>
  </si>
  <si>
    <t>Table 45: Maturity-wise Turnover in Currency Derivative Segment of NSE  (₹crore)</t>
  </si>
  <si>
    <t>Premium Turnover     (₹ crore)</t>
  </si>
  <si>
    <t>Premium Turnover           (₹crore)</t>
  </si>
  <si>
    <r>
      <t>Notional Turnover 
(</t>
    </r>
    <r>
      <rPr>
        <sz val="10"/>
        <color theme="0"/>
        <rFont val="Garamond"/>
        <family val="1"/>
      </rPr>
      <t>₹</t>
    </r>
    <r>
      <rPr>
        <b/>
        <sz val="10"/>
        <color theme="0"/>
        <rFont val="Garamond"/>
        <family val="1"/>
      </rPr>
      <t>crore)</t>
    </r>
  </si>
  <si>
    <t>Premium Turnover          (₹crore)</t>
  </si>
  <si>
    <t>Premium Turnover      (₹crore)</t>
  </si>
  <si>
    <r>
      <t>Notional Value 
(</t>
    </r>
    <r>
      <rPr>
        <sz val="10"/>
        <color theme="0"/>
        <rFont val="Garamond"/>
        <family val="1"/>
      </rPr>
      <t>₹</t>
    </r>
    <r>
      <rPr>
        <b/>
        <sz val="10"/>
        <color theme="0"/>
        <rFont val="Garamond"/>
        <family val="1"/>
      </rPr>
      <t>crore)</t>
    </r>
  </si>
  <si>
    <t>Note: Thee above data is available on a quarterly basis.</t>
  </si>
  <si>
    <t>Average Trade Size 
 (₹crore)</t>
  </si>
  <si>
    <t>Value 
 (₹crore)</t>
  </si>
  <si>
    <t>Table 66: Trading Volumes for AMC Repo Clearing Limited</t>
  </si>
  <si>
    <r>
      <t>PaRRVA</t>
    </r>
    <r>
      <rPr>
        <vertAlign val="superscript"/>
        <sz val="11"/>
        <color indexed="8"/>
        <rFont val="Garamond"/>
        <family val="1"/>
      </rPr>
      <t>#</t>
    </r>
  </si>
  <si>
    <r>
      <rPr>
        <i/>
        <vertAlign val="superscript"/>
        <sz val="11"/>
        <color indexed="8"/>
        <rFont val="Garamond"/>
        <family val="1"/>
      </rPr>
      <t>#</t>
    </r>
    <r>
      <rPr>
        <i/>
        <sz val="11"/>
        <color indexed="8"/>
        <rFont val="Garamond"/>
        <family val="1"/>
      </rPr>
      <t>PaRRVA stands for Past Risk and Return Verification Agency. These agencies will independently verify the historical performance and risk metrics claimed by financial intermediaries.</t>
    </r>
  </si>
  <si>
    <t xml:space="preserve">May 26 </t>
  </si>
  <si>
    <r>
      <t>Table 7: Resource Mobilisation by Financial/Non-Financial Institutions through Primary Markets</t>
    </r>
    <r>
      <rPr>
        <b/>
        <vertAlign val="superscript"/>
        <sz val="11"/>
        <rFont val="Garamond"/>
        <family val="1"/>
      </rPr>
      <t>$</t>
    </r>
  </si>
  <si>
    <t>Table 7: Resource Mobilisation by Financial/Non-Financial Institutions through Primary Markets</t>
  </si>
  <si>
    <t>i. Data on IPO issues are categorised based on the listing date.</t>
  </si>
  <si>
    <t>ii. The industrial classification is based on SEBI 4 tier industry classification</t>
  </si>
  <si>
    <t>Settlement Guarantee Fund                  (₹ crore)</t>
  </si>
  <si>
    <t>Note: Settlement Statistics for settlement type N, excluding CM Series IL &amp; BL</t>
  </si>
  <si>
    <t>No trading in BSE in currency derivatives segment</t>
  </si>
  <si>
    <t>No trading in MSEI in currency derivatives segment</t>
  </si>
  <si>
    <t>No trading in BSE in interest rate derivatives segment</t>
  </si>
  <si>
    <t>No trading in BSE in commodities derivatives segment</t>
  </si>
  <si>
    <t>Note: i.''Category of 'others' include clients which do not fall in specific categories mentioned above, clients registered such as retail, HUF, individual proprietary firms, partnership firms, public and private companies, body corporates, etc.</t>
  </si>
  <si>
    <t>Note: i."Others" include Portfolio managers, partnership firms, trusts, depository receipt issues, AIFs, FCCB, HUFs, Brokers etc.</t>
  </si>
  <si>
    <t>15.0 - 19.6</t>
  </si>
  <si>
    <t>Table 63: Depository Statistics at the end of month</t>
  </si>
  <si>
    <t xml:space="preserve">            -  </t>
  </si>
  <si>
    <t>Gross Futures Turnover</t>
  </si>
  <si>
    <t>Gross Options (Notional) Turnover</t>
  </si>
  <si>
    <t>Gross Options (Premium) Turnover</t>
  </si>
  <si>
    <t>CPI Inflation (BASE 2024=100)</t>
  </si>
  <si>
    <t>Funds mobilised for theriod (since April 01, 2025 to March 31, 2026) (₹ crore)</t>
  </si>
  <si>
    <t>Repurchase/redemption for theriod (since April 01, 2025 to March 31, 2026)                      (₹ crore)</t>
  </si>
  <si>
    <t>Net Inflow(ve) / Outflow(-ve) for the period (since April 01, 2025 to March 31, 2026) (₹ crore)</t>
  </si>
  <si>
    <t>Net Asset under management as on March 31, 2026              (₹ crore)</t>
  </si>
  <si>
    <t>12.7-17.0</t>
  </si>
  <si>
    <t>Harikanta Overseas Limited</t>
  </si>
  <si>
    <t>Rajnandini Fashion India Limited</t>
  </si>
  <si>
    <t>UHM Vacation Limited</t>
  </si>
  <si>
    <t>Leapfrog Engineering Services Limited</t>
  </si>
  <si>
    <t>Merritronix Limited</t>
  </si>
  <si>
    <t>Horizon Reclaim (India) Limited</t>
  </si>
  <si>
    <t>Yaashvi Jewellers Limited</t>
  </si>
  <si>
    <t>Susan Electricals India Limited</t>
  </si>
  <si>
    <t>Aureate Tradde Limited</t>
  </si>
  <si>
    <t>Diksha Polymers Limited</t>
  </si>
  <si>
    <t>Vahh Chemicals Limited</t>
  </si>
  <si>
    <t>M.R. Maniveni Foods Limited</t>
  </si>
  <si>
    <t>Anubhav Plast Limited</t>
  </si>
  <si>
    <t>SMR Jewels Limited</t>
  </si>
  <si>
    <t>Liotech Industries Limited</t>
  </si>
  <si>
    <t>Steelco Gujarat Ltd</t>
  </si>
  <si>
    <t>Panafic Industrials Ltd</t>
  </si>
  <si>
    <t>AVG Logistics Limited</t>
  </si>
  <si>
    <t>Shakti Press Ltd.</t>
  </si>
  <si>
    <t>ONIX Solar Energy Limited</t>
  </si>
  <si>
    <t>G.S. Auto International Ltd.</t>
  </si>
  <si>
    <t>Integra Essentia Limited</t>
  </si>
  <si>
    <t>GenXAI Analytics Limited</t>
  </si>
  <si>
    <t>Utkal Speciality Industries India Limited</t>
  </si>
  <si>
    <t>Clay Craft India Limited</t>
  </si>
  <si>
    <t>Avience Biomedicals Limited</t>
  </si>
  <si>
    <t>CMR Green Technologies Limited</t>
  </si>
  <si>
    <t>Hexagon Nutrition Limited</t>
  </si>
  <si>
    <t>Turtlemint Fintech Solutions Limited</t>
  </si>
  <si>
    <t>RBL Bank Limited</t>
  </si>
  <si>
    <t>Emirates NBD Bank (P.J.S.C)</t>
  </si>
  <si>
    <t>Glittek Granites Limited</t>
  </si>
  <si>
    <t>Maheshkumar Jatashankar Thanki, Bhavin Harihar Thanki, Bhargav Girjashankar Thanki, Kalpana Ashwinkumar Thanki, Hema Bhargav Thanki, Gautam Aahwinkumar Thanki, Rawmin Mining And Industries Private Limited</t>
  </si>
  <si>
    <t>Restaurant Brands Asia Limited</t>
  </si>
  <si>
    <t>Lenexis Foodworks Private Limited, Aayush Agrawal Trust, Inspira Foodworks Private Limited, Mr. Aayush Madhusudan Agrawal</t>
  </si>
  <si>
    <t>P H Capital Limited</t>
  </si>
  <si>
    <t>MR. ADITYA HIMMAT BHANSALI</t>
  </si>
  <si>
    <t>Shantai Industries Limited</t>
  </si>
  <si>
    <t xml:space="preserve">Radhe Dhokla Private Limited (“Acquirer 1”), Pandav Dishant Kanubhai (“Acquirer 2”), Nikunj Vijaybhai Prajapati (“Acquirer 3”), Pandav Jinesh Kanaiyalal (“Acquirer 4”) and Pandav Pradipkumar Vijaybhai (“Acquirer 5”) </t>
  </si>
  <si>
    <t>Midland Polymers Limited</t>
  </si>
  <si>
    <t>Gayathri Boredyy, Jagannath Edla, Radha Krishna Avudari, Mahammad Amaan Shaik and Ravi Kiran Veeramalla</t>
  </si>
  <si>
    <t>Ortin Global Limited</t>
  </si>
  <si>
    <t>Mr. Parveen Satija</t>
  </si>
  <si>
    <t>Grand Foundry Limited</t>
  </si>
  <si>
    <t>M/s SAR Televenture Limited</t>
  </si>
  <si>
    <t>BABA Arts Limited</t>
  </si>
  <si>
    <t>Skybridge 
Interactive LLP</t>
  </si>
  <si>
    <t>Iykot Hitech Toolroom Limited</t>
  </si>
  <si>
    <t>ASPECT GLOBAL VENTURES PRIVATE LIMITED</t>
  </si>
  <si>
    <t>Sanginita Chemicals Limited</t>
  </si>
  <si>
    <t>B N G INVESTMENT LLC, ANUBHAV AGARWAL</t>
  </si>
  <si>
    <t>Novartis India Limited</t>
  </si>
  <si>
    <t>WAVERISE INVESTMENTS LIMITED, CHRYSCAPITAL FUND X, Two Infinity Partners</t>
  </si>
  <si>
    <t>Oxford Industries Limited</t>
  </si>
  <si>
    <t xml:space="preserve">Mr. Saroj Kumar Choudhury </t>
  </si>
  <si>
    <t>Sharp India Limited</t>
  </si>
  <si>
    <t>M/s. Smart Services Private Limited</t>
  </si>
  <si>
    <t>Sarda Proteins Limited</t>
  </si>
  <si>
    <t>Onix Renewable Limited (Formerly known as Onix Structure Private Limited)</t>
  </si>
  <si>
    <t xml:space="preserve">$ indicates as on  June 30, 2026 </t>
  </si>
  <si>
    <t>$ indicates as on Jun 30, 2026</t>
  </si>
  <si>
    <t xml:space="preserve">BAJFINANCE  </t>
  </si>
  <si>
    <t xml:space="preserve">STATE BANK  </t>
  </si>
  <si>
    <t xml:space="preserve">TITAN       </t>
  </si>
  <si>
    <t xml:space="preserve">HDFC BANK   </t>
  </si>
  <si>
    <t xml:space="preserve">INFOSYS LTD </t>
  </si>
  <si>
    <t xml:space="preserve">TRENT LTD.  </t>
  </si>
  <si>
    <t xml:space="preserve">RELIANCE    </t>
  </si>
  <si>
    <t xml:space="preserve">TATA STEEL  </t>
  </si>
  <si>
    <t xml:space="preserve">MAH &amp; MAH   </t>
  </si>
  <si>
    <t xml:space="preserve">HIND UNI LT </t>
  </si>
  <si>
    <t xml:space="preserve">ITC LTD.    </t>
  </si>
  <si>
    <t xml:space="preserve">SUN PHARMA. </t>
  </si>
  <si>
    <t xml:space="preserve">ICICI BANK  </t>
  </si>
  <si>
    <t xml:space="preserve">AXIS BANK   </t>
  </si>
  <si>
    <t xml:space="preserve">HCL TECHNO  </t>
  </si>
  <si>
    <t xml:space="preserve">BHARTI ARTL </t>
  </si>
  <si>
    <t xml:space="preserve">MARUTISUZUK </t>
  </si>
  <si>
    <t xml:space="preserve">TCS LTD.    </t>
  </si>
  <si>
    <t xml:space="preserve">NTPC LTD    </t>
  </si>
  <si>
    <t xml:space="preserve">TECH MAH    </t>
  </si>
  <si>
    <t xml:space="preserve">POWER GRID  </t>
  </si>
  <si>
    <t xml:space="preserve">ADANI PORTS </t>
  </si>
  <si>
    <t xml:space="preserve">BAJAJ FINSE </t>
  </si>
  <si>
    <t xml:space="preserve">INDIGO      </t>
  </si>
  <si>
    <t xml:space="preserve">ETERNAL     </t>
  </si>
  <si>
    <t>$ indicates as on June 30, 2026</t>
  </si>
  <si>
    <t>$ indicates as on  June 30, 2026</t>
  </si>
  <si>
    <t>Note: The categories included in Others are Preference Shares, Mutual Fund Trace Units, IDRs, AIF,Warrants, PTCs, Treasury Bills, Postal Savings Certificate,CPs, CDs and Government Securities.</t>
  </si>
  <si>
    <t>*Quanttity and value settled does not include settlement details of Warehouse receipts/commodities.</t>
  </si>
  <si>
    <t xml:space="preserve">$ indicates as on June 30, 2026 </t>
  </si>
  <si>
    <t xml:space="preserve">$ indicates as on June 30, 2026  </t>
  </si>
  <si>
    <t xml:space="preserve">Premium
</t>
  </si>
  <si>
    <t xml:space="preserve">Notional 
</t>
  </si>
  <si>
    <t>June 26</t>
  </si>
  <si>
    <t>change</t>
  </si>
  <si>
    <t>1. Notional turnover considered in case of futures contracts.  Change in figures by NSE since April 2026 impacting FY 2026-27 figures</t>
  </si>
  <si>
    <t>2. Total Premium Turnover is the aggregate of Total Index Options Premium Turnover and Total Stock Options Premium Turnover.</t>
  </si>
  <si>
    <t>May-26</t>
  </si>
  <si>
    <t>Options #</t>
  </si>
  <si>
    <t xml:space="preserve">
Note : 1. All contract variants are considered as one commodity  </t>
  </si>
  <si>
    <t xml:space="preserve">
2.  #Options includes both Options on futures &amp; on goods.</t>
  </si>
  <si>
    <t>Note: Conversion factor for Brent Crude Oil of Energy segment is 1 Tonne = 7.33 Barrels</t>
  </si>
  <si>
    <t>No trading at BSE in commodities derivatives segment</t>
  </si>
  <si>
    <t>1. Securities include common equity shares, preference shares, debentures/ bonds, MF units, warrants, depository receipts, etc. ; shares includes only ewuity shares</t>
  </si>
  <si>
    <t>3. ^Active account definition as per SEBI Circular dated March 20, 2024. An inactive/dormant account refers to an account where no transaction has taken place for a continuous period of 12 months.</t>
  </si>
  <si>
    <t>Number of Participants</t>
  </si>
  <si>
    <t>No.of schemes as on June 30, 2026</t>
  </si>
  <si>
    <t>No.of folios as on June 30, 2026</t>
  </si>
  <si>
    <t>No trade</t>
  </si>
  <si>
    <t>17.2 - 20.5</t>
  </si>
  <si>
    <t>12.7 - 20.5</t>
  </si>
  <si>
    <t>P/E Ratio (Sensex)*</t>
  </si>
  <si>
    <t>P/E Ratio (Nifty)*</t>
  </si>
  <si>
    <t>Funds mobilised for theriod (since April 01, 2026 to June 30, 2026) (₹ crore)</t>
  </si>
  <si>
    <t>Repurchase/redemption for theriod (since April 01, 2026 to June 30, 2026)                 (₹ crore)</t>
  </si>
  <si>
    <t>Net Inflow(ve) / Outflow(-ve) for the period (since April 01, 2026 to June 30, 2026 ) (₹ crore)</t>
  </si>
  <si>
    <t>Net Asset under management as on June 30, 2026                 (₹ crore)</t>
  </si>
  <si>
    <r>
      <t xml:space="preserve">3. </t>
    </r>
    <r>
      <rPr>
        <i/>
        <vertAlign val="superscript"/>
        <sz val="11"/>
        <color theme="1"/>
        <rFont val="Garamond"/>
        <family val="1"/>
      </rPr>
      <t>3</t>
    </r>
    <r>
      <rPr>
        <i/>
        <sz val="11"/>
        <color theme="1"/>
        <rFont val="Garamond"/>
        <family val="1"/>
      </rPr>
      <t>PE of Annual GDP for FY 2025-26 (at Current Prices) estimated at ₹346.36 lakh crore is considered.</t>
    </r>
  </si>
  <si>
    <r>
      <t xml:space="preserve">1. </t>
    </r>
    <r>
      <rPr>
        <i/>
        <vertAlign val="superscript"/>
        <sz val="11"/>
        <color theme="1"/>
        <rFont val="Garamond"/>
        <family val="1"/>
      </rPr>
      <t>1</t>
    </r>
    <r>
      <rPr>
        <i/>
        <sz val="11"/>
        <color theme="1"/>
        <rFont val="Garamond"/>
        <family val="1"/>
      </rPr>
      <t>GDP growth rate for 2025-26 is based on the Provisional Estimates of Annual GDP for FY2025-26, released on June 05, 2026.</t>
    </r>
  </si>
  <si>
    <r>
      <t>GDP Real Growth Rate (per cent)</t>
    </r>
    <r>
      <rPr>
        <vertAlign val="superscript"/>
        <sz val="11"/>
        <color theme="1"/>
        <rFont val="Garamond"/>
        <family val="1"/>
      </rPr>
      <t xml:space="preserve">1 </t>
    </r>
    <r>
      <rPr>
        <sz val="11"/>
        <color theme="1"/>
        <rFont val="Garamond"/>
        <family val="1"/>
      </rPr>
      <t>(FY2025-26 Provisional estimates)</t>
    </r>
  </si>
  <si>
    <t>1. In case of offers with multiple objectives, the same is classified only under one objective.</t>
  </si>
  <si>
    <t>2. Data is compiled based on offer closing date.</t>
  </si>
  <si>
    <t xml:space="preserve">2. When an issue has both fresh issue and OFS, it is considered as a fresh issue. </t>
  </si>
  <si>
    <r>
      <t>Common</t>
    </r>
    <r>
      <rPr>
        <b/>
        <vertAlign val="superscript"/>
        <sz val="11"/>
        <color theme="0"/>
        <rFont val="Garamond"/>
        <family val="1"/>
      </rPr>
      <t>#</t>
    </r>
  </si>
  <si>
    <r>
      <rPr>
        <i/>
        <vertAlign val="superscript"/>
        <sz val="11"/>
        <color indexed="8"/>
        <rFont val="Garamond"/>
        <family val="1"/>
      </rPr>
      <t>#</t>
    </r>
    <r>
      <rPr>
        <i/>
        <sz val="11"/>
        <color indexed="8"/>
        <rFont val="Garamond"/>
        <family val="1"/>
      </rPr>
      <t>Listed on more than one exchange.</t>
    </r>
  </si>
  <si>
    <t xml:space="preserve">Notes : </t>
  </si>
  <si>
    <t>1. No. of Companies Listed with BSE includes count of both active and suspended companies.</t>
  </si>
  <si>
    <t>2. No.of trades and turnover details inclusive of exchange traded corporate bonds</t>
  </si>
  <si>
    <r>
      <t>No. of Companies Traded</t>
    </r>
    <r>
      <rPr>
        <b/>
        <vertAlign val="superscript"/>
        <sz val="11"/>
        <color theme="0"/>
        <rFont val="Garamond"/>
        <family val="1"/>
      </rPr>
      <t>#</t>
    </r>
  </si>
  <si>
    <r>
      <rPr>
        <i/>
        <vertAlign val="superscript"/>
        <sz val="11"/>
        <color indexed="8"/>
        <rFont val="Garamond"/>
        <family val="1"/>
      </rPr>
      <t>#</t>
    </r>
    <r>
      <rPr>
        <i/>
        <sz val="11"/>
        <color indexed="8"/>
        <rFont val="Garamond"/>
        <family val="1"/>
      </rPr>
      <t>Data for No. of companies traded includes Government securities, Corporate bonds, REITs, InvITs, NSE listed companies as well as “Permitted to Trade” companies but excludes ETFs &amp; Mutual Funds</t>
    </r>
  </si>
  <si>
    <t xml:space="preserve">No. of  Contracts
</t>
  </si>
  <si>
    <t xml:space="preserve">Notional </t>
  </si>
  <si>
    <t>Net Offer to Public (No. of shares)</t>
  </si>
  <si>
    <t>$ indicates as on April 30, 2026</t>
  </si>
  <si>
    <t>Average Trade Size
(₹)</t>
  </si>
  <si>
    <t>No. of options contracts traded</t>
  </si>
  <si>
    <t>Total Options Tunorver</t>
  </si>
  <si>
    <t>2.  The above data is as per submissions made by 498 Nos. of PMS on the SI Portal till July 31, 2026</t>
  </si>
  <si>
    <r>
      <t xml:space="preserve">4. </t>
    </r>
    <r>
      <rPr>
        <i/>
        <vertAlign val="superscript"/>
        <sz val="11"/>
        <color theme="1"/>
        <rFont val="Garamond"/>
        <family val="1"/>
      </rPr>
      <t>5</t>
    </r>
    <r>
      <rPr>
        <i/>
        <sz val="11"/>
        <color theme="1"/>
        <rFont val="Garamond"/>
        <family val="1"/>
      </rPr>
      <t>The Sensex and Nifty returns during 2026-27 are up to the end of the period.</t>
    </r>
  </si>
  <si>
    <t>5. Empty cells, if any, indicate data not available at the time of release of Monthly Bulletin</t>
  </si>
  <si>
    <t xml:space="preserve">6. * Source: Bloomberg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</si>
</sst>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9">
    <numFmt numFmtId="43" formatCode="_ * #,##0.00_ ;_ * \-#,##0.00_ ;_ * &quot;-&quot;??_ ;_ @_ "/>
    <numFmt numFmtId="164" formatCode="_(* #,##0.00_);_(* \(#,##0.00\);_(* &quot;-&quot;??_);_(@_)"/>
    <numFmt numFmtId="165" formatCode="#,##0;\-#,##0;0"/>
    <numFmt numFmtId="166" formatCode="[$-F800]dddd\,\ mmmm\ dd\,\ yyyy"/>
    <numFmt numFmtId="167" formatCode="#,##0;\-#,##0;0.0"/>
    <numFmt numFmtId="168" formatCode="_ * #,##0_ ;_ * \-#,##0_ ;_ * &quot;-&quot;??_ ;_ @_ "/>
    <numFmt numFmtId="169" formatCode="[$-409]mmm\-yy;@"/>
    <numFmt numFmtId="170" formatCode="0;\(0\)"/>
    <numFmt numFmtId="171" formatCode="0\,00\,000;\-0\,00\,000;0"/>
    <numFmt numFmtId="172" formatCode="0.0;\(0.0\)"/>
    <numFmt numFmtId="173" formatCode="0\,00\,00\,000;\-0\,00\,00\,000;0"/>
    <numFmt numFmtId="174" formatCode="[$-409]d\-mmm\-yy;@"/>
    <numFmt numFmtId="175" formatCode="#,##0.0;\-#,##0.0;0.0"/>
    <numFmt numFmtId="176" formatCode="0.0;\-0.0;0.0"/>
    <numFmt numFmtId="177" formatCode="0.0"/>
    <numFmt numFmtId="178" formatCode="0.00;\-0.00;0.0"/>
    <numFmt numFmtId="179" formatCode="#,##0.0"/>
    <numFmt numFmtId="180" formatCode="0.00;\-0.00;0.00"/>
    <numFmt numFmtId="181" formatCode="[$-409]d/mmm/yy;@"/>
    <numFmt numFmtId="182" formatCode="[&gt;=10000000]#.###\,##\,##0;[&gt;=100000]#.###\,##0;##,##0.0"/>
    <numFmt numFmtId="183" formatCode="_(* #,##0_);_(* \(#,##0\);_(* &quot;-&quot;??_);_(@_)"/>
    <numFmt numFmtId="184" formatCode="#,##0.00;\-#,##0.00;0.00"/>
    <numFmt numFmtId="185" formatCode="[$-409]dd\-mmm\-yy;@"/>
    <numFmt numFmtId="186" formatCode="_(* #,##0.00000_);_(* \(#,##0.00000\);_(* &quot;-&quot;??_);_(@_)"/>
    <numFmt numFmtId="187" formatCode="0_);\(0\)"/>
    <numFmt numFmtId="188" formatCode="_-* #,##0_-;\-* #,##0_-;_-* &quot;-&quot;??_-;_-@_-"/>
    <numFmt numFmtId="189" formatCode="#,##0.00000_ ;\-#,##0.00000\ "/>
    <numFmt numFmtId="190" formatCode="0.0%"/>
    <numFmt numFmtId="191" formatCode="0;\-0;0"/>
    <numFmt numFmtId="192" formatCode="#,##0.00000000000000000"/>
    <numFmt numFmtId="193" formatCode="#,##0_ ;\-#,##0\ "/>
    <numFmt numFmtId="194" formatCode="_ * #,##0.0_ ;_ * \-#,##0.0_ ;_ * &quot;-&quot;??_ ;_ @_ "/>
    <numFmt numFmtId="195" formatCode="0.000000000000000000_ ;\-0.000000000000000000\ "/>
    <numFmt numFmtId="196" formatCode="0.0_);\(0.0\)"/>
    <numFmt numFmtId="197" formatCode="0.00_);\(0.00\)"/>
    <numFmt numFmtId="198" formatCode="0.0;\-0.0;0"/>
    <numFmt numFmtId="199" formatCode="#,##0.000;\-#,##0.000;0.000"/>
    <numFmt numFmtId="200" formatCode="#,##0.00000000_ ;\-#,##0.00000000\ "/>
    <numFmt numFmtId="201" formatCode="_(* #,##0.0_);_(* \(#,##0.0\);_(* &quot;-&quot;??_);_(@_)"/>
  </numFmts>
  <fonts count="74" x14ac:knownFonts="1">
    <font>
      <sz val="11"/>
      <color theme="1"/>
      <name val="Calibri"/>
      <family val="2"/>
      <scheme val="minor"/>
    </font>
    <font>
      <sz val="11"/>
      <color theme="1"/>
      <name val="Calibri"/>
      <family val="2"/>
      <scheme val="minor"/>
    </font>
    <font>
      <sz val="10"/>
      <name val="Arial"/>
      <family val="2"/>
    </font>
    <font>
      <sz val="12"/>
      <color indexed="8"/>
      <name val="Garamond"/>
      <family val="1"/>
    </font>
    <font>
      <sz val="12"/>
      <name val="Garamond"/>
      <family val="1"/>
    </font>
    <font>
      <b/>
      <sz val="11"/>
      <color indexed="8"/>
      <name val="Garamond"/>
      <family val="1"/>
    </font>
    <font>
      <sz val="11"/>
      <color indexed="8"/>
      <name val="Garamond"/>
      <family val="1"/>
    </font>
    <font>
      <sz val="11"/>
      <color rgb="FF000000"/>
      <name val="Garamond"/>
      <family val="1"/>
    </font>
    <font>
      <sz val="11"/>
      <color theme="1"/>
      <name val="Garamond"/>
      <family val="1"/>
    </font>
    <font>
      <sz val="11"/>
      <name val="Garamond"/>
      <family val="1"/>
    </font>
    <font>
      <b/>
      <sz val="11"/>
      <name val="Garamond"/>
      <family val="1"/>
    </font>
    <font>
      <b/>
      <sz val="11"/>
      <color rgb="FF000000"/>
      <name val="Garamond"/>
      <family val="1"/>
    </font>
    <font>
      <sz val="10"/>
      <color rgb="FF000000"/>
      <name val="Palatino Linotype"/>
      <family val="1"/>
    </font>
    <font>
      <b/>
      <sz val="11"/>
      <color theme="1"/>
      <name val="Garamond"/>
      <family val="1"/>
    </font>
    <font>
      <sz val="11"/>
      <color theme="1"/>
      <name val="Consolas"/>
      <family val="2"/>
    </font>
    <font>
      <b/>
      <sz val="10"/>
      <color indexed="8"/>
      <name val="Palatino Linotype"/>
      <family val="1"/>
    </font>
    <font>
      <b/>
      <sz val="10"/>
      <name val="Palatino Linotype"/>
      <family val="1"/>
    </font>
    <font>
      <i/>
      <sz val="11"/>
      <color indexed="8"/>
      <name val="Garamond"/>
      <family val="1"/>
    </font>
    <font>
      <sz val="10"/>
      <name val="Garamond"/>
      <family val="1"/>
    </font>
    <font>
      <sz val="10"/>
      <color theme="1"/>
      <name val="Garamond"/>
      <family val="2"/>
    </font>
    <font>
      <sz val="10"/>
      <name val="Times New Roman"/>
      <family val="1"/>
    </font>
    <font>
      <sz val="11"/>
      <color indexed="8"/>
      <name val="Calibri"/>
      <family val="2"/>
    </font>
    <font>
      <u/>
      <sz val="11"/>
      <color theme="10"/>
      <name val="Calibri"/>
      <family val="2"/>
      <scheme val="minor"/>
    </font>
    <font>
      <sz val="10"/>
      <color indexed="8"/>
      <name val="Garamond"/>
      <family val="2"/>
    </font>
    <font>
      <sz val="11"/>
      <color rgb="FFFF0000"/>
      <name val="Garamond"/>
      <family val="1"/>
    </font>
    <font>
      <i/>
      <sz val="11"/>
      <color theme="1"/>
      <name val="Garamond"/>
      <family val="1"/>
    </font>
    <font>
      <b/>
      <sz val="11"/>
      <color theme="0"/>
      <name val="Garamond"/>
      <family val="1"/>
    </font>
    <font>
      <sz val="11"/>
      <color theme="0"/>
      <name val="Garamond"/>
      <family val="1"/>
    </font>
    <font>
      <i/>
      <sz val="11"/>
      <color rgb="FF000000"/>
      <name val="Garamond"/>
      <family val="1"/>
    </font>
    <font>
      <sz val="8"/>
      <color theme="1"/>
      <name val="Garamond"/>
      <family val="1"/>
    </font>
    <font>
      <b/>
      <sz val="11"/>
      <color indexed="8"/>
      <name val="Calibri Light"/>
      <family val="2"/>
      <scheme val="major"/>
    </font>
    <font>
      <sz val="11"/>
      <name val="Calibri Light"/>
      <family val="2"/>
      <scheme val="major"/>
    </font>
    <font>
      <sz val="11"/>
      <color theme="1"/>
      <name val="Calibri Light"/>
      <family val="2"/>
      <scheme val="major"/>
    </font>
    <font>
      <sz val="10"/>
      <color theme="1"/>
      <name val="Garamond"/>
      <family val="1"/>
    </font>
    <font>
      <b/>
      <i/>
      <sz val="11"/>
      <color indexed="8"/>
      <name val="Garamond"/>
      <family val="1"/>
    </font>
    <font>
      <i/>
      <sz val="11"/>
      <name val="Garamond"/>
      <family val="1"/>
    </font>
    <font>
      <i/>
      <sz val="10"/>
      <name val="Arial"/>
      <family val="2"/>
    </font>
    <font>
      <i/>
      <sz val="11"/>
      <color theme="1"/>
      <name val="Calibri"/>
      <family val="2"/>
      <scheme val="minor"/>
    </font>
    <font>
      <i/>
      <sz val="11"/>
      <color theme="1"/>
      <name val="Calibri Light"/>
      <family val="2"/>
      <scheme val="major"/>
    </font>
    <font>
      <b/>
      <sz val="10"/>
      <color theme="1"/>
      <name val="Garamond"/>
      <family val="1"/>
    </font>
    <font>
      <b/>
      <sz val="12"/>
      <color theme="4" tint="-0.499984740745262"/>
      <name val="Garamond"/>
      <family val="1"/>
    </font>
    <font>
      <sz val="12"/>
      <color theme="1"/>
      <name val="Garamond"/>
      <family val="1"/>
    </font>
    <font>
      <sz val="10"/>
      <color theme="1"/>
      <name val="Calibri"/>
      <family val="2"/>
      <scheme val="minor"/>
    </font>
    <font>
      <b/>
      <sz val="10"/>
      <color theme="1"/>
      <name val="Calibri"/>
      <family val="2"/>
      <scheme val="minor"/>
    </font>
    <font>
      <i/>
      <sz val="10"/>
      <color indexed="8"/>
      <name val="Garamond"/>
      <family val="1"/>
    </font>
    <font>
      <i/>
      <sz val="10"/>
      <color rgb="FFFF0000"/>
      <name val="Garamond"/>
      <family val="1"/>
    </font>
    <font>
      <i/>
      <sz val="10"/>
      <color theme="1"/>
      <name val="Calibri"/>
      <family val="2"/>
      <scheme val="minor"/>
    </font>
    <font>
      <i/>
      <sz val="14"/>
      <color rgb="FFFF0000"/>
      <name val="Garamond"/>
      <family val="1"/>
    </font>
    <font>
      <i/>
      <sz val="14"/>
      <color indexed="8"/>
      <name val="Garamond"/>
      <family val="1"/>
    </font>
    <font>
      <i/>
      <sz val="14"/>
      <color theme="1"/>
      <name val="Calibri"/>
      <family val="2"/>
      <scheme val="minor"/>
    </font>
    <font>
      <sz val="14"/>
      <color theme="1"/>
      <name val="Calibri"/>
      <family val="2"/>
      <scheme val="minor"/>
    </font>
    <font>
      <i/>
      <sz val="10"/>
      <name val="Garamond"/>
      <family val="1"/>
    </font>
    <font>
      <sz val="6"/>
      <color indexed="8"/>
      <name val="Garamond"/>
      <family val="1"/>
    </font>
    <font>
      <u/>
      <sz val="11"/>
      <color rgb="FF0070C0"/>
      <name val="Garamond"/>
      <family val="1"/>
    </font>
    <font>
      <b/>
      <vertAlign val="superscript"/>
      <sz val="11"/>
      <name val="Garamond"/>
      <family val="1"/>
    </font>
    <font>
      <b/>
      <sz val="10"/>
      <color theme="0"/>
      <name val="Garamond"/>
      <family val="1"/>
    </font>
    <font>
      <b/>
      <sz val="10"/>
      <color theme="0"/>
      <name val="Palatino Linotype"/>
      <family val="1"/>
    </font>
    <font>
      <sz val="10"/>
      <color theme="0"/>
      <name val="Garamond"/>
      <family val="1"/>
    </font>
    <font>
      <vertAlign val="superscript"/>
      <sz val="11"/>
      <color theme="1"/>
      <name val="Garamond"/>
      <family val="1"/>
    </font>
    <font>
      <vertAlign val="superscript"/>
      <sz val="11"/>
      <name val="Garamond"/>
      <family val="1"/>
    </font>
    <font>
      <i/>
      <vertAlign val="superscript"/>
      <sz val="11"/>
      <color theme="1"/>
      <name val="Garamond"/>
      <family val="1"/>
    </font>
    <font>
      <vertAlign val="superscript"/>
      <sz val="11"/>
      <color indexed="8"/>
      <name val="Garamond"/>
      <family val="1"/>
    </font>
    <font>
      <i/>
      <vertAlign val="superscript"/>
      <sz val="11"/>
      <name val="Garamond"/>
      <family val="1"/>
    </font>
    <font>
      <sz val="12"/>
      <name val="Arial"/>
      <family val="2"/>
    </font>
    <font>
      <b/>
      <sz val="11"/>
      <color rgb="FF333333"/>
      <name val="Garamond"/>
      <family val="1"/>
    </font>
    <font>
      <sz val="10"/>
      <color theme="0"/>
      <name val="Arial"/>
      <family val="2"/>
    </font>
    <font>
      <i/>
      <vertAlign val="superscript"/>
      <sz val="11"/>
      <color indexed="8"/>
      <name val="Garamond"/>
      <family val="1"/>
    </font>
    <font>
      <sz val="9"/>
      <color indexed="81"/>
      <name val="Tahoma"/>
      <family val="2"/>
    </font>
    <font>
      <b/>
      <sz val="9"/>
      <color indexed="81"/>
      <name val="Tahoma"/>
      <family val="2"/>
    </font>
    <font>
      <sz val="9"/>
      <name val="Arial"/>
      <family val="2"/>
    </font>
    <font>
      <sz val="11"/>
      <color rgb="FF000000"/>
      <name val="Calibri"/>
      <family val="2"/>
    </font>
    <font>
      <b/>
      <vertAlign val="superscript"/>
      <sz val="11"/>
      <color theme="0"/>
      <name val="Garamond"/>
      <family val="1"/>
    </font>
    <font>
      <b/>
      <sz val="10"/>
      <color indexed="8"/>
      <name val="Garamond"/>
      <family val="1"/>
    </font>
    <font>
      <sz val="10"/>
      <color indexed="8"/>
      <name val="Garamond"/>
      <family val="1"/>
    </font>
  </fonts>
  <fills count="2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FFFFF"/>
        <bgColor rgb="FF000000"/>
      </patternFill>
    </fill>
    <fill>
      <patternFill patternType="solid">
        <fgColor theme="8" tint="0.39997558519241921"/>
        <bgColor indexed="64"/>
      </patternFill>
    </fill>
    <fill>
      <patternFill patternType="solid">
        <fgColor rgb="FFFFFFCC"/>
      </patternFill>
    </fill>
    <fill>
      <patternFill patternType="solid">
        <fgColor theme="5" tint="0.39997558519241921"/>
        <bgColor indexed="64"/>
      </patternFill>
    </fill>
    <fill>
      <patternFill patternType="solid">
        <fgColor rgb="FF00206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7" tint="0.59999389629810485"/>
        <bgColor rgb="FF000000"/>
      </patternFill>
    </fill>
    <fill>
      <patternFill patternType="solid">
        <fgColor rgb="FFFFFFFF"/>
      </patternFill>
    </fill>
    <fill>
      <patternFill patternType="solid">
        <fgColor theme="1"/>
        <bgColor indexed="64"/>
      </patternFill>
    </fill>
  </fills>
  <borders count="687">
    <border>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1"/>
      </left>
      <right/>
      <top/>
      <bottom/>
      <diagonal/>
    </border>
    <border>
      <left style="medium">
        <color theme="1"/>
      </left>
      <right style="thin">
        <color indexed="64"/>
      </right>
      <top/>
      <bottom style="thin">
        <color indexed="64"/>
      </bottom>
      <diagonal/>
    </border>
    <border>
      <left/>
      <right/>
      <top style="medium">
        <color theme="1"/>
      </top>
      <bottom/>
      <diagonal/>
    </border>
    <border>
      <left style="thin">
        <color auto="1"/>
      </left>
      <right style="medium">
        <color theme="1"/>
      </right>
      <top style="medium">
        <color indexed="64"/>
      </top>
      <bottom style="thin">
        <color auto="1"/>
      </bottom>
      <diagonal/>
    </border>
    <border>
      <left style="medium">
        <color theme="1"/>
      </left>
      <right style="thin">
        <color theme="0"/>
      </right>
      <top style="medium">
        <color theme="1"/>
      </top>
      <bottom/>
      <diagonal/>
    </border>
    <border>
      <left style="medium">
        <color theme="1"/>
      </left>
      <right style="thin">
        <color theme="0"/>
      </right>
      <top/>
      <bottom style="medium">
        <color indexed="64"/>
      </bottom>
      <diagonal/>
    </border>
    <border>
      <left style="thin">
        <color theme="0"/>
      </left>
      <right style="thin">
        <color theme="0"/>
      </right>
      <top style="medium">
        <color theme="1"/>
      </top>
      <bottom/>
      <diagonal/>
    </border>
    <border>
      <left style="thin">
        <color theme="0"/>
      </left>
      <right style="thin">
        <color theme="0"/>
      </right>
      <top/>
      <bottom style="medium">
        <color indexed="64"/>
      </bottom>
      <diagonal/>
    </border>
    <border>
      <left/>
      <right style="medium">
        <color theme="1"/>
      </right>
      <top style="medium">
        <color theme="1"/>
      </top>
      <bottom/>
      <diagonal/>
    </border>
    <border>
      <left/>
      <right style="thin">
        <color theme="0"/>
      </right>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medium">
        <color theme="1"/>
      </top>
      <bottom style="thin">
        <color theme="0"/>
      </bottom>
      <diagonal/>
    </border>
    <border>
      <left/>
      <right/>
      <top style="medium">
        <color theme="1"/>
      </top>
      <bottom style="thin">
        <color theme="0"/>
      </bottom>
      <diagonal/>
    </border>
    <border>
      <left/>
      <right style="thin">
        <color theme="0"/>
      </right>
      <top style="medium">
        <color theme="1"/>
      </top>
      <bottom/>
      <diagonal/>
    </border>
    <border>
      <left style="thin">
        <color theme="0"/>
      </left>
      <right style="thin">
        <color theme="0"/>
      </right>
      <top style="medium">
        <color theme="1"/>
      </top>
      <bottom style="thin">
        <color indexed="64"/>
      </bottom>
      <diagonal/>
    </border>
    <border>
      <left style="thin">
        <color theme="0"/>
      </left>
      <right/>
      <top style="medium">
        <color theme="1"/>
      </top>
      <bottom/>
      <diagonal/>
    </border>
    <border>
      <left style="thin">
        <color theme="0"/>
      </left>
      <right/>
      <top/>
      <bottom style="medium">
        <color indexed="64"/>
      </bottom>
      <diagonal/>
    </border>
    <border>
      <left/>
      <right/>
      <top style="thin">
        <color theme="0"/>
      </top>
      <bottom style="medium">
        <color indexed="64"/>
      </bottom>
      <diagonal/>
    </border>
    <border>
      <left style="thin">
        <color theme="0"/>
      </left>
      <right/>
      <top style="thin">
        <color theme="0"/>
      </top>
      <bottom style="medium">
        <color indexed="64"/>
      </bottom>
      <diagonal/>
    </border>
    <border>
      <left/>
      <right style="thin">
        <color theme="0"/>
      </right>
      <top style="thin">
        <color theme="0"/>
      </top>
      <bottom style="medium">
        <color indexed="64"/>
      </bottom>
      <diagonal/>
    </border>
    <border>
      <left style="medium">
        <color indexed="64"/>
      </left>
      <right style="thin">
        <color theme="0"/>
      </right>
      <top style="medium">
        <color indexed="64"/>
      </top>
      <bottom style="medium">
        <color indexed="64"/>
      </bottom>
      <diagonal/>
    </border>
    <border>
      <left style="medium">
        <color theme="1"/>
      </left>
      <right style="thin">
        <color indexed="64"/>
      </right>
      <top style="thin">
        <color indexed="64"/>
      </top>
      <bottom/>
      <diagonal/>
    </border>
    <border>
      <left style="medium">
        <color theme="1"/>
      </left>
      <right style="thin">
        <color indexed="64"/>
      </right>
      <top style="thin">
        <color indexed="64"/>
      </top>
      <bottom style="medium">
        <color theme="1"/>
      </bottom>
      <diagonal/>
    </border>
    <border>
      <left style="medium">
        <color theme="1"/>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medium">
        <color theme="1"/>
      </right>
      <top style="thin">
        <color theme="0"/>
      </top>
      <bottom/>
      <diagonal/>
    </border>
    <border>
      <left style="thin">
        <color theme="0"/>
      </left>
      <right style="medium">
        <color theme="1"/>
      </right>
      <top/>
      <bottom style="medium">
        <color indexed="64"/>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style="medium">
        <color indexed="64"/>
      </left>
      <right style="thin">
        <color theme="0"/>
      </right>
      <top/>
      <bottom style="medium">
        <color indexed="64"/>
      </bottom>
      <diagonal/>
    </border>
    <border>
      <left/>
      <right style="medium">
        <color indexed="64"/>
      </right>
      <top style="medium">
        <color indexed="64"/>
      </top>
      <bottom style="thin">
        <color theme="0"/>
      </bottom>
      <diagonal/>
    </border>
    <border>
      <left/>
      <right style="thin">
        <color indexed="64"/>
      </right>
      <top style="medium">
        <color indexed="64"/>
      </top>
      <bottom style="thin">
        <color theme="0"/>
      </bottom>
      <diagonal/>
    </border>
    <border>
      <left/>
      <right/>
      <top style="medium">
        <color indexed="64"/>
      </top>
      <bottom style="thin">
        <color theme="0"/>
      </bottom>
      <diagonal/>
    </border>
    <border>
      <left/>
      <right style="thin">
        <color theme="0"/>
      </right>
      <top style="medium">
        <color indexed="64"/>
      </top>
      <bottom style="thin">
        <color theme="0"/>
      </bottom>
      <diagonal/>
    </border>
    <border>
      <left style="thin">
        <color theme="0"/>
      </left>
      <right style="medium">
        <color indexed="64"/>
      </right>
      <top style="thin">
        <color theme="0"/>
      </top>
      <bottom/>
      <diagonal/>
    </border>
    <border>
      <left style="thin">
        <color theme="0"/>
      </left>
      <right style="medium">
        <color indexed="64"/>
      </right>
      <top/>
      <bottom style="medium">
        <color indexed="64"/>
      </bottom>
      <diagonal/>
    </border>
    <border>
      <left/>
      <right style="thin">
        <color theme="0"/>
      </right>
      <top/>
      <bottom/>
      <diagonal/>
    </border>
    <border>
      <left/>
      <right style="thin">
        <color theme="0"/>
      </right>
      <top style="thin">
        <color theme="0"/>
      </top>
      <bottom/>
      <diagonal/>
    </border>
    <border>
      <left style="thin">
        <color auto="1"/>
      </left>
      <right style="thin">
        <color theme="0"/>
      </right>
      <top style="medium">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medium">
        <color indexed="64"/>
      </bottom>
      <diagonal/>
    </border>
    <border>
      <left style="thin">
        <color theme="0"/>
      </left>
      <right style="thin">
        <color indexed="64"/>
      </right>
      <top style="thin">
        <color theme="0"/>
      </top>
      <bottom style="thin">
        <color indexed="64"/>
      </bottom>
      <diagonal/>
    </border>
    <border>
      <left style="thin">
        <color theme="0"/>
      </left>
      <right style="thin">
        <color indexed="64"/>
      </right>
      <top style="medium">
        <color indexed="64"/>
      </top>
      <bottom style="thin">
        <color theme="0"/>
      </bottom>
      <diagonal/>
    </border>
    <border>
      <left style="thin">
        <color theme="0"/>
      </left>
      <right style="thin">
        <color indexed="64"/>
      </right>
      <top style="thin">
        <color theme="0"/>
      </top>
      <bottom/>
      <diagonal/>
    </border>
    <border>
      <left style="thin">
        <color theme="0"/>
      </left>
      <right/>
      <top style="medium">
        <color indexed="64"/>
      </top>
      <bottom style="thin">
        <color theme="0"/>
      </bottom>
      <diagonal/>
    </border>
    <border>
      <left style="thin">
        <color theme="0"/>
      </left>
      <right/>
      <top/>
      <bottom/>
      <diagonal/>
    </border>
    <border>
      <left style="thin">
        <color indexed="64"/>
      </left>
      <right style="thin">
        <color theme="0"/>
      </right>
      <top style="thin">
        <color theme="0"/>
      </top>
      <bottom style="medium">
        <color indexed="64"/>
      </bottom>
      <diagonal/>
    </border>
    <border>
      <left style="thin">
        <color indexed="64"/>
      </left>
      <right style="thin">
        <color theme="0"/>
      </right>
      <top style="thin">
        <color theme="0"/>
      </top>
      <bottom style="thin">
        <color indexed="64"/>
      </bottom>
      <diagonal/>
    </border>
    <border>
      <left style="medium">
        <color theme="1"/>
      </left>
      <right/>
      <top style="medium">
        <color indexed="64"/>
      </top>
      <bottom style="medium">
        <color indexed="64"/>
      </bottom>
      <diagonal/>
    </border>
    <border>
      <left/>
      <right style="medium">
        <color theme="1"/>
      </right>
      <top style="medium">
        <color indexed="64"/>
      </top>
      <bottom style="medium">
        <color indexed="64"/>
      </bottom>
      <diagonal/>
    </border>
    <border>
      <left style="medium">
        <color theme="1"/>
      </left>
      <right style="thin">
        <color indexed="64"/>
      </right>
      <top style="medium">
        <color indexed="64"/>
      </top>
      <bottom style="thin">
        <color indexed="64"/>
      </bottom>
      <diagonal/>
    </border>
    <border>
      <left style="medium">
        <color theme="1"/>
      </left>
      <right style="thin">
        <color indexed="64"/>
      </right>
      <top style="thin">
        <color indexed="64"/>
      </top>
      <bottom style="medium">
        <color indexed="64"/>
      </bottom>
      <diagonal/>
    </border>
    <border>
      <left/>
      <right style="medium">
        <color theme="1"/>
      </right>
      <top style="medium">
        <color theme="1"/>
      </top>
      <bottom style="thin">
        <color theme="0"/>
      </bottom>
      <diagonal/>
    </border>
    <border>
      <left style="thin">
        <color auto="1"/>
      </left>
      <right/>
      <top style="medium">
        <color theme="1"/>
      </top>
      <bottom style="thin">
        <color theme="0"/>
      </bottom>
      <diagonal/>
    </border>
    <border>
      <left/>
      <right style="medium">
        <color theme="1"/>
      </right>
      <top/>
      <bottom/>
      <diagonal/>
    </border>
    <border>
      <left style="thin">
        <color theme="0"/>
      </left>
      <right style="medium">
        <color theme="1"/>
      </right>
      <top style="thin">
        <color theme="0"/>
      </top>
      <bottom style="medium">
        <color indexed="64"/>
      </bottom>
      <diagonal/>
    </border>
    <border>
      <left/>
      <right/>
      <top style="thin">
        <color theme="0"/>
      </top>
      <bottom/>
      <diagonal/>
    </border>
    <border>
      <left/>
      <right style="thin">
        <color theme="0"/>
      </right>
      <top style="medium">
        <color theme="1"/>
      </top>
      <bottom style="thin">
        <color theme="0"/>
      </bottom>
      <diagonal/>
    </border>
    <border>
      <left/>
      <right/>
      <top/>
      <bottom style="medium">
        <color theme="1"/>
      </bottom>
      <diagonal/>
    </border>
    <border>
      <left style="thin">
        <color indexed="64"/>
      </left>
      <right style="thin">
        <color indexed="64"/>
      </right>
      <top style="medium">
        <color theme="1"/>
      </top>
      <bottom/>
      <diagonal/>
    </border>
    <border>
      <left style="thin">
        <color auto="1"/>
      </left>
      <right/>
      <top style="medium">
        <color theme="1"/>
      </top>
      <bottom/>
      <diagonal/>
    </border>
    <border>
      <left/>
      <right style="thin">
        <color indexed="64"/>
      </right>
      <top style="medium">
        <color theme="1"/>
      </top>
      <bottom/>
      <diagonal/>
    </border>
    <border>
      <left/>
      <right style="thin">
        <color indexed="64"/>
      </right>
      <top style="thin">
        <color theme="0"/>
      </top>
      <bottom style="thin">
        <color theme="0"/>
      </bottom>
      <diagonal/>
    </border>
    <border>
      <left style="thin">
        <color theme="0"/>
      </left>
      <right style="medium">
        <color theme="1"/>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medium">
        <color theme="1"/>
      </top>
      <bottom style="thin">
        <color theme="0"/>
      </bottom>
      <diagonal/>
    </border>
    <border>
      <left style="thin">
        <color theme="0"/>
      </left>
      <right style="thin">
        <color theme="0"/>
      </right>
      <top/>
      <bottom/>
      <diagonal/>
    </border>
    <border>
      <left style="thin">
        <color auto="1"/>
      </left>
      <right style="medium">
        <color theme="0"/>
      </right>
      <top style="thin">
        <color theme="0"/>
      </top>
      <bottom style="thin">
        <color theme="0"/>
      </bottom>
      <diagonal/>
    </border>
    <border>
      <left style="thin">
        <color theme="0"/>
      </left>
      <right style="medium">
        <color theme="0"/>
      </right>
      <top style="thin">
        <color theme="0"/>
      </top>
      <bottom style="thin">
        <color indexed="64"/>
      </bottom>
      <diagonal/>
    </border>
    <border>
      <left/>
      <right style="medium">
        <color theme="0"/>
      </right>
      <top style="medium">
        <color theme="1"/>
      </top>
      <bottom style="thin">
        <color theme="0"/>
      </bottom>
      <diagonal/>
    </border>
    <border>
      <left/>
      <right/>
      <top style="thin">
        <color theme="0"/>
      </top>
      <bottom style="thin">
        <color indexed="64"/>
      </bottom>
      <diagonal/>
    </border>
    <border>
      <left style="medium">
        <color theme="0"/>
      </left>
      <right/>
      <top style="thin">
        <color theme="0"/>
      </top>
      <bottom style="thin">
        <color theme="0"/>
      </bottom>
      <diagonal/>
    </border>
    <border>
      <left/>
      <right style="medium">
        <color theme="0"/>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theme="0"/>
      </bottom>
      <diagonal/>
    </border>
    <border>
      <left style="thin">
        <color indexed="64"/>
      </left>
      <right style="thin">
        <color theme="0"/>
      </right>
      <top/>
      <bottom style="thin">
        <color theme="0"/>
      </bottom>
      <diagonal/>
    </border>
    <border>
      <left style="medium">
        <color theme="1"/>
      </left>
      <right/>
      <top style="medium">
        <color theme="1"/>
      </top>
      <bottom/>
      <diagonal/>
    </border>
    <border>
      <left style="thin">
        <color theme="0"/>
      </left>
      <right style="double">
        <color theme="0"/>
      </right>
      <top/>
      <bottom/>
      <diagonal/>
    </border>
    <border>
      <left/>
      <right style="double">
        <color theme="0"/>
      </right>
      <top style="medium">
        <color theme="1"/>
      </top>
      <bottom style="thin">
        <color theme="0"/>
      </bottom>
      <diagonal/>
    </border>
    <border>
      <left style="double">
        <color theme="0"/>
      </left>
      <right style="thin">
        <color indexed="64"/>
      </right>
      <top style="medium">
        <color theme="1"/>
      </top>
      <bottom style="thin">
        <color theme="0"/>
      </bottom>
      <diagonal/>
    </border>
    <border>
      <left style="double">
        <color theme="0"/>
      </left>
      <right style="thin">
        <color indexed="64"/>
      </right>
      <top style="thin">
        <color theme="0"/>
      </top>
      <bottom/>
      <diagonal/>
    </border>
    <border>
      <left style="double">
        <color theme="0"/>
      </left>
      <right/>
      <top style="thin">
        <color theme="0"/>
      </top>
      <bottom/>
      <diagonal/>
    </border>
    <border>
      <left/>
      <right style="double">
        <color theme="0"/>
      </right>
      <top style="thin">
        <color theme="0"/>
      </top>
      <bottom style="thin">
        <color theme="0"/>
      </bottom>
      <diagonal/>
    </border>
    <border>
      <left/>
      <right style="thin">
        <color indexed="64"/>
      </right>
      <top style="thin">
        <color theme="0"/>
      </top>
      <bottom/>
      <diagonal/>
    </border>
    <border>
      <left/>
      <right/>
      <top/>
      <bottom style="thin">
        <color theme="0"/>
      </bottom>
      <diagonal/>
    </border>
    <border>
      <left style="double">
        <color theme="0"/>
      </left>
      <right/>
      <top style="thin">
        <color theme="0"/>
      </top>
      <bottom style="thin">
        <color theme="0"/>
      </bottom>
      <diagonal/>
    </border>
    <border>
      <left style="thin">
        <color indexed="64"/>
      </left>
      <right style="double">
        <color theme="0"/>
      </right>
      <top style="thin">
        <color theme="0"/>
      </top>
      <bottom/>
      <diagonal/>
    </border>
    <border>
      <left/>
      <right style="double">
        <color theme="0"/>
      </right>
      <top style="thin">
        <color theme="0"/>
      </top>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diagonal/>
    </border>
    <border>
      <left/>
      <right style="double">
        <color theme="0"/>
      </right>
      <top/>
      <bottom/>
      <diagonal/>
    </border>
    <border>
      <left style="double">
        <color theme="0"/>
      </left>
      <right/>
      <top/>
      <bottom/>
      <diagonal/>
    </border>
    <border>
      <left style="thin">
        <color theme="0"/>
      </left>
      <right style="medium">
        <color theme="1"/>
      </right>
      <top style="medium">
        <color theme="1"/>
      </top>
      <bottom/>
      <diagonal/>
    </border>
    <border>
      <left/>
      <right/>
      <top style="medium">
        <color theme="1"/>
      </top>
      <bottom style="medium">
        <color indexed="64"/>
      </bottom>
      <diagonal/>
    </border>
    <border>
      <left style="thin">
        <color indexed="8"/>
      </left>
      <right style="thin">
        <color indexed="8"/>
      </right>
      <top style="medium">
        <color theme="1"/>
      </top>
      <bottom/>
      <diagonal/>
    </border>
    <border>
      <left style="thin">
        <color theme="0"/>
      </left>
      <right style="medium">
        <color theme="1"/>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top/>
      <bottom style="medium">
        <color theme="1"/>
      </bottom>
      <diagonal/>
    </border>
    <border>
      <left style="thin">
        <color indexed="8"/>
      </left>
      <right style="thin">
        <color indexed="8"/>
      </right>
      <top style="medium">
        <color theme="1"/>
      </top>
      <bottom style="medium">
        <color indexed="64"/>
      </bottom>
      <diagonal/>
    </border>
    <border>
      <left style="thin">
        <color indexed="8"/>
      </left>
      <right style="medium">
        <color indexed="64"/>
      </right>
      <top style="medium">
        <color theme="1"/>
      </top>
      <bottom style="medium">
        <color indexed="64"/>
      </bottom>
      <diagonal/>
    </border>
    <border>
      <left/>
      <right style="thin">
        <color indexed="8"/>
      </right>
      <top style="medium">
        <color theme="1"/>
      </top>
      <bottom style="medium">
        <color indexed="64"/>
      </bottom>
      <diagonal/>
    </border>
    <border>
      <left style="thin">
        <color theme="0"/>
      </left>
      <right/>
      <top style="thin">
        <color theme="0"/>
      </top>
      <bottom style="medium">
        <color theme="1"/>
      </bottom>
      <diagonal/>
    </border>
    <border>
      <left style="thin">
        <color theme="0"/>
      </left>
      <right style="medium">
        <color theme="0"/>
      </right>
      <top style="thin">
        <color theme="0"/>
      </top>
      <bottom style="medium">
        <color theme="1"/>
      </bottom>
      <diagonal/>
    </border>
    <border>
      <left style="medium">
        <color indexed="64"/>
      </left>
      <right style="thin">
        <color indexed="8"/>
      </right>
      <top style="medium">
        <color theme="1"/>
      </top>
      <bottom/>
      <diagonal/>
    </border>
    <border>
      <left style="thin">
        <color indexed="8"/>
      </left>
      <right style="medium">
        <color theme="1"/>
      </right>
      <top style="medium">
        <color theme="1"/>
      </top>
      <bottom/>
      <diagonal/>
    </border>
    <border>
      <left style="medium">
        <color theme="1"/>
      </left>
      <right style="medium">
        <color theme="0"/>
      </right>
      <top style="medium">
        <color theme="1"/>
      </top>
      <bottom/>
      <diagonal/>
    </border>
    <border>
      <left style="medium">
        <color theme="1"/>
      </left>
      <right style="medium">
        <color theme="0"/>
      </right>
      <top/>
      <bottom style="medium">
        <color theme="1"/>
      </bottom>
      <diagonal/>
    </border>
    <border>
      <left style="medium">
        <color theme="0"/>
      </left>
      <right style="medium">
        <color theme="0"/>
      </right>
      <top style="medium">
        <color theme="1"/>
      </top>
      <bottom/>
      <diagonal/>
    </border>
    <border>
      <left style="medium">
        <color theme="0"/>
      </left>
      <right style="medium">
        <color theme="0"/>
      </right>
      <top/>
      <bottom style="medium">
        <color theme="1"/>
      </bottom>
      <diagonal/>
    </border>
    <border>
      <left style="medium">
        <color theme="0"/>
      </left>
      <right/>
      <top style="medium">
        <color theme="1"/>
      </top>
      <bottom style="thin">
        <color theme="0"/>
      </bottom>
      <diagonal/>
    </border>
    <border>
      <left/>
      <right style="thin">
        <color theme="0"/>
      </right>
      <top style="thin">
        <color theme="0"/>
      </top>
      <bottom style="medium">
        <color theme="1"/>
      </bottom>
      <diagonal/>
    </border>
    <border>
      <left style="medium">
        <color theme="0"/>
      </left>
      <right style="thin">
        <color auto="1"/>
      </right>
      <top style="medium">
        <color theme="1"/>
      </top>
      <bottom style="thin">
        <color theme="0"/>
      </bottom>
      <diagonal/>
    </border>
    <border>
      <left style="thin">
        <color auto="1"/>
      </left>
      <right style="thin">
        <color auto="1"/>
      </right>
      <top style="medium">
        <color theme="1"/>
      </top>
      <bottom style="thin">
        <color theme="0"/>
      </bottom>
      <diagonal/>
    </border>
    <border>
      <left style="thin">
        <color auto="1"/>
      </left>
      <right style="medium">
        <color theme="1"/>
      </right>
      <top style="medium">
        <color theme="1"/>
      </top>
      <bottom style="thin">
        <color theme="0"/>
      </bottom>
      <diagonal/>
    </border>
    <border>
      <left style="thin">
        <color indexed="64"/>
      </left>
      <right/>
      <top/>
      <bottom/>
      <diagonal/>
    </border>
    <border>
      <left style="medium">
        <color theme="1"/>
      </left>
      <right style="thin">
        <color indexed="64"/>
      </right>
      <top style="medium">
        <color theme="1"/>
      </top>
      <bottom style="thin">
        <color indexed="64"/>
      </bottom>
      <diagonal/>
    </border>
    <border>
      <left style="medium">
        <color theme="1"/>
      </left>
      <right style="thin">
        <color theme="0"/>
      </right>
      <top style="medium">
        <color theme="1"/>
      </top>
      <bottom style="thin">
        <color indexed="64"/>
      </bottom>
      <diagonal/>
    </border>
    <border>
      <left style="medium">
        <color theme="1"/>
      </left>
      <right style="thin">
        <color theme="0"/>
      </right>
      <top style="thin">
        <color indexed="64"/>
      </top>
      <bottom style="medium">
        <color theme="1"/>
      </bottom>
      <diagonal/>
    </border>
    <border>
      <left style="double">
        <color theme="0"/>
      </left>
      <right style="thin">
        <color theme="0"/>
      </right>
      <top style="thin">
        <color theme="0"/>
      </top>
      <bottom style="medium">
        <color theme="1"/>
      </bottom>
      <diagonal/>
    </border>
    <border>
      <left/>
      <right style="double">
        <color theme="0"/>
      </right>
      <top/>
      <bottom style="medium">
        <color theme="1"/>
      </bottom>
      <diagonal/>
    </border>
    <border>
      <left style="double">
        <color theme="0"/>
      </left>
      <right/>
      <top style="thin">
        <color theme="0"/>
      </top>
      <bottom style="medium">
        <color theme="1"/>
      </bottom>
      <diagonal/>
    </border>
    <border>
      <left style="thin">
        <color indexed="64"/>
      </left>
      <right style="thin">
        <color theme="0"/>
      </right>
      <top/>
      <bottom/>
      <diagonal/>
    </border>
    <border>
      <left style="thin">
        <color auto="1"/>
      </left>
      <right style="thin">
        <color theme="0"/>
      </right>
      <top style="medium">
        <color theme="1"/>
      </top>
      <bottom style="thin">
        <color theme="0"/>
      </bottom>
      <diagonal/>
    </border>
    <border>
      <left/>
      <right style="thin">
        <color theme="0"/>
      </right>
      <top/>
      <bottom style="medium">
        <color theme="1"/>
      </bottom>
      <diagonal/>
    </border>
    <border>
      <left style="thin">
        <color theme="0"/>
      </left>
      <right style="thin">
        <color theme="0"/>
      </right>
      <top/>
      <bottom style="medium">
        <color theme="1"/>
      </bottom>
      <diagonal/>
    </border>
    <border>
      <left style="thin">
        <color theme="0"/>
      </left>
      <right style="thin">
        <color theme="0"/>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indexed="64"/>
      </right>
      <top style="medium">
        <color theme="1"/>
      </top>
      <bottom style="thin">
        <color indexed="64"/>
      </bottom>
      <diagonal/>
    </border>
    <border>
      <left style="medium">
        <color theme="1"/>
      </left>
      <right/>
      <top style="medium">
        <color theme="1"/>
      </top>
      <bottom style="medium">
        <color theme="1"/>
      </bottom>
      <diagonal/>
    </border>
    <border>
      <left style="thin">
        <color theme="0"/>
      </left>
      <right/>
      <top style="medium">
        <color theme="1"/>
      </top>
      <bottom style="medium">
        <color theme="1"/>
      </bottom>
      <diagonal/>
    </border>
    <border>
      <left/>
      <right/>
      <top style="medium">
        <color theme="1"/>
      </top>
      <bottom style="medium">
        <color theme="1"/>
      </bottom>
      <diagonal/>
    </border>
    <border>
      <left style="thin">
        <color theme="0"/>
      </left>
      <right style="medium">
        <color theme="1"/>
      </right>
      <top style="medium">
        <color theme="1"/>
      </top>
      <bottom style="medium">
        <color theme="1"/>
      </bottom>
      <diagonal/>
    </border>
    <border>
      <left style="medium">
        <color theme="1"/>
      </left>
      <right/>
      <top/>
      <bottom style="medium">
        <color theme="1"/>
      </bottom>
      <diagonal/>
    </border>
    <border>
      <left style="medium">
        <color theme="1"/>
      </left>
      <right/>
      <top style="thin">
        <color auto="1"/>
      </top>
      <bottom style="medium">
        <color theme="1"/>
      </bottom>
      <diagonal/>
    </border>
    <border>
      <left/>
      <right style="thin">
        <color auto="1"/>
      </right>
      <top style="medium">
        <color theme="1"/>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indexed="64"/>
      </right>
      <top style="thin">
        <color theme="0"/>
      </top>
      <bottom style="thin">
        <color theme="0"/>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theme="0"/>
      </left>
      <right/>
      <top style="medium">
        <color indexed="64"/>
      </top>
      <bottom/>
      <diagonal/>
    </border>
    <border>
      <left style="thin">
        <color auto="1"/>
      </left>
      <right style="thin">
        <color auto="1"/>
      </right>
      <top style="medium">
        <color theme="1"/>
      </top>
      <bottom/>
      <diagonal/>
    </border>
    <border>
      <left style="medium">
        <color indexed="64"/>
      </left>
      <right style="thin">
        <color indexed="64"/>
      </right>
      <top style="medium">
        <color theme="1"/>
      </top>
      <bottom style="thin">
        <color indexed="64"/>
      </bottom>
      <diagonal/>
    </border>
    <border>
      <left style="thin">
        <color theme="0"/>
      </left>
      <right style="medium">
        <color theme="0"/>
      </right>
      <top style="thin">
        <color theme="0"/>
      </top>
      <bottom/>
      <diagonal/>
    </border>
    <border>
      <left style="thin">
        <color theme="0"/>
      </left>
      <right style="thin">
        <color theme="0"/>
      </right>
      <top style="thin">
        <color auto="1"/>
      </top>
      <bottom style="medium">
        <color theme="1"/>
      </bottom>
      <diagonal/>
    </border>
    <border>
      <left/>
      <right/>
      <top style="thin">
        <color indexed="64"/>
      </top>
      <bottom style="medium">
        <color theme="1"/>
      </bottom>
      <diagonal/>
    </border>
    <border>
      <left style="thin">
        <color theme="0"/>
      </left>
      <right/>
      <top style="thin">
        <color indexed="64"/>
      </top>
      <bottom style="medium">
        <color theme="1"/>
      </bottom>
      <diagonal/>
    </border>
    <border>
      <left style="medium">
        <color theme="1"/>
      </left>
      <right style="thin">
        <color auto="1"/>
      </right>
      <top style="medium">
        <color theme="1"/>
      </top>
      <bottom/>
      <diagonal/>
    </border>
    <border>
      <left style="thin">
        <color indexed="64"/>
      </left>
      <right style="medium">
        <color indexed="64"/>
      </right>
      <top style="medium">
        <color theme="1"/>
      </top>
      <bottom/>
      <diagonal/>
    </border>
    <border>
      <left style="thin">
        <color auto="1"/>
      </left>
      <right style="thin">
        <color auto="1"/>
      </right>
      <top style="medium">
        <color indexed="64"/>
      </top>
      <bottom style="thin">
        <color theme="0"/>
      </bottom>
      <diagonal/>
    </border>
    <border>
      <left/>
      <right style="medium">
        <color indexed="64"/>
      </right>
      <top/>
      <bottom style="medium">
        <color theme="1"/>
      </bottom>
      <diagonal/>
    </border>
    <border>
      <left style="thin">
        <color indexed="64"/>
      </left>
      <right style="medium">
        <color indexed="64"/>
      </right>
      <top/>
      <bottom/>
      <diagonal/>
    </border>
    <border>
      <left style="medium">
        <color indexed="64"/>
      </left>
      <right style="thin">
        <color auto="1"/>
      </right>
      <top style="medium">
        <color theme="1"/>
      </top>
      <bottom style="thin">
        <color auto="1"/>
      </bottom>
      <diagonal/>
    </border>
    <border>
      <left style="thin">
        <color auto="1"/>
      </left>
      <right style="medium">
        <color indexed="64"/>
      </right>
      <top style="medium">
        <color theme="1"/>
      </top>
      <bottom style="thin">
        <color indexed="64"/>
      </bottom>
      <diagonal/>
    </border>
    <border>
      <left style="medium">
        <color indexed="64"/>
      </left>
      <right/>
      <top style="medium">
        <color indexed="64"/>
      </top>
      <bottom style="thin">
        <color auto="1"/>
      </bottom>
      <diagonal/>
    </border>
    <border>
      <left style="medium">
        <color indexed="64"/>
      </left>
      <right style="thin">
        <color theme="0"/>
      </right>
      <top style="thin">
        <color indexed="64"/>
      </top>
      <bottom style="medium">
        <color theme="1"/>
      </bottom>
      <diagonal/>
    </border>
    <border>
      <left/>
      <right style="medium">
        <color indexed="64"/>
      </right>
      <top style="thin">
        <color indexed="64"/>
      </top>
      <bottom style="medium">
        <color theme="1"/>
      </bottom>
      <diagonal/>
    </border>
    <border>
      <left style="thin">
        <color indexed="64"/>
      </left>
      <right style="thin">
        <color indexed="64"/>
      </right>
      <top style="medium">
        <color theme="1"/>
      </top>
      <bottom style="thin">
        <color indexed="64"/>
      </bottom>
      <diagonal/>
    </border>
    <border>
      <left/>
      <right/>
      <top style="thin">
        <color indexed="64"/>
      </top>
      <bottom/>
      <diagonal/>
    </border>
    <border>
      <left style="thin">
        <color auto="1"/>
      </left>
      <right style="medium">
        <color indexed="64"/>
      </right>
      <top style="thin">
        <color theme="0"/>
      </top>
      <bottom style="thin">
        <color theme="0"/>
      </bottom>
      <diagonal/>
    </border>
    <border>
      <left/>
      <right style="thin">
        <color indexed="64"/>
      </right>
      <top style="medium">
        <color indexed="64"/>
      </top>
      <bottom/>
      <diagonal/>
    </border>
    <border>
      <left style="thin">
        <color theme="0"/>
      </left>
      <right style="medium">
        <color indexed="64"/>
      </right>
      <top style="thin">
        <color theme="0"/>
      </top>
      <bottom style="medium">
        <color theme="1"/>
      </bottom>
      <diagonal/>
    </border>
    <border>
      <left/>
      <right style="medium">
        <color indexed="64"/>
      </right>
      <top style="thin">
        <color theme="0"/>
      </top>
      <bottom/>
      <diagonal/>
    </border>
    <border>
      <left style="medium">
        <color indexed="64"/>
      </left>
      <right style="medium">
        <color theme="0"/>
      </right>
      <top style="medium">
        <color indexed="64"/>
      </top>
      <bottom style="thin">
        <color indexed="64"/>
      </bottom>
      <diagonal/>
    </border>
    <border>
      <left style="thin">
        <color indexed="64"/>
      </left>
      <right style="medium">
        <color theme="0"/>
      </right>
      <top style="medium">
        <color indexed="64"/>
      </top>
      <bottom style="thin">
        <color theme="0"/>
      </bottom>
      <diagonal/>
    </border>
    <border>
      <left/>
      <right style="medium">
        <color theme="0"/>
      </right>
      <top style="medium">
        <color indexed="64"/>
      </top>
      <bottom style="thin">
        <color theme="0"/>
      </bottom>
      <diagonal/>
    </border>
    <border>
      <left style="thin">
        <color theme="0"/>
      </left>
      <right style="medium">
        <color indexed="64"/>
      </right>
      <top style="thin">
        <color theme="0"/>
      </top>
      <bottom style="thin">
        <color indexed="64"/>
      </bottom>
      <diagonal/>
    </border>
    <border>
      <left/>
      <right style="thin">
        <color auto="1"/>
      </right>
      <top style="medium">
        <color indexed="64"/>
      </top>
      <bottom style="thin">
        <color auto="1"/>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theme="0"/>
      </left>
      <right style="thin">
        <color indexed="64"/>
      </right>
      <top style="medium">
        <color indexed="64"/>
      </top>
      <bottom/>
      <diagonal/>
    </border>
    <border>
      <left/>
      <right/>
      <top style="medium">
        <color indexed="64"/>
      </top>
      <bottom style="thin">
        <color auto="1"/>
      </bottom>
      <diagonal/>
    </border>
    <border>
      <left style="thin">
        <color indexed="64"/>
      </left>
      <right style="medium">
        <color theme="1"/>
      </right>
      <top style="medium">
        <color theme="1"/>
      </top>
      <bottom style="thin">
        <color indexed="64"/>
      </bottom>
      <diagonal/>
    </border>
    <border>
      <left style="thin">
        <color auto="1"/>
      </left>
      <right style="thin">
        <color auto="1"/>
      </right>
      <top style="medium">
        <color theme="1"/>
      </top>
      <bottom style="thin">
        <color auto="1"/>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top/>
      <bottom style="thin">
        <color indexed="64"/>
      </bottom>
      <diagonal/>
    </border>
    <border>
      <left style="medium">
        <color theme="0"/>
      </left>
      <right style="thin">
        <color theme="0"/>
      </right>
      <top style="medium">
        <color theme="1"/>
      </top>
      <bottom/>
      <diagonal/>
    </border>
    <border>
      <left style="medium">
        <color indexed="64"/>
      </left>
      <right style="thin">
        <color indexed="64"/>
      </right>
      <top/>
      <bottom style="thin">
        <color indexed="64"/>
      </bottom>
      <diagonal/>
    </border>
    <border>
      <left style="thin">
        <color auto="1"/>
      </left>
      <right style="thin">
        <color auto="1"/>
      </right>
      <top/>
      <bottom style="thin">
        <color indexed="64"/>
      </bottom>
      <diagonal/>
    </border>
    <border>
      <left style="medium">
        <color indexed="64"/>
      </left>
      <right style="thin">
        <color theme="0"/>
      </right>
      <top/>
      <bottom style="medium">
        <color theme="1"/>
      </bottom>
      <diagonal/>
    </border>
    <border>
      <left style="medium">
        <color indexed="64"/>
      </left>
      <right style="thin">
        <color indexed="64"/>
      </right>
      <top style="thin">
        <color theme="0"/>
      </top>
      <bottom style="thin">
        <color theme="0"/>
      </bottom>
      <diagonal/>
    </border>
    <border>
      <left style="medium">
        <color indexed="64"/>
      </left>
      <right style="thin">
        <color theme="0"/>
      </right>
      <top style="thin">
        <color theme="0"/>
      </top>
      <bottom style="thin">
        <color indexed="64"/>
      </bottom>
      <diagonal/>
    </border>
    <border>
      <left style="thin">
        <color indexed="64"/>
      </left>
      <right/>
      <top style="medium">
        <color indexed="64"/>
      </top>
      <bottom/>
      <diagonal/>
    </border>
    <border>
      <left/>
      <right style="medium">
        <color indexed="64"/>
      </right>
      <top style="thin">
        <color theme="0"/>
      </top>
      <bottom style="medium">
        <color indexed="64"/>
      </bottom>
      <diagonal/>
    </border>
    <border>
      <left style="medium">
        <color indexed="64"/>
      </left>
      <right/>
      <top/>
      <bottom style="medium">
        <color theme="1"/>
      </bottom>
      <diagonal/>
    </border>
    <border>
      <left style="thin">
        <color indexed="8"/>
      </left>
      <right style="medium">
        <color indexed="64"/>
      </right>
      <top style="medium">
        <color theme="1"/>
      </top>
      <bottom/>
      <diagonal/>
    </border>
    <border>
      <left style="thin">
        <color indexed="64"/>
      </left>
      <right style="medium">
        <color indexed="64"/>
      </right>
      <top/>
      <bottom style="thin">
        <color indexed="64"/>
      </bottom>
      <diagonal/>
    </border>
    <border>
      <left style="medium">
        <color theme="1"/>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medium">
        <color indexed="64"/>
      </bottom>
      <diagonal/>
    </border>
    <border>
      <left/>
      <right style="medium">
        <color indexed="64"/>
      </right>
      <top style="medium">
        <color theme="1"/>
      </top>
      <bottom style="medium">
        <color indexed="64"/>
      </bottom>
      <diagonal/>
    </border>
    <border>
      <left style="medium">
        <color indexed="64"/>
      </left>
      <right style="thin">
        <color theme="1"/>
      </right>
      <top style="medium">
        <color theme="1"/>
      </top>
      <bottom style="medium">
        <color indexed="64"/>
      </bottom>
      <diagonal/>
    </border>
    <border>
      <left/>
      <right style="thin">
        <color theme="0"/>
      </right>
      <top style="medium">
        <color indexed="64"/>
      </top>
      <bottom/>
      <diagonal/>
    </border>
    <border>
      <left style="medium">
        <color indexed="64"/>
      </left>
      <right/>
      <top/>
      <bottom style="thin">
        <color theme="0"/>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8"/>
      </left>
      <right style="thin">
        <color indexed="8"/>
      </right>
      <top/>
      <bottom/>
      <diagonal/>
    </border>
    <border>
      <left style="medium">
        <color indexed="64"/>
      </left>
      <right/>
      <top/>
      <bottom style="thin">
        <color indexed="8"/>
      </bottom>
      <diagonal/>
    </border>
    <border>
      <left style="thin">
        <color indexed="64"/>
      </left>
      <right/>
      <top/>
      <bottom style="thin">
        <color indexed="64"/>
      </bottom>
      <diagonal/>
    </border>
    <border>
      <left style="medium">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right style="thin">
        <color theme="0"/>
      </right>
      <top style="thin">
        <color indexed="64"/>
      </top>
      <bottom style="medium">
        <color theme="1"/>
      </bottom>
      <diagonal/>
    </border>
    <border>
      <left/>
      <right style="medium">
        <color theme="0"/>
      </right>
      <top style="medium">
        <color theme="1"/>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right style="medium">
        <color indexed="64"/>
      </right>
      <top/>
      <bottom style="medium">
        <color indexed="64"/>
      </bottom>
      <diagonal/>
    </border>
    <border>
      <left style="medium">
        <color theme="0"/>
      </left>
      <right/>
      <top/>
      <bottom style="medium">
        <color indexed="64"/>
      </bottom>
      <diagonal/>
    </border>
    <border>
      <left/>
      <right style="medium">
        <color theme="0"/>
      </right>
      <top/>
      <bottom style="medium">
        <color indexed="64"/>
      </bottom>
      <diagonal/>
    </border>
    <border>
      <left/>
      <right style="medium">
        <color theme="1"/>
      </right>
      <top/>
      <bottom style="medium">
        <color indexed="64"/>
      </bottom>
      <diagonal/>
    </border>
    <border>
      <left style="medium">
        <color theme="1"/>
      </left>
      <right style="medium">
        <color indexed="64"/>
      </right>
      <top style="medium">
        <color indexed="64"/>
      </top>
      <bottom style="thin">
        <color indexed="64"/>
      </bottom>
      <diagonal/>
    </border>
    <border>
      <left/>
      <right style="medium">
        <color theme="1"/>
      </right>
      <top style="thin">
        <color indexed="64"/>
      </top>
      <bottom style="thin">
        <color indexed="64"/>
      </bottom>
      <diagonal/>
    </border>
    <border>
      <left/>
      <right style="thin">
        <color indexed="64"/>
      </right>
      <top style="thin">
        <color indexed="64"/>
      </top>
      <bottom style="medium">
        <color theme="1"/>
      </bottom>
      <diagonal/>
    </border>
    <border>
      <left style="medium">
        <color indexed="64"/>
      </left>
      <right style="thin">
        <color indexed="64"/>
      </right>
      <top style="thin">
        <color indexed="64"/>
      </top>
      <bottom style="medium">
        <color theme="1"/>
      </bottom>
      <diagonal/>
    </border>
    <border>
      <left style="thin">
        <color theme="0"/>
      </left>
      <right style="medium">
        <color indexed="64"/>
      </right>
      <top style="thin">
        <color theme="0"/>
      </top>
      <bottom style="medium">
        <color indexed="64"/>
      </bottom>
      <diagonal/>
    </border>
    <border>
      <left style="thin">
        <color indexed="8"/>
      </left>
      <right style="medium">
        <color theme="1"/>
      </right>
      <top/>
      <bottom/>
      <diagonal/>
    </border>
    <border>
      <left style="medium">
        <color theme="1"/>
      </left>
      <right style="medium">
        <color theme="0"/>
      </right>
      <top/>
      <bottom/>
      <diagonal/>
    </border>
    <border>
      <left style="medium">
        <color theme="1"/>
      </left>
      <right style="medium">
        <color theme="0"/>
      </right>
      <top/>
      <bottom style="medium">
        <color indexed="64"/>
      </bottom>
      <diagonal/>
    </border>
    <border>
      <left style="thin">
        <color theme="0"/>
      </left>
      <right style="medium">
        <color theme="0"/>
      </right>
      <top/>
      <bottom style="medium">
        <color indexed="64"/>
      </bottom>
      <diagonal/>
    </border>
    <border>
      <left style="medium">
        <color indexed="64"/>
      </left>
      <right style="thin">
        <color theme="0"/>
      </right>
      <top style="thin">
        <color auto="1"/>
      </top>
      <bottom style="medium">
        <color indexed="64"/>
      </bottom>
      <diagonal/>
    </border>
    <border>
      <left style="medium">
        <color theme="1"/>
      </left>
      <right/>
      <top style="thin">
        <color theme="0"/>
      </top>
      <bottom style="thin">
        <color theme="0"/>
      </bottom>
      <diagonal/>
    </border>
    <border>
      <left style="thin">
        <color theme="0"/>
      </left>
      <right style="medium">
        <color theme="1"/>
      </right>
      <top style="thin">
        <color theme="0"/>
      </top>
      <bottom style="thin">
        <color theme="0"/>
      </bottom>
      <diagonal/>
    </border>
    <border>
      <left/>
      <right style="thin">
        <color indexed="64"/>
      </right>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auto="1"/>
      </right>
      <top style="thin">
        <color theme="0"/>
      </top>
      <bottom style="thin">
        <color theme="0"/>
      </bottom>
      <diagonal/>
    </border>
    <border>
      <left style="medium">
        <color indexed="64"/>
      </left>
      <right style="medium">
        <color theme="0"/>
      </right>
      <top style="medium">
        <color indexed="64"/>
      </top>
      <bottom/>
      <diagonal/>
    </border>
    <border>
      <left style="medium">
        <color indexed="64"/>
      </left>
      <right style="medium">
        <color theme="0"/>
      </right>
      <top/>
      <bottom/>
      <diagonal/>
    </border>
    <border>
      <left style="medium">
        <color indexed="64"/>
      </left>
      <right style="medium">
        <color theme="0"/>
      </right>
      <top/>
      <bottom style="medium">
        <color indexed="64"/>
      </bottom>
      <diagonal/>
    </border>
    <border>
      <left style="thin">
        <color theme="0"/>
      </left>
      <right style="medium">
        <color theme="0"/>
      </right>
      <top style="medium">
        <color indexed="64"/>
      </top>
      <bottom style="thin">
        <color auto="1"/>
      </bottom>
      <diagonal/>
    </border>
    <border>
      <left style="thin">
        <color theme="0"/>
      </left>
      <right style="medium">
        <color theme="0"/>
      </right>
      <top style="thin">
        <color auto="1"/>
      </top>
      <bottom style="thin">
        <color auto="1"/>
      </bottom>
      <diagonal/>
    </border>
    <border>
      <left style="thin">
        <color theme="0"/>
      </left>
      <right style="medium">
        <color theme="0"/>
      </right>
      <top style="thin">
        <color auto="1"/>
      </top>
      <bottom style="medium">
        <color indexed="64"/>
      </bottom>
      <diagonal/>
    </border>
    <border>
      <left style="medium">
        <color theme="0"/>
      </left>
      <right/>
      <top style="medium">
        <color indexed="64"/>
      </top>
      <bottom style="thin">
        <color theme="0"/>
      </bottom>
      <diagonal/>
    </border>
    <border>
      <left style="medium">
        <color theme="0"/>
      </left>
      <right style="thin">
        <color theme="0"/>
      </right>
      <top style="thin">
        <color theme="0"/>
      </top>
      <bottom style="medium">
        <color indexed="64"/>
      </bottom>
      <diagonal/>
    </border>
    <border>
      <left style="thin">
        <color indexed="64"/>
      </left>
      <right style="medium">
        <color indexed="64"/>
      </right>
      <top style="medium">
        <color indexed="64"/>
      </top>
      <bottom style="thin">
        <color theme="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theme="0"/>
      </left>
      <right style="thin">
        <color auto="1"/>
      </right>
      <top style="medium">
        <color indexed="64"/>
      </top>
      <bottom style="thin">
        <color theme="0"/>
      </bottom>
      <diagonal/>
    </border>
    <border>
      <left style="medium">
        <color indexed="64"/>
      </left>
      <right style="medium">
        <color theme="0"/>
      </right>
      <top style="thin">
        <color indexed="64"/>
      </top>
      <bottom style="medium">
        <color indexed="64"/>
      </bottom>
      <diagonal/>
    </border>
    <border>
      <left style="thin">
        <color theme="0"/>
      </left>
      <right style="medium">
        <color theme="0"/>
      </right>
      <top style="thin">
        <color theme="0"/>
      </top>
      <bottom style="medium">
        <color indexed="64"/>
      </bottom>
      <diagonal/>
    </border>
    <border>
      <left style="medium">
        <color indexed="64"/>
      </left>
      <right style="thin">
        <color indexed="64"/>
      </right>
      <top style="thin">
        <color indexed="64"/>
      </top>
      <bottom/>
      <diagonal/>
    </border>
    <border>
      <left style="medium">
        <color theme="1"/>
      </left>
      <right style="thin">
        <color indexed="64"/>
      </right>
      <top style="thin">
        <color indexed="64"/>
      </top>
      <bottom/>
      <diagonal/>
    </border>
    <border>
      <left/>
      <right style="medium">
        <color theme="1"/>
      </right>
      <top style="thin">
        <color theme="0"/>
      </top>
      <bottom style="thin">
        <color theme="0"/>
      </bottom>
      <diagonal/>
    </border>
    <border>
      <left style="medium">
        <color theme="1"/>
      </left>
      <right style="thin">
        <color auto="1"/>
      </right>
      <top style="medium">
        <color theme="1"/>
      </top>
      <bottom style="thin">
        <color auto="1"/>
      </bottom>
      <diagonal/>
    </border>
    <border>
      <left/>
      <right style="medium">
        <color theme="1"/>
      </right>
      <top style="medium">
        <color theme="1"/>
      </top>
      <bottom style="thin">
        <color indexed="64"/>
      </bottom>
      <diagonal/>
    </border>
    <border>
      <left/>
      <right style="medium">
        <color theme="1"/>
      </right>
      <top style="thin">
        <color auto="1"/>
      </top>
      <bottom style="medium">
        <color theme="1"/>
      </bottom>
      <diagonal/>
    </border>
    <border>
      <left style="thin">
        <color indexed="64"/>
      </left>
      <right style="medium">
        <color theme="1"/>
      </right>
      <top style="medium">
        <color theme="1"/>
      </top>
      <bottom/>
      <diagonal/>
    </border>
    <border>
      <left style="thin">
        <color indexed="64"/>
      </left>
      <right/>
      <top style="thin">
        <color theme="0"/>
      </top>
      <bottom style="thin">
        <color theme="0"/>
      </bottom>
      <diagonal/>
    </border>
    <border>
      <left style="thin">
        <color auto="1"/>
      </left>
      <right style="double">
        <color theme="0"/>
      </right>
      <top style="thin">
        <color theme="0"/>
      </top>
      <bottom style="thin">
        <color theme="0"/>
      </bottom>
      <diagonal/>
    </border>
    <border>
      <left style="thin">
        <color auto="1"/>
      </left>
      <right style="medium">
        <color theme="1"/>
      </right>
      <top style="thin">
        <color theme="0"/>
      </top>
      <bottom style="thin">
        <color theme="0"/>
      </bottom>
      <diagonal/>
    </border>
    <border>
      <left/>
      <right/>
      <top/>
      <bottom style="thin">
        <color indexed="64"/>
      </bottom>
      <diagonal/>
    </border>
    <border>
      <left style="thin">
        <color theme="0"/>
      </left>
      <right style="double">
        <color theme="0"/>
      </right>
      <top/>
      <bottom style="medium">
        <color theme="1"/>
      </bottom>
      <diagonal/>
    </border>
    <border>
      <left style="thin">
        <color theme="1"/>
      </left>
      <right style="thin">
        <color theme="1"/>
      </right>
      <top style="thin">
        <color theme="1"/>
      </top>
      <bottom style="thin">
        <color theme="1"/>
      </bottom>
      <diagonal/>
    </border>
    <border>
      <left style="medium">
        <color theme="1"/>
      </left>
      <right/>
      <top style="medium">
        <color theme="1"/>
      </top>
      <bottom style="thin">
        <color auto="1"/>
      </bottom>
      <diagonal/>
    </border>
    <border>
      <left/>
      <right style="double">
        <color theme="0"/>
      </right>
      <top style="medium">
        <color theme="1"/>
      </top>
      <bottom/>
      <diagonal/>
    </border>
    <border>
      <left style="thin">
        <color theme="0"/>
      </left>
      <right/>
      <top/>
      <bottom style="thin">
        <color auto="1"/>
      </bottom>
      <diagonal/>
    </border>
    <border>
      <left style="thin">
        <color theme="0"/>
      </left>
      <right style="double">
        <color theme="0"/>
      </right>
      <top/>
      <bottom style="thin">
        <color indexed="64"/>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indexed="64"/>
      </top>
      <bottom style="thin">
        <color theme="0"/>
      </bottom>
      <diagonal/>
    </border>
    <border>
      <left style="thin">
        <color indexed="64"/>
      </left>
      <right/>
      <top style="thin">
        <color theme="0"/>
      </top>
      <bottom/>
      <diagonal/>
    </border>
    <border>
      <left/>
      <right/>
      <top style="medium">
        <color theme="1"/>
      </top>
      <bottom style="thin">
        <color indexed="64"/>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medium">
        <color theme="1"/>
      </right>
      <top/>
      <bottom style="thin">
        <color indexed="64"/>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indexed="64"/>
      </left>
      <right style="thin">
        <color indexed="64"/>
      </right>
      <top style="thin">
        <color indexed="64"/>
      </top>
      <bottom/>
      <diagonal/>
    </border>
    <border>
      <left style="thin">
        <color indexed="64"/>
      </left>
      <right style="medium">
        <color theme="1"/>
      </right>
      <top style="thin">
        <color indexed="64"/>
      </top>
      <bottom/>
      <diagonal/>
    </border>
    <border>
      <left style="thin">
        <color indexed="64"/>
      </left>
      <right style="double">
        <color theme="1"/>
      </right>
      <top style="thin">
        <color indexed="64"/>
      </top>
      <bottom style="medium">
        <color theme="1"/>
      </bottom>
      <diagonal/>
    </border>
    <border>
      <left style="medium">
        <color theme="1"/>
      </left>
      <right style="thin">
        <color indexed="64"/>
      </right>
      <top/>
      <bottom/>
      <diagonal/>
    </border>
    <border>
      <left style="thin">
        <color indexed="64"/>
      </left>
      <right style="medium">
        <color theme="1"/>
      </right>
      <top/>
      <bottom/>
      <diagonal/>
    </border>
    <border>
      <left style="thin">
        <color indexed="8"/>
      </left>
      <right/>
      <top style="medium">
        <color theme="1"/>
      </top>
      <bottom/>
      <diagonal/>
    </border>
    <border>
      <left style="thin">
        <color indexed="64"/>
      </left>
      <right style="double">
        <color theme="1"/>
      </right>
      <top style="medium">
        <color theme="1"/>
      </top>
      <bottom/>
      <diagonal/>
    </border>
    <border>
      <left style="double">
        <color indexed="8"/>
      </left>
      <right style="thin">
        <color indexed="8"/>
      </right>
      <top style="medium">
        <color theme="1"/>
      </top>
      <bottom/>
      <diagonal/>
    </border>
    <border>
      <left/>
      <right style="thin">
        <color indexed="8"/>
      </right>
      <top style="medium">
        <color theme="1"/>
      </top>
      <bottom/>
      <diagonal/>
    </border>
    <border>
      <left style="thin">
        <color indexed="8"/>
      </left>
      <right style="double">
        <color indexed="8"/>
      </right>
      <top style="medium">
        <color theme="1"/>
      </top>
      <bottom/>
      <diagonal/>
    </border>
    <border>
      <left style="medium">
        <color indexed="64"/>
      </left>
      <right style="thin">
        <color auto="1"/>
      </right>
      <top style="medium">
        <color theme="1"/>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theme="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medium">
        <color indexed="64"/>
      </right>
      <top style="thin">
        <color indexed="64"/>
      </top>
      <bottom/>
      <diagonal/>
    </border>
    <border>
      <left style="thin">
        <color indexed="64"/>
      </left>
      <right style="thin">
        <color indexed="64"/>
      </right>
      <top/>
      <bottom style="medium">
        <color theme="1"/>
      </bottom>
      <diagonal/>
    </border>
    <border>
      <left style="medium">
        <color theme="1"/>
      </left>
      <right style="thin">
        <color theme="0"/>
      </right>
      <top style="thin">
        <color auto="1"/>
      </top>
      <bottom style="medium">
        <color indexed="64"/>
      </bottom>
      <diagonal/>
    </border>
    <border>
      <left style="medium">
        <color indexed="64"/>
      </left>
      <right/>
      <top style="thin">
        <color indexed="64"/>
      </top>
      <bottom/>
      <diagonal/>
    </border>
    <border>
      <left style="medium">
        <color theme="1"/>
      </left>
      <right style="thin">
        <color indexed="8"/>
      </right>
      <top style="medium">
        <color theme="1"/>
      </top>
      <bottom/>
      <diagonal/>
    </border>
    <border>
      <left style="medium">
        <color theme="1"/>
      </left>
      <right/>
      <top style="thin">
        <color indexed="64"/>
      </top>
      <bottom style="medium">
        <color indexed="64"/>
      </bottom>
      <diagonal/>
    </border>
    <border>
      <left style="medium">
        <color theme="1"/>
      </left>
      <right/>
      <top style="medium">
        <color theme="1"/>
      </top>
      <bottom style="thin">
        <color auto="1"/>
      </bottom>
      <diagonal/>
    </border>
    <border>
      <left/>
      <right style="medium">
        <color theme="1"/>
      </right>
      <top style="thin">
        <color theme="0"/>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double">
        <color indexed="64"/>
      </right>
      <top style="medium">
        <color theme="1"/>
      </top>
      <bottom/>
      <diagonal/>
    </border>
    <border>
      <left style="thin">
        <color auto="1"/>
      </left>
      <right style="thin">
        <color auto="1"/>
      </right>
      <top/>
      <bottom/>
      <diagonal/>
    </border>
    <border>
      <left style="thin">
        <color auto="1"/>
      </left>
      <right style="medium">
        <color theme="1"/>
      </right>
      <top style="medium">
        <color indexed="64"/>
      </top>
      <bottom/>
      <diagonal/>
    </border>
    <border>
      <left style="medium">
        <color indexed="64"/>
      </left>
      <right/>
      <top style="medium">
        <color theme="1"/>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bottom style="thin">
        <color theme="0"/>
      </bottom>
      <diagonal/>
    </border>
    <border>
      <left/>
      <right style="thin">
        <color auto="1"/>
      </right>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thin">
        <color indexed="64"/>
      </left>
      <right style="medium">
        <color indexed="64"/>
      </right>
      <top style="medium">
        <color theme="1"/>
      </top>
      <bottom style="thin">
        <color indexed="64"/>
      </bottom>
      <diagonal/>
    </border>
    <border>
      <left style="medium">
        <color indexed="64"/>
      </left>
      <right style="thin">
        <color theme="0"/>
      </right>
      <top style="medium">
        <color indexed="64"/>
      </top>
      <bottom style="thin">
        <color indexed="64"/>
      </bottom>
      <diagonal/>
    </border>
    <border>
      <left style="medium">
        <color indexed="64"/>
      </left>
      <right style="thin">
        <color indexed="64"/>
      </right>
      <top style="medium">
        <color theme="1"/>
      </top>
      <bottom style="thin">
        <color indexed="64"/>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right/>
      <top style="medium">
        <color indexed="64"/>
      </top>
      <bottom style="medium">
        <color theme="1"/>
      </bottom>
      <diagonal/>
    </border>
    <border>
      <left style="thin">
        <color theme="0"/>
      </left>
      <right/>
      <top style="medium">
        <color indexed="64"/>
      </top>
      <bottom style="medium">
        <color theme="1"/>
      </bottom>
      <diagonal/>
    </border>
    <border>
      <left/>
      <right style="thin">
        <color indexed="64"/>
      </right>
      <top style="thin">
        <color indexed="64"/>
      </top>
      <bottom style="medium">
        <color indexed="64"/>
      </bottom>
      <diagonal/>
    </border>
    <border>
      <left style="thin">
        <color indexed="64"/>
      </left>
      <right style="thin">
        <color indexed="64"/>
      </right>
      <top style="medium">
        <color theme="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medium">
        <color theme="1"/>
      </top>
      <bottom/>
      <diagonal/>
    </border>
    <border>
      <left style="medium">
        <color theme="1"/>
      </left>
      <right style="thin">
        <color indexed="64"/>
      </right>
      <top style="thin">
        <color indexed="64"/>
      </top>
      <bottom/>
      <diagonal/>
    </border>
    <border>
      <left style="medium">
        <color theme="1"/>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theme="1"/>
      </left>
      <right style="thin">
        <color theme="1"/>
      </right>
      <top style="medium">
        <color theme="1"/>
      </top>
      <bottom/>
      <diagonal/>
    </border>
    <border>
      <left/>
      <right/>
      <top style="thin">
        <color indexed="64"/>
      </top>
      <bottom/>
      <diagonal/>
    </border>
    <border>
      <left/>
      <right style="medium">
        <color theme="1"/>
      </right>
      <top style="thin">
        <color indexed="64"/>
      </top>
      <bottom/>
      <diagonal/>
    </border>
    <border>
      <left style="thin">
        <color auto="1"/>
      </left>
      <right style="medium">
        <color theme="1"/>
      </right>
      <top style="thin">
        <color indexed="64"/>
      </top>
      <bottom/>
      <diagonal/>
    </border>
    <border>
      <left style="medium">
        <color theme="1"/>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left>
      <right/>
      <top style="thin">
        <color auto="1"/>
      </top>
      <bottom style="thin">
        <color indexed="64"/>
      </bottom>
      <diagonal/>
    </border>
    <border>
      <left style="thin">
        <color indexed="64"/>
      </left>
      <right style="thin">
        <color theme="0"/>
      </right>
      <top style="medium">
        <color indexed="64"/>
      </top>
      <bottom/>
      <diagonal/>
    </border>
    <border>
      <left style="thin">
        <color indexed="64"/>
      </left>
      <right style="medium">
        <color theme="0"/>
      </right>
      <top style="medium">
        <color theme="1"/>
      </top>
      <bottom/>
      <diagonal/>
    </border>
    <border>
      <left style="thin">
        <color indexed="64"/>
      </left>
      <right style="medium">
        <color theme="0"/>
      </right>
      <top style="medium">
        <color theme="1"/>
      </top>
      <bottom style="thin">
        <color theme="0"/>
      </bottom>
      <diagonal/>
    </border>
    <border>
      <left/>
      <right/>
      <top/>
      <bottom style="thin">
        <color indexed="64"/>
      </bottom>
      <diagonal/>
    </border>
    <border>
      <left style="thin">
        <color theme="0"/>
      </left>
      <right style="medium">
        <color theme="0"/>
      </right>
      <top/>
      <bottom style="thin">
        <color indexed="64"/>
      </bottom>
      <diagonal/>
    </border>
    <border>
      <left style="medium">
        <color indexed="64"/>
      </left>
      <right style="thin">
        <color indexed="64"/>
      </right>
      <top/>
      <bottom style="thin">
        <color indexed="64"/>
      </bottom>
      <diagonal/>
    </border>
    <border>
      <left style="thin">
        <color theme="0"/>
      </left>
      <right style="thick">
        <color theme="0"/>
      </right>
      <top style="thin">
        <color theme="0"/>
      </top>
      <bottom/>
      <diagonal/>
    </border>
    <border>
      <left style="thin">
        <color theme="0"/>
      </left>
      <right style="thick">
        <color theme="0"/>
      </right>
      <top/>
      <bottom style="medium">
        <color indexed="64"/>
      </bottom>
      <diagonal/>
    </border>
    <border>
      <left/>
      <right style="thick">
        <color theme="0"/>
      </right>
      <top style="medium">
        <color theme="1"/>
      </top>
      <bottom style="thin">
        <color theme="0"/>
      </bottom>
      <diagonal/>
    </border>
    <border>
      <left style="thick">
        <color theme="0"/>
      </left>
      <right/>
      <top style="medium">
        <color theme="1"/>
      </top>
      <bottom style="thin">
        <color theme="0"/>
      </bottom>
      <diagonal/>
    </border>
    <border>
      <left style="thin">
        <color indexed="64"/>
      </left>
      <right style="medium">
        <color theme="1"/>
      </right>
      <top/>
      <bottom style="thin">
        <color indexed="64"/>
      </bottom>
      <diagonal/>
    </border>
    <border>
      <left style="thin">
        <color theme="0"/>
      </left>
      <right/>
      <top style="medium">
        <color theme="1"/>
      </top>
      <bottom style="thin">
        <color indexed="64"/>
      </bottom>
      <diagonal/>
    </border>
    <border>
      <left style="thin">
        <color indexed="64"/>
      </left>
      <right style="thin">
        <color theme="0"/>
      </right>
      <top style="medium">
        <color theme="1"/>
      </top>
      <bottom/>
      <diagonal/>
    </border>
    <border>
      <left/>
      <right style="thin">
        <color indexed="64"/>
      </right>
      <top style="medium">
        <color indexed="64"/>
      </top>
      <bottom style="medium">
        <color theme="1"/>
      </bottom>
      <diagonal/>
    </border>
    <border>
      <left style="thin">
        <color theme="1"/>
      </left>
      <right/>
      <top style="thin">
        <color theme="1"/>
      </top>
      <bottom style="medium">
        <color theme="1"/>
      </bottom>
      <diagonal/>
    </border>
    <border>
      <left style="thin">
        <color theme="1"/>
      </left>
      <right style="thin">
        <color theme="1"/>
      </right>
      <top style="medium">
        <color theme="1"/>
      </top>
      <bottom style="medium">
        <color theme="1"/>
      </bottom>
      <diagonal/>
    </border>
    <border>
      <left style="thin">
        <color indexed="64"/>
      </left>
      <right/>
      <top style="medium">
        <color theme="1"/>
      </top>
      <bottom style="medium">
        <color theme="1"/>
      </bottom>
      <diagonal/>
    </border>
    <border>
      <left/>
      <right style="medium">
        <color theme="0"/>
      </right>
      <top style="thin">
        <color theme="0"/>
      </top>
      <bottom style="thin">
        <color indexed="64"/>
      </bottom>
      <diagonal/>
    </border>
    <border>
      <left style="thin">
        <color theme="0"/>
      </left>
      <right style="thin">
        <color theme="0"/>
      </right>
      <top style="medium">
        <color theme="1"/>
      </top>
      <bottom style="thin">
        <color theme="1"/>
      </bottom>
      <diagonal/>
    </border>
    <border>
      <left style="thin">
        <color theme="0"/>
      </left>
      <right style="thin">
        <color theme="0"/>
      </right>
      <top style="thin">
        <color theme="1"/>
      </top>
      <bottom style="thin">
        <color theme="1"/>
      </bottom>
      <diagonal/>
    </border>
    <border>
      <left style="medium">
        <color theme="1"/>
      </left>
      <right style="thin">
        <color indexed="64"/>
      </right>
      <top/>
      <bottom style="medium">
        <color theme="1"/>
      </bottom>
      <diagonal/>
    </border>
    <border>
      <left style="thin">
        <color indexed="64"/>
      </left>
      <right/>
      <top style="thin">
        <color indexed="64"/>
      </top>
      <bottom style="medium">
        <color indexed="64"/>
      </bottom>
      <diagonal/>
    </border>
    <border>
      <left style="medium">
        <color indexed="64"/>
      </left>
      <right/>
      <top style="medium">
        <color indexed="64"/>
      </top>
      <bottom style="thin">
        <color theme="2"/>
      </bottom>
      <diagonal/>
    </border>
    <border>
      <left/>
      <right/>
      <top style="medium">
        <color indexed="64"/>
      </top>
      <bottom style="thin">
        <color theme="2"/>
      </bottom>
      <diagonal/>
    </border>
    <border>
      <left/>
      <right style="medium">
        <color indexed="64"/>
      </right>
      <top style="medium">
        <color indexed="64"/>
      </top>
      <bottom style="thin">
        <color theme="2"/>
      </bottom>
      <diagonal/>
    </border>
    <border>
      <left style="thin">
        <color auto="1"/>
      </left>
      <right style="medium">
        <color theme="1"/>
      </right>
      <top style="medium">
        <color theme="1"/>
      </top>
      <bottom style="thin">
        <color auto="1"/>
      </bottom>
      <diagonal/>
    </border>
    <border>
      <left style="thin">
        <color auto="1"/>
      </left>
      <right style="thin">
        <color auto="1"/>
      </right>
      <top style="medium">
        <color theme="1"/>
      </top>
      <bottom style="thin">
        <color auto="1"/>
      </bottom>
      <diagonal/>
    </border>
    <border>
      <left style="thin">
        <color auto="1"/>
      </left>
      <right style="medium">
        <color theme="1"/>
      </right>
      <top style="medium">
        <color theme="1"/>
      </top>
      <bottom style="thin">
        <color auto="1"/>
      </bottom>
      <diagonal/>
    </border>
    <border>
      <left style="thin">
        <color auto="1"/>
      </left>
      <right/>
      <top style="medium">
        <color theme="1"/>
      </top>
      <bottom style="thin">
        <color auto="1"/>
      </bottom>
      <diagonal/>
    </border>
    <border>
      <left/>
      <right style="thin">
        <color auto="1"/>
      </right>
      <top style="medium">
        <color theme="1"/>
      </top>
      <bottom style="thin">
        <color auto="1"/>
      </bottom>
      <diagonal/>
    </border>
    <border>
      <left style="thin">
        <color indexed="8"/>
      </left>
      <right style="thin">
        <color indexed="8"/>
      </right>
      <top style="medium">
        <color theme="1"/>
      </top>
      <bottom style="thin">
        <color indexed="8"/>
      </bottom>
      <diagonal/>
    </border>
    <border>
      <left style="thin">
        <color indexed="8"/>
      </left>
      <right style="medium">
        <color theme="1"/>
      </right>
      <top style="medium">
        <color theme="1"/>
      </top>
      <bottom style="thin">
        <color indexed="8"/>
      </bottom>
      <diagonal/>
    </border>
    <border>
      <left style="thin">
        <color indexed="64"/>
      </left>
      <right style="double">
        <color theme="1"/>
      </right>
      <top style="medium">
        <color theme="1"/>
      </top>
      <bottom style="thin">
        <color indexed="64"/>
      </bottom>
      <diagonal/>
    </border>
    <border>
      <left style="medium">
        <color indexed="64"/>
      </left>
      <right style="thin">
        <color auto="1"/>
      </right>
      <top style="medium">
        <color theme="1"/>
      </top>
      <bottom style="thin">
        <color indexed="64"/>
      </bottom>
      <diagonal/>
    </border>
    <border>
      <left style="medium">
        <color indexed="64"/>
      </left>
      <right/>
      <top style="medium">
        <color theme="1"/>
      </top>
      <bottom style="thin">
        <color auto="1"/>
      </bottom>
      <diagonal/>
    </border>
    <border>
      <left style="thin">
        <color indexed="64"/>
      </left>
      <right style="double">
        <color indexed="64"/>
      </right>
      <top style="medium">
        <color theme="1"/>
      </top>
      <bottom style="thin">
        <color auto="1"/>
      </bottom>
      <diagonal/>
    </border>
    <border>
      <left style="thin">
        <color indexed="64"/>
      </left>
      <right/>
      <top style="medium">
        <color indexed="64"/>
      </top>
      <bottom style="medium">
        <color theme="1"/>
      </bottom>
      <diagonal/>
    </border>
    <border>
      <left style="medium">
        <color indexed="64"/>
      </left>
      <right style="thick">
        <color theme="0"/>
      </right>
      <top style="medium">
        <color indexed="64"/>
      </top>
      <bottom/>
      <diagonal/>
    </border>
    <border>
      <left/>
      <right style="thin">
        <color auto="1"/>
      </right>
      <top style="medium">
        <color indexed="64"/>
      </top>
      <bottom style="thin">
        <color theme="0"/>
      </bottom>
      <diagonal/>
    </border>
    <border>
      <left style="thin">
        <color auto="1"/>
      </left>
      <right style="thick">
        <color theme="0"/>
      </right>
      <top style="medium">
        <color indexed="64"/>
      </top>
      <bottom style="thin">
        <color theme="0"/>
      </bottom>
      <diagonal/>
    </border>
    <border>
      <left/>
      <right style="thick">
        <color theme="0"/>
      </right>
      <top style="medium">
        <color indexed="64"/>
      </top>
      <bottom style="thin">
        <color theme="0"/>
      </bottom>
      <diagonal/>
    </border>
    <border>
      <left style="medium">
        <color indexed="64"/>
      </left>
      <right style="thick">
        <color theme="0"/>
      </right>
      <top/>
      <bottom/>
      <diagonal/>
    </border>
    <border>
      <left style="medium">
        <color indexed="64"/>
      </left>
      <right style="thick">
        <color theme="0"/>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medium">
        <color theme="1"/>
      </top>
      <bottom style="thin">
        <color indexed="8"/>
      </bottom>
      <diagonal/>
    </border>
    <border>
      <left style="thin">
        <color indexed="8"/>
      </left>
      <right style="medium">
        <color indexed="64"/>
      </right>
      <top style="medium">
        <color theme="1"/>
      </top>
      <bottom style="thin">
        <color indexed="8"/>
      </bottom>
      <diagonal/>
    </border>
    <border>
      <left style="medium">
        <color indexed="64"/>
      </left>
      <right style="thin">
        <color theme="1"/>
      </right>
      <top style="medium">
        <color theme="1"/>
      </top>
      <bottom style="thin">
        <color theme="1"/>
      </bottom>
      <diagonal/>
    </border>
    <border>
      <left style="thin">
        <color theme="1"/>
      </left>
      <right style="medium">
        <color indexed="64"/>
      </right>
      <top style="medium">
        <color theme="1"/>
      </top>
      <bottom/>
      <diagonal/>
    </border>
    <border>
      <left style="medium">
        <color indexed="64"/>
      </left>
      <right style="thin">
        <color auto="1"/>
      </right>
      <top/>
      <bottom/>
      <diagonal/>
    </border>
    <border>
      <left style="thin">
        <color theme="0"/>
      </left>
      <right style="medium">
        <color indexed="64"/>
      </right>
      <top style="medium">
        <color indexed="64"/>
      </top>
      <bottom/>
      <diagonal/>
    </border>
    <border>
      <left style="thin">
        <color theme="1"/>
      </left>
      <right style="medium">
        <color indexed="64"/>
      </right>
      <top style="medium">
        <color theme="1"/>
      </top>
      <bottom style="thin">
        <color theme="1"/>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thin">
        <color indexed="64"/>
      </left>
      <right style="medium">
        <color theme="1"/>
      </right>
      <top style="thin">
        <color indexed="64"/>
      </top>
      <bottom style="thin">
        <color indexed="64"/>
      </bottom>
      <diagonal/>
    </border>
    <border>
      <left style="thin">
        <color theme="0"/>
      </left>
      <right/>
      <top style="thin">
        <color auto="1"/>
      </top>
      <bottom style="thin">
        <color indexed="64"/>
      </bottom>
      <diagonal/>
    </border>
    <border>
      <left/>
      <right style="medium">
        <color indexed="64"/>
      </right>
      <top style="thin">
        <color indexed="64"/>
      </top>
      <bottom style="thin">
        <color indexed="64"/>
      </bottom>
      <diagonal/>
    </border>
    <border>
      <left/>
      <right style="thin">
        <color indexed="8"/>
      </right>
      <top style="medium">
        <color indexed="64"/>
      </top>
      <bottom/>
      <diagonal/>
    </border>
    <border>
      <left style="thin">
        <color auto="1"/>
      </left>
      <right style="medium">
        <color theme="1"/>
      </right>
      <top style="medium">
        <color indexed="64"/>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theme="1"/>
      </top>
      <bottom style="thin">
        <color indexed="8"/>
      </bottom>
      <diagonal/>
    </border>
    <border>
      <left/>
      <right style="medium">
        <color indexed="64"/>
      </right>
      <top style="thin">
        <color theme="0"/>
      </top>
      <bottom style="thin">
        <color theme="0"/>
      </bottom>
      <diagonal/>
    </border>
    <border>
      <left style="medium">
        <color indexed="64"/>
      </left>
      <right style="thin">
        <color indexed="8"/>
      </right>
      <top style="medium">
        <color theme="1"/>
      </top>
      <bottom style="thin">
        <color indexed="8"/>
      </bottom>
      <diagonal/>
    </border>
    <border>
      <left style="thin">
        <color indexed="8"/>
      </left>
      <right/>
      <top style="medium">
        <color theme="1"/>
      </top>
      <bottom style="thin">
        <color indexed="8"/>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medium">
        <color indexed="64"/>
      </left>
      <right/>
      <top style="medium">
        <color indexed="64"/>
      </top>
      <bottom style="medium">
        <color theme="1"/>
      </bottom>
      <diagonal/>
    </border>
    <border>
      <left/>
      <right style="double">
        <color theme="0"/>
      </right>
      <top style="medium">
        <color indexed="64"/>
      </top>
      <bottom style="medium">
        <color theme="1"/>
      </bottom>
      <diagonal/>
    </border>
    <border>
      <left style="double">
        <color theme="0"/>
      </left>
      <right/>
      <top style="medium">
        <color indexed="64"/>
      </top>
      <bottom style="medium">
        <color theme="1"/>
      </bottom>
      <diagonal/>
    </border>
    <border>
      <left/>
      <right style="medium">
        <color indexed="64"/>
      </right>
      <top style="medium">
        <color indexed="64"/>
      </top>
      <bottom style="medium">
        <color theme="1"/>
      </bottom>
      <diagonal/>
    </border>
    <border>
      <left/>
      <right style="medium">
        <color indexed="64"/>
      </right>
      <top style="medium">
        <color theme="1"/>
      </top>
      <bottom/>
      <diagonal/>
    </border>
    <border>
      <left style="thin">
        <color indexed="64"/>
      </left>
      <right style="double">
        <color theme="1"/>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double">
        <color theme="1"/>
      </left>
      <right style="thin">
        <color indexed="8"/>
      </right>
      <top style="medium">
        <color theme="1"/>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auto="1"/>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style="medium">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style="medium">
        <color theme="1"/>
      </left>
      <right style="thin">
        <color theme="0"/>
      </right>
      <top style="thin">
        <color auto="1"/>
      </top>
      <bottom/>
      <diagonal/>
    </border>
    <border>
      <left/>
      <right style="medium">
        <color theme="1"/>
      </right>
      <top style="thin">
        <color auto="1"/>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bottom style="thin">
        <color indexed="8"/>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0"/>
      </left>
      <right style="thin">
        <color theme="0"/>
      </right>
      <top/>
      <bottom style="thin">
        <color theme="0"/>
      </bottom>
      <diagonal/>
    </border>
    <border>
      <left style="medium">
        <color indexed="64"/>
      </left>
      <right/>
      <top style="thin">
        <color indexed="64"/>
      </top>
      <bottom/>
      <diagonal/>
    </border>
    <border>
      <left style="medium">
        <color indexed="64"/>
      </left>
      <right style="medium">
        <color indexed="64"/>
      </right>
      <top style="thin">
        <color auto="1"/>
      </top>
      <bottom style="thin">
        <color auto="1"/>
      </bottom>
      <diagonal/>
    </border>
    <border>
      <left style="medium">
        <color theme="0"/>
      </left>
      <right style="thin">
        <color theme="0"/>
      </right>
      <top/>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auto="1"/>
      </top>
      <bottom style="medium">
        <color theme="1"/>
      </bottom>
      <diagonal/>
    </border>
    <border>
      <left style="thin">
        <color auto="1"/>
      </left>
      <right style="thin">
        <color auto="1"/>
      </right>
      <top/>
      <bottom style="thin">
        <color indexed="64"/>
      </bottom>
      <diagonal/>
    </border>
    <border>
      <left style="thin">
        <color indexed="64"/>
      </left>
      <right style="medium">
        <color theme="1"/>
      </right>
      <top style="thin">
        <color indexed="64"/>
      </top>
      <bottom/>
      <diagonal/>
    </border>
    <border>
      <left/>
      <right style="thin">
        <color theme="1"/>
      </right>
      <top style="thin">
        <color theme="1"/>
      </top>
      <bottom/>
      <diagonal/>
    </border>
    <border>
      <left/>
      <right style="thin">
        <color theme="1"/>
      </right>
      <top style="medium">
        <color theme="1"/>
      </top>
      <bottom style="thin">
        <color theme="1"/>
      </bottom>
      <diagonal/>
    </border>
    <border>
      <left style="medium">
        <color theme="1"/>
      </left>
      <right style="medium">
        <color theme="1"/>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theme="1"/>
      </right>
      <top style="thin">
        <color theme="1"/>
      </top>
      <bottom style="thin">
        <color theme="1"/>
      </bottom>
      <diagonal/>
    </border>
    <border>
      <left style="thin">
        <color indexed="64"/>
      </left>
      <right style="double">
        <color theme="1"/>
      </right>
      <top style="thin">
        <color indexed="64"/>
      </top>
      <bottom style="thin">
        <color indexed="64"/>
      </bottom>
      <diagonal/>
    </border>
    <border>
      <left style="medium">
        <color theme="1"/>
      </left>
      <right style="thin">
        <color theme="1"/>
      </right>
      <top style="thin">
        <color theme="1"/>
      </top>
      <bottom style="medium">
        <color theme="1"/>
      </bottom>
      <diagonal/>
    </border>
    <border>
      <left style="medium">
        <color indexed="64"/>
      </left>
      <right style="medium">
        <color theme="0"/>
      </right>
      <top/>
      <bottom style="medium">
        <color theme="0"/>
      </bottom>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style="medium">
        <color indexed="64"/>
      </left>
      <right/>
      <top style="thin">
        <color auto="1"/>
      </top>
      <bottom style="medium">
        <color indexed="64"/>
      </bottom>
      <diagonal/>
    </border>
    <border>
      <left/>
      <right style="medium">
        <color theme="1"/>
      </right>
      <top/>
      <bottom style="medium">
        <color theme="1"/>
      </bottom>
      <diagonal/>
    </border>
    <border>
      <left/>
      <right style="thin">
        <color indexed="64"/>
      </right>
      <top style="thin">
        <color indexed="64"/>
      </top>
      <bottom/>
      <diagonal/>
    </border>
    <border>
      <left style="thin">
        <color indexed="64"/>
      </left>
      <right style="medium">
        <color theme="1"/>
      </right>
      <top style="medium">
        <color theme="1"/>
      </top>
      <bottom style="thin">
        <color indexed="64"/>
      </bottom>
      <diagonal/>
    </border>
    <border>
      <left/>
      <right/>
      <top style="thin">
        <color indexed="64"/>
      </top>
      <bottom style="thin">
        <color indexed="64"/>
      </bottom>
      <diagonal/>
    </border>
    <border>
      <left/>
      <right style="medium">
        <color theme="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medium">
        <color theme="1"/>
      </right>
      <top style="thin">
        <color auto="1"/>
      </top>
      <bottom/>
      <diagonal/>
    </border>
    <border>
      <left style="medium">
        <color theme="1"/>
      </left>
      <right style="thin">
        <color indexed="64"/>
      </right>
      <top style="thin">
        <color indexed="64"/>
      </top>
      <bottom/>
      <diagonal/>
    </border>
    <border>
      <left style="medium">
        <color indexed="64"/>
      </left>
      <right style="thin">
        <color indexed="8"/>
      </right>
      <top style="thin">
        <color indexed="8"/>
      </top>
      <bottom style="thin">
        <color indexed="8"/>
      </bottom>
      <diagonal/>
    </border>
    <border>
      <left/>
      <right style="medium">
        <color indexed="64"/>
      </right>
      <top style="medium">
        <color theme="1"/>
      </top>
      <bottom style="thin">
        <color auto="1"/>
      </bottom>
      <diagonal/>
    </border>
    <border>
      <left style="medium">
        <color indexed="64"/>
      </left>
      <right/>
      <top style="thin">
        <color auto="1"/>
      </top>
      <bottom/>
      <diagonal/>
    </border>
    <border>
      <left style="thin">
        <color theme="0"/>
      </left>
      <right style="thin">
        <color theme="0"/>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theme="0"/>
      </left>
      <right style="thin">
        <color theme="0"/>
      </right>
      <top style="medium">
        <color indexed="64"/>
      </top>
      <bottom style="thin">
        <color indexed="64"/>
      </bottom>
      <diagonal/>
    </border>
    <border>
      <left style="thin">
        <color theme="0"/>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theme="1"/>
      </right>
      <top style="thin">
        <color indexed="64"/>
      </top>
      <bottom style="medium">
        <color indexed="64"/>
      </bottom>
      <diagonal/>
    </border>
    <border>
      <left style="thin">
        <color indexed="64"/>
      </left>
      <right/>
      <top/>
      <bottom style="thin">
        <color indexed="64"/>
      </bottom>
      <diagonal/>
    </border>
    <border>
      <left style="medium">
        <color indexed="64"/>
      </left>
      <right style="thin">
        <color theme="0"/>
      </right>
      <top style="thin">
        <color auto="1"/>
      </top>
      <bottom style="thin">
        <color auto="1"/>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theme="1"/>
      </left>
      <right style="thin">
        <color auto="1"/>
      </right>
      <top style="medium">
        <color theme="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auto="1"/>
      </top>
      <bottom/>
      <diagonal/>
    </border>
    <border>
      <left style="thin">
        <color indexed="64"/>
      </left>
      <right style="medium">
        <color indexed="64"/>
      </right>
      <top style="thin">
        <color theme="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theme="1"/>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theme="0"/>
      </left>
      <right/>
      <top style="medium">
        <color indexed="64"/>
      </top>
      <bottom style="thin">
        <color theme="0"/>
      </bottom>
      <diagonal/>
    </border>
    <border>
      <left/>
      <right style="double">
        <color theme="0"/>
      </right>
      <top style="medium">
        <color indexed="64"/>
      </top>
      <bottom style="thin">
        <color theme="0"/>
      </bottom>
      <diagonal/>
    </border>
    <border>
      <left style="thin">
        <color theme="0"/>
      </left>
      <right style="double">
        <color theme="0"/>
      </right>
      <top style="medium">
        <color indexed="64"/>
      </top>
      <bottom/>
      <diagonal/>
    </border>
    <border>
      <left style="thin">
        <color indexed="64"/>
      </left>
      <right style="double">
        <color indexed="64"/>
      </right>
      <top style="medium">
        <color theme="1"/>
      </top>
      <bottom style="thin">
        <color indexed="64"/>
      </bottom>
      <diagonal/>
    </border>
    <border>
      <left style="thin">
        <color auto="1"/>
      </left>
      <right style="medium">
        <color indexed="64"/>
      </right>
      <top style="medium">
        <color theme="1"/>
      </top>
      <bottom style="thin">
        <color indexed="64"/>
      </bottom>
      <diagonal/>
    </border>
    <border>
      <left/>
      <right style="medium">
        <color indexed="64"/>
      </right>
      <top style="thin">
        <color indexed="64"/>
      </top>
      <bottom style="thin">
        <color indexed="64"/>
      </bottom>
      <diagonal/>
    </border>
    <border>
      <left style="medium">
        <color theme="1"/>
      </left>
      <right style="thin">
        <color theme="0"/>
      </right>
      <top style="thin">
        <color theme="0"/>
      </top>
      <bottom style="medium">
        <color theme="1"/>
      </bottom>
      <diagonal/>
    </border>
    <border>
      <left style="medium">
        <color indexed="64"/>
      </left>
      <right style="thin">
        <color indexed="8"/>
      </right>
      <top style="medium">
        <color indexed="64"/>
      </top>
      <bottom style="thin">
        <color indexed="8"/>
      </bottom>
      <diagonal/>
    </border>
    <border>
      <left style="thin">
        <color indexed="64"/>
      </left>
      <right style="medium">
        <color indexed="64"/>
      </right>
      <top style="thin">
        <color indexed="64"/>
      </top>
      <bottom/>
      <diagonal/>
    </border>
    <border>
      <left style="medium">
        <color indexed="64"/>
      </left>
      <right style="thin">
        <color theme="0"/>
      </right>
      <top style="thin">
        <color theme="0"/>
      </top>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top style="thin">
        <color indexed="8"/>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theme="1"/>
      </right>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auto="1"/>
      </bottom>
      <diagonal/>
    </border>
    <border>
      <left style="thin">
        <color indexed="64"/>
      </left>
      <right style="medium">
        <color theme="1"/>
      </right>
      <top/>
      <bottom style="thin">
        <color auto="1"/>
      </bottom>
      <diagonal/>
    </border>
    <border>
      <left style="thin">
        <color indexed="64"/>
      </left>
      <right style="medium">
        <color theme="1"/>
      </right>
      <top style="thin">
        <color indexed="64"/>
      </top>
      <bottom/>
      <diagonal/>
    </border>
    <border>
      <left style="medium">
        <color theme="1"/>
      </left>
      <right style="medium">
        <color theme="1"/>
      </right>
      <top style="thin">
        <color theme="1"/>
      </top>
      <bottom style="thin">
        <color theme="1"/>
      </bottom>
      <diagonal/>
    </border>
    <border>
      <left style="medium">
        <color theme="1"/>
      </left>
      <right style="medium">
        <color theme="1"/>
      </right>
      <top/>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thin">
        <color indexed="64"/>
      </right>
      <top style="thin">
        <color indexed="64"/>
      </top>
      <bottom/>
      <diagonal/>
    </border>
    <border>
      <left style="thin">
        <color auto="1"/>
      </left>
      <right style="thin">
        <color auto="1"/>
      </right>
      <top style="thin">
        <color theme="1"/>
      </top>
      <bottom style="thin">
        <color theme="1"/>
      </bottom>
      <diagonal/>
    </border>
    <border>
      <left style="medium">
        <color theme="1"/>
      </left>
      <right style="thin">
        <color indexed="64"/>
      </right>
      <top style="thin">
        <color theme="1"/>
      </top>
      <bottom style="thin">
        <color theme="1"/>
      </bottom>
      <diagonal/>
    </border>
    <border>
      <left style="thin">
        <color indexed="64"/>
      </left>
      <right style="medium">
        <color theme="1"/>
      </right>
      <top style="thin">
        <color theme="1"/>
      </top>
      <bottom style="thin">
        <color theme="1"/>
      </bottom>
      <diagonal/>
    </border>
    <border>
      <left style="thin">
        <color indexed="64"/>
      </left>
      <right style="medium">
        <color theme="1"/>
      </right>
      <top/>
      <bottom style="medium">
        <color theme="1"/>
      </bottom>
      <diagonal/>
    </border>
    <border>
      <left/>
      <right style="thin">
        <color indexed="64"/>
      </right>
      <top style="thin">
        <color indexed="64"/>
      </top>
      <bottom/>
      <diagonal/>
    </border>
    <border>
      <left style="medium">
        <color indexed="64"/>
      </left>
      <right/>
      <top style="thin">
        <color indexed="64"/>
      </top>
      <bottom/>
      <diagonal/>
    </border>
    <border>
      <left style="thin">
        <color indexed="8"/>
      </left>
      <right style="medium">
        <color indexed="64"/>
      </right>
      <top style="thin">
        <color indexed="8"/>
      </top>
      <bottom style="thin">
        <color theme="1"/>
      </bottom>
      <diagonal/>
    </border>
    <border>
      <left style="thin">
        <color indexed="64"/>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auto="1"/>
      </left>
      <right/>
      <top style="thin">
        <color theme="1"/>
      </top>
      <bottom/>
      <diagonal/>
    </border>
    <border>
      <left style="thin">
        <color indexed="64"/>
      </left>
      <right style="thin">
        <color theme="1"/>
      </right>
      <top style="medium">
        <color indexed="64"/>
      </top>
      <bottom/>
      <diagonal/>
    </border>
    <border>
      <left style="thin">
        <color indexed="64"/>
      </left>
      <right style="thin">
        <color theme="1"/>
      </right>
      <top style="thin">
        <color theme="1"/>
      </top>
      <bottom/>
      <diagonal/>
    </border>
    <border>
      <left style="thin">
        <color indexed="64"/>
      </left>
      <right style="thin">
        <color theme="1"/>
      </right>
      <top style="thin">
        <color theme="1"/>
      </top>
      <bottom style="medium">
        <color indexed="64"/>
      </bottom>
      <diagonal/>
    </border>
    <border>
      <left style="thin">
        <color auto="1"/>
      </left>
      <right/>
      <top style="thin">
        <color theme="1"/>
      </top>
      <bottom style="thin">
        <color theme="1"/>
      </bottom>
      <diagonal/>
    </border>
    <border>
      <left style="thin">
        <color auto="1"/>
      </left>
      <right/>
      <top/>
      <bottom style="medium">
        <color indexed="64"/>
      </bottom>
      <diagonal/>
    </border>
    <border>
      <left style="thin">
        <color theme="1"/>
      </left>
      <right/>
      <top style="medium">
        <color theme="1"/>
      </top>
      <bottom/>
      <diagonal/>
    </border>
    <border>
      <left style="thin">
        <color theme="1"/>
      </left>
      <right/>
      <top/>
      <bottom/>
      <diagonal/>
    </border>
    <border>
      <left style="thin">
        <color theme="1"/>
      </left>
      <right/>
      <top/>
      <bottom style="medium">
        <color indexed="64"/>
      </bottom>
      <diagonal/>
    </border>
    <border>
      <left/>
      <right/>
      <top style="thin">
        <color indexed="64"/>
      </top>
      <bottom/>
      <diagonal/>
    </border>
    <border>
      <left style="medium">
        <color indexed="64"/>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n">
        <color auto="1"/>
      </left>
      <right style="medium">
        <color indexed="64"/>
      </right>
      <top style="thin">
        <color auto="1"/>
      </top>
      <bottom style="thin">
        <color theme="1"/>
      </bottom>
      <diagonal/>
    </border>
    <border>
      <left style="thin">
        <color auto="1"/>
      </left>
      <right style="medium">
        <color theme="1"/>
      </right>
      <top style="thin">
        <color auto="1"/>
      </top>
      <bottom style="thin">
        <color theme="1"/>
      </bottom>
      <diagonal/>
    </border>
    <border>
      <left style="medium">
        <color indexed="64"/>
      </left>
      <right style="medium">
        <color indexed="64"/>
      </right>
      <top style="thin">
        <color theme="1"/>
      </top>
      <bottom/>
      <diagonal/>
    </border>
    <border>
      <left style="thin">
        <color auto="1"/>
      </left>
      <right style="thin">
        <color auto="1"/>
      </right>
      <top style="thin">
        <color theme="1"/>
      </top>
      <bottom style="thin">
        <color indexed="64"/>
      </bottom>
      <diagonal/>
    </border>
    <border>
      <left style="medium">
        <color theme="1"/>
      </left>
      <right style="thin">
        <color auto="1"/>
      </right>
      <top style="thin">
        <color theme="1"/>
      </top>
      <bottom style="thin">
        <color indexed="64"/>
      </bottom>
      <diagonal/>
    </border>
    <border>
      <left style="medium">
        <color indexed="64"/>
      </left>
      <right style="thin">
        <color auto="1"/>
      </right>
      <top style="thin">
        <color theme="1"/>
      </top>
      <bottom style="thin">
        <color indexed="64"/>
      </bottom>
      <diagonal/>
    </border>
    <border>
      <left style="medium">
        <color indexed="64"/>
      </left>
      <right style="medium">
        <color indexed="64"/>
      </right>
      <top style="thin">
        <color auto="1"/>
      </top>
      <bottom/>
      <diagonal/>
    </border>
    <border>
      <left/>
      <right style="medium">
        <color theme="1"/>
      </right>
      <top style="thin">
        <color indexed="64"/>
      </top>
      <bottom/>
      <diagonal/>
    </border>
    <border>
      <left style="medium">
        <color theme="1"/>
      </left>
      <right style="medium">
        <color theme="1"/>
      </right>
      <top style="medium">
        <color theme="1"/>
      </top>
      <bottom/>
      <diagonal/>
    </border>
    <border>
      <left style="medium">
        <color theme="1"/>
      </left>
      <right style="medium">
        <color theme="1"/>
      </right>
      <top style="thin">
        <color indexed="64"/>
      </top>
      <bottom/>
      <diagonal/>
    </border>
    <border>
      <left style="medium">
        <color theme="1"/>
      </left>
      <right style="medium">
        <color theme="1"/>
      </right>
      <top style="thin">
        <color theme="1"/>
      </top>
      <bottom style="thin">
        <color auto="1"/>
      </bottom>
      <diagonal/>
    </border>
    <border>
      <left style="medium">
        <color indexed="64"/>
      </left>
      <right style="thin">
        <color auto="1"/>
      </right>
      <top style="thin">
        <color theme="1"/>
      </top>
      <bottom style="thin">
        <color theme="1"/>
      </bottom>
      <diagonal/>
    </border>
    <border>
      <left style="thin">
        <color indexed="64"/>
      </left>
      <right style="medium">
        <color theme="1"/>
      </right>
      <top style="thin">
        <color theme="1"/>
      </top>
      <bottom style="thin">
        <color indexed="64"/>
      </bottom>
      <diagonal/>
    </border>
    <border>
      <left style="medium">
        <color theme="1"/>
      </left>
      <right/>
      <top style="thin">
        <color auto="1"/>
      </top>
      <bottom/>
      <diagonal/>
    </border>
    <border>
      <left style="thin">
        <color theme="0"/>
      </left>
      <right style="thin">
        <color theme="0"/>
      </right>
      <top style="thin">
        <color indexed="64"/>
      </top>
      <bottom/>
      <diagonal/>
    </border>
    <border>
      <left style="thin">
        <color auto="1"/>
      </left>
      <right style="thin">
        <color theme="1"/>
      </right>
      <top style="thin">
        <color indexed="64"/>
      </top>
      <bottom/>
      <diagonal/>
    </border>
    <border>
      <left style="thin">
        <color indexed="64"/>
      </left>
      <right style="thin">
        <color indexed="64"/>
      </right>
      <top style="thin">
        <color theme="1"/>
      </top>
      <bottom style="medium">
        <color theme="1"/>
      </bottom>
      <diagonal/>
    </border>
    <border>
      <left style="thin">
        <color theme="0"/>
      </left>
      <right style="thin">
        <color theme="0"/>
      </right>
      <top style="thin">
        <color indexed="64"/>
      </top>
      <bottom style="thin">
        <color indexed="64"/>
      </bottom>
      <diagonal/>
    </border>
    <border>
      <left/>
      <right style="medium">
        <color theme="1"/>
      </right>
      <top style="thin">
        <color theme="0"/>
      </top>
      <bottom/>
      <diagonal/>
    </border>
    <border>
      <left style="thin">
        <color theme="0"/>
      </left>
      <right style="medium">
        <color theme="1"/>
      </right>
      <top/>
      <bottom/>
      <diagonal/>
    </border>
    <border>
      <left style="thin">
        <color indexed="64"/>
      </left>
      <right style="medium">
        <color theme="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double">
        <color theme="1"/>
      </right>
      <top style="thin">
        <color indexed="64"/>
      </top>
      <bottom/>
      <diagonal/>
    </border>
    <border>
      <left style="medium">
        <color theme="1"/>
      </left>
      <right style="thin">
        <color theme="1"/>
      </right>
      <top style="thin">
        <color theme="1"/>
      </top>
      <bottom/>
      <diagonal/>
    </border>
    <border>
      <left/>
      <right/>
      <top/>
      <bottom style="thin">
        <color indexed="64"/>
      </bottom>
      <diagonal/>
    </border>
    <border>
      <left/>
      <right style="medium">
        <color theme="1"/>
      </right>
      <top/>
      <bottom style="thin">
        <color indexed="64"/>
      </bottom>
      <diagonal/>
    </border>
    <border>
      <left style="thin">
        <color indexed="64"/>
      </left>
      <right style="medium">
        <color theme="1"/>
      </right>
      <top style="thin">
        <color indexed="64"/>
      </top>
      <bottom/>
      <diagonal/>
    </border>
    <border>
      <left style="thin">
        <color indexed="64"/>
      </left>
      <right/>
      <top/>
      <bottom style="medium">
        <color theme="1"/>
      </bottom>
      <diagonal/>
    </border>
    <border>
      <left style="medium">
        <color theme="1"/>
      </left>
      <right style="medium">
        <color indexed="64"/>
      </right>
      <top style="medium">
        <color theme="1"/>
      </top>
      <bottom style="thin">
        <color indexed="8"/>
      </bottom>
      <diagonal/>
    </border>
    <border>
      <left style="medium">
        <color indexed="64"/>
      </left>
      <right/>
      <top style="medium">
        <color theme="1"/>
      </top>
      <bottom style="thin">
        <color indexed="8"/>
      </bottom>
      <diagonal/>
    </border>
    <border>
      <left style="medium">
        <color theme="1"/>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theme="1"/>
      </right>
      <top style="thin">
        <color indexed="8"/>
      </top>
      <bottom style="thin">
        <color indexed="8"/>
      </bottom>
      <diagonal/>
    </border>
    <border>
      <left style="medium">
        <color indexed="64"/>
      </left>
      <right style="thin">
        <color indexed="8"/>
      </right>
      <top style="thin">
        <color indexed="8"/>
      </top>
      <bottom style="thin">
        <color indexed="64"/>
      </bottom>
      <diagonal/>
    </border>
    <border>
      <left style="medium">
        <color theme="1"/>
      </left>
      <right style="medium">
        <color indexed="64"/>
      </right>
      <top style="thin">
        <color indexed="8"/>
      </top>
      <bottom style="medium">
        <color theme="1"/>
      </bottom>
      <diagonal/>
    </border>
    <border>
      <left style="medium">
        <color indexed="64"/>
      </left>
      <right/>
      <top style="thin">
        <color indexed="8"/>
      </top>
      <bottom style="medium">
        <color theme="1"/>
      </bottom>
      <diagonal/>
    </border>
    <border>
      <left style="medium">
        <color indexed="64"/>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theme="1"/>
      </right>
      <top style="thin">
        <color indexed="8"/>
      </top>
      <bottom style="medium">
        <color theme="1"/>
      </bottom>
      <diagonal/>
    </border>
    <border>
      <left style="medium">
        <color theme="0"/>
      </left>
      <right style="thin">
        <color theme="0"/>
      </right>
      <top style="thin">
        <color theme="0"/>
      </top>
      <bottom style="medium">
        <color theme="1"/>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theme="1"/>
      </left>
      <right/>
      <top style="medium">
        <color theme="1"/>
      </top>
      <bottom style="thin">
        <color auto="1"/>
      </bottom>
      <diagonal/>
    </border>
    <border>
      <left style="thin">
        <color theme="0"/>
      </left>
      <right style="thin">
        <color theme="0"/>
      </right>
      <top style="medium">
        <color theme="1"/>
      </top>
      <bottom style="thin">
        <color indexed="64"/>
      </bottom>
      <diagonal/>
    </border>
    <border>
      <left style="medium">
        <color theme="1"/>
      </left>
      <right/>
      <top style="thin">
        <color auto="1"/>
      </top>
      <bottom/>
      <diagonal/>
    </border>
    <border>
      <left style="thin">
        <color theme="0"/>
      </left>
      <right style="thin">
        <color theme="0"/>
      </right>
      <top style="thin">
        <color indexed="64"/>
      </top>
      <bottom/>
      <diagonal/>
    </border>
    <border>
      <left style="thin">
        <color theme="1"/>
      </left>
      <right style="double">
        <color theme="1"/>
      </right>
      <top style="thin">
        <color theme="1"/>
      </top>
      <bottom style="thin">
        <color theme="1"/>
      </bottom>
      <diagonal/>
    </border>
    <border>
      <left/>
      <right style="thin">
        <color theme="1"/>
      </right>
      <top style="thin">
        <color theme="1"/>
      </top>
      <bottom style="thin">
        <color theme="1"/>
      </bottom>
      <diagonal/>
    </border>
    <border>
      <left style="thin">
        <color theme="0"/>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theme="0"/>
      </right>
      <top style="thin">
        <color indexed="64"/>
      </top>
      <bottom/>
      <diagonal/>
    </border>
    <border>
      <left style="thin">
        <color theme="0"/>
      </left>
      <right style="double">
        <color theme="0"/>
      </right>
      <top style="thin">
        <color indexed="64"/>
      </top>
      <bottom/>
      <diagonal/>
    </border>
    <border>
      <left style="thin">
        <color theme="1"/>
      </left>
      <right/>
      <top style="thin">
        <color theme="1"/>
      </top>
      <bottom style="thin">
        <color theme="1"/>
      </bottom>
      <diagonal/>
    </border>
    <border>
      <left style="thin">
        <color indexed="64"/>
      </left>
      <right/>
      <top style="thin">
        <color indexed="64"/>
      </top>
      <bottom/>
      <diagonal/>
    </border>
    <border>
      <left style="medium">
        <color indexed="64"/>
      </left>
      <right/>
      <top style="medium">
        <color indexed="64"/>
      </top>
      <bottom style="thin">
        <color auto="1"/>
      </bottom>
      <diagonal/>
    </border>
    <border>
      <left/>
      <right style="double">
        <color theme="0"/>
      </right>
      <top style="medium">
        <color indexed="64"/>
      </top>
      <bottom/>
      <diagonal/>
    </border>
    <border>
      <left style="thin">
        <color indexed="64"/>
      </left>
      <right style="medium">
        <color indexed="64"/>
      </right>
      <top style="thin">
        <color theme="0"/>
      </top>
      <bottom style="thin">
        <color indexed="64"/>
      </bottom>
      <diagonal/>
    </border>
    <border>
      <left style="thin">
        <color indexed="64"/>
      </left>
      <right style="medium">
        <color indexed="64"/>
      </right>
      <top style="thin">
        <color indexed="64"/>
      </top>
      <bottom style="thin">
        <color theme="0"/>
      </bottom>
      <diagonal/>
    </border>
    <border>
      <left style="medium">
        <color indexed="64"/>
      </left>
      <right/>
      <top style="thin">
        <color auto="1"/>
      </top>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ck">
        <color theme="0"/>
      </left>
      <right/>
      <top style="medium">
        <color indexed="64"/>
      </top>
      <bottom style="thin">
        <color theme="0"/>
      </bottom>
      <diagonal/>
    </border>
    <border>
      <left style="medium">
        <color indexed="64"/>
      </left>
      <right style="thin">
        <color auto="1"/>
      </right>
      <top style="medium">
        <color indexed="64"/>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theme="1"/>
      </left>
      <right/>
      <top/>
      <bottom style="thin">
        <color auto="1"/>
      </bottom>
      <diagonal/>
    </border>
    <border>
      <left style="medium">
        <color indexed="64"/>
      </left>
      <right style="thin">
        <color auto="1"/>
      </right>
      <top style="medium">
        <color theme="1"/>
      </top>
      <bottom style="thin">
        <color auto="1"/>
      </bottom>
      <diagonal/>
    </border>
  </borders>
  <cellStyleXfs count="165">
    <xf numFmtId="0" fontId="0" fillId="0" borderId="0"/>
    <xf numFmtId="43" fontId="1" fillId="0" borderId="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4" fillId="0" borderId="0"/>
    <xf numFmtId="43" fontId="1" fillId="0" borderId="0" applyFont="0" applyFill="0" applyBorder="0" applyAlignment="0" applyProtection="0"/>
    <xf numFmtId="0" fontId="2" fillId="0" borderId="0" applyNumberFormat="0" applyFont="0" applyFill="0" applyBorder="0" applyAlignment="0" applyProtection="0"/>
    <xf numFmtId="174" fontId="1" fillId="0" borderId="0" applyNumberForma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0" fontId="1" fillId="0" borderId="0"/>
    <xf numFmtId="177" fontId="2" fillId="0" borderId="0" applyFont="0" applyFill="0" applyBorder="0" applyAlignment="0" applyProtection="0"/>
    <xf numFmtId="174" fontId="1" fillId="0" borderId="0"/>
    <xf numFmtId="0" fontId="2" fillId="0" borderId="0"/>
    <xf numFmtId="0" fontId="1" fillId="0" borderId="0"/>
    <xf numFmtId="164" fontId="2" fillId="0" borderId="0" applyNumberFormat="0" applyFont="0" applyFill="0" applyBorder="0" applyAlignment="0" applyProtection="0"/>
    <xf numFmtId="0" fontId="19" fillId="0" borderId="0"/>
    <xf numFmtId="174" fontId="1" fillId="0" borderId="0"/>
    <xf numFmtId="181" fontId="1" fillId="0" borderId="0"/>
    <xf numFmtId="174" fontId="2" fillId="0" borderId="0" applyNumberFormat="0" applyFill="0" applyBorder="0" applyAlignment="0" applyProtection="0"/>
    <xf numFmtId="174" fontId="2" fillId="0" borderId="0" applyNumberFormat="0" applyFill="0" applyBorder="0" applyAlignment="0" applyProtection="0"/>
    <xf numFmtId="182" fontId="20" fillId="0" borderId="0">
      <alignment horizontal="right"/>
    </xf>
    <xf numFmtId="0" fontId="2" fillId="0" borderId="0"/>
    <xf numFmtId="164" fontId="1" fillId="0" borderId="0" applyFont="0" applyFill="0" applyBorder="0" applyAlignment="0" applyProtection="0"/>
    <xf numFmtId="43" fontId="1" fillId="0" borderId="0" applyFont="0" applyFill="0" applyBorder="0" applyAlignment="0" applyProtection="0"/>
    <xf numFmtId="177"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164"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2" fillId="0" borderId="0" applyNumberForma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4" fontId="2" fillId="0" borderId="0" applyNumberFormat="0" applyFill="0" applyBorder="0" applyAlignment="0" applyProtection="0"/>
    <xf numFmtId="174" fontId="1" fillId="0" borderId="0" applyNumberFormat="0" applyFill="0" applyBorder="0" applyAlignment="0" applyProtection="0"/>
    <xf numFmtId="164" fontId="23" fillId="0" borderId="0" applyFont="0" applyFill="0" applyBorder="0" applyAlignment="0" applyProtection="0"/>
    <xf numFmtId="181" fontId="1" fillId="0" borderId="0"/>
    <xf numFmtId="181" fontId="1" fillId="0" borderId="0"/>
    <xf numFmtId="181" fontId="2" fillId="0" borderId="0" applyNumberFormat="0" applyFill="0" applyBorder="0" applyAlignment="0" applyProtection="0"/>
    <xf numFmtId="181" fontId="2" fillId="0" borderId="0" applyNumberFormat="0" applyFill="0" applyBorder="0" applyAlignment="0" applyProtection="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9" fontId="23" fillId="0" borderId="0" applyFont="0" applyFill="0" applyBorder="0" applyAlignment="0" applyProtection="0"/>
    <xf numFmtId="174" fontId="19" fillId="0" borderId="0"/>
    <xf numFmtId="0" fontId="1" fillId="0" borderId="0"/>
    <xf numFmtId="43" fontId="14" fillId="0" borderId="0" applyFont="0" applyFill="0" applyBorder="0" applyAlignment="0" applyProtection="0"/>
    <xf numFmtId="0" fontId="1" fillId="0" borderId="0"/>
    <xf numFmtId="0" fontId="1" fillId="0" borderId="0"/>
    <xf numFmtId="0" fontId="14" fillId="0" borderId="0"/>
    <xf numFmtId="9" fontId="1" fillId="0" borderId="0" applyFont="0" applyFill="0" applyBorder="0" applyAlignment="0" applyProtection="0"/>
    <xf numFmtId="181" fontId="2" fillId="0" borderId="0"/>
    <xf numFmtId="174" fontId="1" fillId="0" borderId="0"/>
    <xf numFmtId="0" fontId="1" fillId="11"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63" fillId="0" borderId="0"/>
    <xf numFmtId="9" fontId="63"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174" fontId="19" fillId="0" borderId="0"/>
  </cellStyleXfs>
  <cellXfs count="3039">
    <xf numFmtId="0" fontId="0" fillId="0" borderId="0" xfId="0"/>
    <xf numFmtId="49" fontId="5" fillId="0" borderId="0" xfId="0" applyNumberFormat="1" applyFont="1" applyAlignment="1">
      <alignment vertical="top" wrapText="1"/>
    </xf>
    <xf numFmtId="0" fontId="6" fillId="0" borderId="0" xfId="0" applyFont="1" applyAlignment="1">
      <alignment vertical="top" wrapText="1"/>
    </xf>
    <xf numFmtId="166" fontId="0" fillId="0" borderId="0" xfId="0" applyNumberFormat="1"/>
    <xf numFmtId="49" fontId="5" fillId="0" borderId="0" xfId="0" applyNumberFormat="1" applyFont="1" applyAlignment="1">
      <alignment vertical="center"/>
    </xf>
    <xf numFmtId="3" fontId="5" fillId="0" borderId="0" xfId="0" applyNumberFormat="1" applyFont="1" applyAlignment="1">
      <alignment horizontal="right"/>
    </xf>
    <xf numFmtId="3" fontId="0" fillId="0" borderId="0" xfId="0" applyNumberFormat="1"/>
    <xf numFmtId="0" fontId="6" fillId="0" borderId="0" xfId="0" applyFont="1" applyAlignment="1">
      <alignment horizontal="right"/>
    </xf>
    <xf numFmtId="167" fontId="6" fillId="0" borderId="0" xfId="0" applyNumberFormat="1" applyFont="1" applyAlignment="1">
      <alignment horizontal="right"/>
    </xf>
    <xf numFmtId="165" fontId="6" fillId="0" borderId="0" xfId="0" applyNumberFormat="1" applyFont="1" applyAlignment="1">
      <alignment horizontal="right"/>
    </xf>
    <xf numFmtId="49" fontId="5" fillId="0" borderId="0" xfId="0" applyNumberFormat="1" applyFont="1"/>
    <xf numFmtId="49" fontId="6" fillId="0" borderId="0" xfId="0" applyNumberFormat="1" applyFont="1" applyAlignment="1">
      <alignment horizontal="left" vertical="center"/>
    </xf>
    <xf numFmtId="1" fontId="6" fillId="0" borderId="0" xfId="0" applyNumberFormat="1" applyFont="1" applyAlignment="1">
      <alignment horizontal="right"/>
    </xf>
    <xf numFmtId="49" fontId="6" fillId="0" borderId="0" xfId="0" applyNumberFormat="1" applyFont="1"/>
    <xf numFmtId="0" fontId="12" fillId="0" borderId="0" xfId="0" applyFont="1" applyAlignment="1">
      <alignment horizontal="right" vertical="center" wrapText="1"/>
    </xf>
    <xf numFmtId="3" fontId="12" fillId="0" borderId="0" xfId="0" applyNumberFormat="1" applyFont="1" applyAlignment="1">
      <alignment horizontal="right" vertical="center" wrapText="1"/>
    </xf>
    <xf numFmtId="49" fontId="6" fillId="0" borderId="0" xfId="4" applyNumberFormat="1" applyFont="1" applyAlignment="1">
      <alignment horizontal="left" vertical="center"/>
    </xf>
    <xf numFmtId="1" fontId="6" fillId="0" borderId="0" xfId="4" applyNumberFormat="1" applyFont="1" applyAlignment="1">
      <alignment horizontal="right"/>
    </xf>
    <xf numFmtId="17" fontId="6" fillId="0" borderId="0" xfId="4" applyNumberFormat="1" applyFont="1" applyAlignment="1">
      <alignment horizontal="left" vertical="center"/>
    </xf>
    <xf numFmtId="1" fontId="8" fillId="0" borderId="0" xfId="0" applyNumberFormat="1" applyFont="1"/>
    <xf numFmtId="3" fontId="8" fillId="0" borderId="0" xfId="0" applyNumberFormat="1" applyFont="1"/>
    <xf numFmtId="169" fontId="6" fillId="0" borderId="0" xfId="4" applyNumberFormat="1" applyFont="1" applyAlignment="1">
      <alignment horizontal="left" vertical="top" wrapText="1"/>
    </xf>
    <xf numFmtId="0" fontId="9" fillId="0" borderId="0" xfId="0" applyFont="1"/>
    <xf numFmtId="49" fontId="5" fillId="0" borderId="0" xfId="0" applyNumberFormat="1" applyFont="1" applyAlignment="1">
      <alignment horizontal="center" vertical="top" wrapText="1"/>
    </xf>
    <xf numFmtId="1" fontId="8" fillId="0" borderId="0" xfId="4" applyNumberFormat="1" applyFont="1" applyAlignment="1">
      <alignment horizontal="right" vertical="center" wrapText="1"/>
    </xf>
    <xf numFmtId="1" fontId="8" fillId="0" borderId="0" xfId="0" applyNumberFormat="1" applyFont="1" applyAlignment="1">
      <alignment horizontal="right" vertical="top"/>
    </xf>
    <xf numFmtId="165" fontId="8" fillId="0" borderId="0" xfId="0" applyNumberFormat="1" applyFont="1" applyAlignment="1">
      <alignment horizontal="right" vertical="top"/>
    </xf>
    <xf numFmtId="169" fontId="8" fillId="0" borderId="0" xfId="0" applyNumberFormat="1" applyFont="1" applyAlignment="1">
      <alignment horizontal="left" vertical="top"/>
    </xf>
    <xf numFmtId="1" fontId="9" fillId="0" borderId="0" xfId="0" applyNumberFormat="1" applyFont="1" applyAlignment="1">
      <alignment horizontal="right" wrapText="1"/>
    </xf>
    <xf numFmtId="1" fontId="0" fillId="0" borderId="0" xfId="0" applyNumberFormat="1"/>
    <xf numFmtId="1" fontId="9" fillId="0" borderId="0" xfId="0" applyNumberFormat="1" applyFont="1"/>
    <xf numFmtId="1" fontId="8" fillId="0" borderId="0" xfId="0" applyNumberFormat="1" applyFont="1" applyAlignment="1">
      <alignment horizontal="right"/>
    </xf>
    <xf numFmtId="1" fontId="9" fillId="0" borderId="0" xfId="4" applyNumberFormat="1" applyFont="1" applyAlignment="1">
      <alignment horizontal="right" vertical="center" wrapText="1"/>
    </xf>
    <xf numFmtId="0" fontId="6" fillId="0" borderId="0" xfId="0" applyFont="1" applyAlignment="1">
      <alignment vertical="center"/>
    </xf>
    <xf numFmtId="1" fontId="4" fillId="0" borderId="0" xfId="4" applyNumberFormat="1" applyFont="1" applyAlignment="1">
      <alignment horizontal="right" vertical="center" wrapText="1"/>
    </xf>
    <xf numFmtId="3" fontId="6" fillId="0" borderId="0" xfId="0" applyNumberFormat="1" applyFont="1" applyAlignment="1">
      <alignment horizontal="right" vertical="center"/>
    </xf>
    <xf numFmtId="169" fontId="6" fillId="0" borderId="0" xfId="0" applyNumberFormat="1" applyFont="1" applyAlignment="1">
      <alignment horizontal="left" vertical="center"/>
    </xf>
    <xf numFmtId="169" fontId="6" fillId="0" borderId="0" xfId="4" applyNumberFormat="1" applyFont="1" applyAlignment="1">
      <alignment horizontal="left" vertical="top"/>
    </xf>
    <xf numFmtId="169" fontId="3" fillId="0" borderId="0" xfId="4" applyNumberFormat="1" applyFont="1" applyAlignment="1">
      <alignment horizontal="left" vertical="top" wrapText="1"/>
    </xf>
    <xf numFmtId="3" fontId="6" fillId="0" borderId="0" xfId="0" applyNumberFormat="1" applyFont="1" applyAlignment="1">
      <alignment horizontal="right"/>
    </xf>
    <xf numFmtId="3" fontId="6" fillId="0" borderId="0" xfId="4" applyNumberFormat="1" applyFont="1" applyAlignment="1">
      <alignment horizontal="right"/>
    </xf>
    <xf numFmtId="0" fontId="9" fillId="0" borderId="0" xfId="7" applyNumberFormat="1" applyFont="1" applyFill="1" applyBorder="1" applyAlignment="1"/>
    <xf numFmtId="0" fontId="5" fillId="2" borderId="0" xfId="7" applyFont="1" applyFill="1" applyAlignment="1">
      <alignment vertical="center"/>
    </xf>
    <xf numFmtId="165" fontId="5" fillId="2" borderId="0" xfId="7" applyNumberFormat="1" applyFont="1" applyFill="1" applyAlignment="1">
      <alignment vertical="center"/>
    </xf>
    <xf numFmtId="165" fontId="6" fillId="2" borderId="0" xfId="7" applyNumberFormat="1" applyFont="1" applyFill="1" applyAlignment="1">
      <alignment vertical="center"/>
    </xf>
    <xf numFmtId="165" fontId="9" fillId="0" borderId="0" xfId="7" applyNumberFormat="1" applyFont="1" applyFill="1" applyBorder="1" applyAlignment="1"/>
    <xf numFmtId="170" fontId="9" fillId="0" borderId="0" xfId="7" applyNumberFormat="1" applyFont="1" applyFill="1" applyBorder="1" applyAlignment="1"/>
    <xf numFmtId="172" fontId="9" fillId="0" borderId="0" xfId="7" applyNumberFormat="1" applyFont="1" applyFill="1" applyBorder="1" applyAlignment="1"/>
    <xf numFmtId="3" fontId="9" fillId="0" borderId="0" xfId="7" applyNumberFormat="1" applyFont="1" applyFill="1" applyBorder="1" applyAlignment="1"/>
    <xf numFmtId="171" fontId="6" fillId="2" borderId="0" xfId="7" applyNumberFormat="1" applyFont="1" applyFill="1" applyBorder="1" applyAlignment="1">
      <alignment horizontal="right"/>
    </xf>
    <xf numFmtId="171" fontId="9" fillId="0" borderId="0" xfId="7" applyNumberFormat="1" applyFont="1" applyFill="1" applyBorder="1" applyAlignment="1"/>
    <xf numFmtId="0" fontId="9" fillId="0" borderId="0" xfId="7" applyNumberFormat="1" applyFont="1" applyFill="1" applyBorder="1" applyAlignment="1">
      <alignment vertical="top"/>
    </xf>
    <xf numFmtId="177" fontId="5" fillId="2" borderId="0" xfId="7" applyNumberFormat="1" applyFont="1" applyFill="1" applyAlignment="1">
      <alignment vertical="center"/>
    </xf>
    <xf numFmtId="49" fontId="5" fillId="2" borderId="0" xfId="7" applyNumberFormat="1" applyFont="1" applyFill="1" applyAlignment="1"/>
    <xf numFmtId="1" fontId="9" fillId="0" borderId="0" xfId="7" applyNumberFormat="1" applyFont="1" applyFill="1" applyBorder="1" applyAlignment="1"/>
    <xf numFmtId="49" fontId="5" fillId="2" borderId="0" xfId="7" applyNumberFormat="1" applyFont="1" applyFill="1" applyAlignment="1">
      <alignment vertical="center"/>
    </xf>
    <xf numFmtId="49" fontId="5" fillId="2" borderId="0" xfId="7" applyNumberFormat="1" applyFont="1" applyFill="1" applyAlignment="1">
      <alignment vertical="top"/>
    </xf>
    <xf numFmtId="0" fontId="6" fillId="2" borderId="0" xfId="7" applyFont="1" applyFill="1" applyAlignment="1">
      <alignment vertical="top"/>
    </xf>
    <xf numFmtId="0" fontId="6" fillId="2" borderId="0" xfId="7" applyFont="1" applyFill="1" applyAlignment="1">
      <alignment vertical="center"/>
    </xf>
    <xf numFmtId="165" fontId="6" fillId="2" borderId="0" xfId="7" applyNumberFormat="1" applyFont="1" applyFill="1" applyBorder="1" applyAlignment="1">
      <alignment horizontal="right"/>
    </xf>
    <xf numFmtId="0" fontId="8" fillId="0" borderId="0" xfId="0" applyFont="1"/>
    <xf numFmtId="0" fontId="0" fillId="3" borderId="0" xfId="0" applyFill="1"/>
    <xf numFmtId="176" fontId="6" fillId="2" borderId="0" xfId="7" applyNumberFormat="1" applyFont="1" applyFill="1" applyBorder="1" applyAlignment="1">
      <alignment horizontal="right"/>
    </xf>
    <xf numFmtId="177" fontId="6" fillId="2" borderId="0" xfId="7" applyNumberFormat="1" applyFont="1" applyFill="1" applyBorder="1" applyAlignment="1">
      <alignment horizontal="right"/>
    </xf>
    <xf numFmtId="165" fontId="6" fillId="0" borderId="0" xfId="7" applyNumberFormat="1" applyFont="1" applyFill="1" applyBorder="1" applyAlignment="1">
      <alignment horizontal="right"/>
    </xf>
    <xf numFmtId="178" fontId="6" fillId="2" borderId="0" xfId="7" applyNumberFormat="1" applyFont="1" applyFill="1" applyBorder="1" applyAlignment="1">
      <alignment horizontal="right"/>
    </xf>
    <xf numFmtId="179" fontId="6" fillId="2" borderId="0" xfId="7" applyNumberFormat="1" applyFont="1" applyFill="1" applyBorder="1" applyAlignment="1">
      <alignment horizontal="right"/>
    </xf>
    <xf numFmtId="17" fontId="18" fillId="0" borderId="0" xfId="18" applyNumberFormat="1" applyFont="1" applyAlignment="1">
      <alignment horizontal="left" vertical="top"/>
    </xf>
    <xf numFmtId="17" fontId="9" fillId="0" borderId="0" xfId="18" applyNumberFormat="1" applyFont="1" applyAlignment="1">
      <alignment horizontal="left" vertical="top"/>
    </xf>
    <xf numFmtId="177" fontId="8" fillId="0" borderId="0" xfId="0" applyNumberFormat="1" applyFont="1"/>
    <xf numFmtId="49" fontId="5" fillId="0" borderId="0" xfId="0" applyNumberFormat="1" applyFont="1" applyAlignment="1">
      <alignment horizontal="left" wrapText="1"/>
    </xf>
    <xf numFmtId="0" fontId="4" fillId="3" borderId="0" xfId="2" applyNumberFormat="1" applyFont="1" applyFill="1" applyBorder="1" applyAlignment="1"/>
    <xf numFmtId="3" fontId="5" fillId="2" borderId="0" xfId="7" applyNumberFormat="1" applyFont="1" applyFill="1" applyAlignment="1">
      <alignment vertical="center"/>
    </xf>
    <xf numFmtId="49" fontId="5" fillId="2" borderId="0" xfId="7" applyNumberFormat="1" applyFont="1" applyFill="1" applyBorder="1" applyAlignment="1">
      <alignment vertical="top"/>
    </xf>
    <xf numFmtId="0" fontId="2" fillId="0" borderId="0" xfId="7" applyNumberFormat="1" applyFont="1" applyFill="1" applyBorder="1" applyAlignment="1"/>
    <xf numFmtId="43" fontId="8" fillId="0" borderId="0" xfId="0" applyNumberFormat="1" applyFont="1"/>
    <xf numFmtId="0" fontId="1" fillId="3" borderId="0" xfId="65" applyFill="1"/>
    <xf numFmtId="0" fontId="8" fillId="3" borderId="0" xfId="65" applyFont="1" applyFill="1"/>
    <xf numFmtId="0" fontId="8" fillId="3" borderId="0" xfId="65" applyFont="1" applyFill="1" applyAlignment="1">
      <alignment wrapText="1"/>
    </xf>
    <xf numFmtId="0" fontId="1" fillId="3" borderId="0" xfId="65" applyFill="1" applyAlignment="1">
      <alignment horizontal="center"/>
    </xf>
    <xf numFmtId="0" fontId="1" fillId="3" borderId="0" xfId="65" applyFill="1" applyAlignment="1">
      <alignment wrapText="1"/>
    </xf>
    <xf numFmtId="169" fontId="6" fillId="3" borderId="0" xfId="65" applyNumberFormat="1" applyFont="1" applyFill="1" applyAlignment="1">
      <alignment horizontal="left" vertical="top" wrapText="1"/>
    </xf>
    <xf numFmtId="169" fontId="6" fillId="3" borderId="0" xfId="65" applyNumberFormat="1" applyFont="1" applyFill="1" applyAlignment="1">
      <alignment horizontal="left" vertical="top"/>
    </xf>
    <xf numFmtId="168" fontId="4" fillId="3" borderId="0" xfId="6" applyNumberFormat="1" applyFont="1" applyFill="1" applyBorder="1" applyAlignment="1">
      <alignment horizontal="right" vertical="center" wrapText="1"/>
    </xf>
    <xf numFmtId="49" fontId="6" fillId="3" borderId="0" xfId="67" applyNumberFormat="1" applyFont="1" applyFill="1" applyAlignment="1">
      <alignment horizontal="left" vertical="center" wrapText="1"/>
    </xf>
    <xf numFmtId="49" fontId="6" fillId="3" borderId="0" xfId="67" applyNumberFormat="1" applyFont="1" applyFill="1" applyAlignment="1">
      <alignment horizontal="left" vertical="center"/>
    </xf>
    <xf numFmtId="165" fontId="6" fillId="3" borderId="0" xfId="67" applyNumberFormat="1" applyFont="1" applyFill="1" applyAlignment="1">
      <alignment horizontal="right" vertical="center"/>
    </xf>
    <xf numFmtId="168" fontId="9" fillId="3" borderId="0" xfId="6" applyNumberFormat="1" applyFont="1" applyFill="1" applyBorder="1" applyAlignment="1">
      <alignment horizontal="right" vertical="center" wrapText="1"/>
    </xf>
    <xf numFmtId="165" fontId="1" fillId="3" borderId="0" xfId="65" applyNumberFormat="1" applyFill="1"/>
    <xf numFmtId="0" fontId="25" fillId="0" borderId="0" xfId="0" applyFont="1"/>
    <xf numFmtId="0" fontId="1" fillId="0" borderId="0" xfId="65"/>
    <xf numFmtId="49" fontId="5" fillId="2" borderId="0" xfId="7" applyNumberFormat="1" applyFont="1" applyFill="1" applyAlignment="1">
      <alignment horizontal="left" vertical="center"/>
    </xf>
    <xf numFmtId="3" fontId="1" fillId="3" borderId="0" xfId="65" applyNumberFormat="1" applyFill="1"/>
    <xf numFmtId="4" fontId="0" fillId="3" borderId="0" xfId="0" applyNumberFormat="1" applyFill="1"/>
    <xf numFmtId="49" fontId="5" fillId="3" borderId="0" xfId="7" applyNumberFormat="1" applyFont="1" applyFill="1" applyAlignment="1"/>
    <xf numFmtId="0" fontId="9" fillId="3" borderId="0" xfId="7" applyNumberFormat="1" applyFont="1" applyFill="1" applyBorder="1" applyAlignment="1"/>
    <xf numFmtId="0" fontId="10" fillId="3" borderId="0" xfId="7" applyNumberFormat="1" applyFont="1" applyFill="1" applyBorder="1" applyAlignment="1"/>
    <xf numFmtId="0" fontId="5" fillId="3" borderId="0" xfId="7" applyFont="1" applyFill="1" applyAlignment="1">
      <alignment vertical="center"/>
    </xf>
    <xf numFmtId="165" fontId="6" fillId="3" borderId="0" xfId="7" applyNumberFormat="1" applyFont="1" applyFill="1" applyAlignment="1">
      <alignment vertical="center"/>
    </xf>
    <xf numFmtId="189" fontId="5" fillId="3" borderId="0" xfId="7" applyNumberFormat="1" applyFont="1" applyFill="1" applyAlignment="1">
      <alignment vertical="center"/>
    </xf>
    <xf numFmtId="43" fontId="6" fillId="3" borderId="0" xfId="1" applyFont="1" applyFill="1" applyAlignment="1">
      <alignment vertical="center"/>
    </xf>
    <xf numFmtId="0" fontId="6" fillId="3" borderId="0" xfId="7" applyFont="1" applyFill="1" applyAlignment="1">
      <alignment vertical="center"/>
    </xf>
    <xf numFmtId="49" fontId="26" fillId="3" borderId="0" xfId="7" applyNumberFormat="1" applyFont="1" applyFill="1" applyAlignment="1"/>
    <xf numFmtId="168" fontId="27" fillId="3" borderId="0" xfId="64" applyNumberFormat="1" applyFont="1" applyFill="1" applyBorder="1" applyAlignment="1">
      <alignment horizontal="right" vertical="center" wrapText="1"/>
    </xf>
    <xf numFmtId="168" fontId="26" fillId="3" borderId="0" xfId="1" applyNumberFormat="1" applyFont="1" applyFill="1" applyAlignment="1">
      <alignment horizontal="left"/>
    </xf>
    <xf numFmtId="49" fontId="26" fillId="3" borderId="0" xfId="7" applyNumberFormat="1" applyFont="1" applyFill="1" applyAlignment="1">
      <alignment horizontal="left"/>
    </xf>
    <xf numFmtId="0" fontId="27" fillId="3" borderId="0" xfId="7" applyNumberFormat="1" applyFont="1" applyFill="1" applyBorder="1" applyAlignment="1"/>
    <xf numFmtId="0" fontId="27" fillId="3" borderId="0" xfId="7" applyFont="1" applyFill="1" applyAlignment="1">
      <alignment vertical="center"/>
    </xf>
    <xf numFmtId="190" fontId="27" fillId="3" borderId="0" xfId="68" applyNumberFormat="1" applyFont="1" applyFill="1" applyBorder="1" applyAlignment="1"/>
    <xf numFmtId="168" fontId="27" fillId="3" borderId="0" xfId="7" applyNumberFormat="1" applyFont="1" applyFill="1" applyAlignment="1">
      <alignment vertical="center"/>
    </xf>
    <xf numFmtId="168" fontId="24" fillId="3" borderId="0" xfId="7" applyNumberFormat="1" applyFont="1" applyFill="1" applyAlignment="1">
      <alignment vertical="center"/>
    </xf>
    <xf numFmtId="190" fontId="24" fillId="3" borderId="0" xfId="68" applyNumberFormat="1" applyFont="1" applyFill="1" applyAlignment="1">
      <alignment vertical="center"/>
    </xf>
    <xf numFmtId="0" fontId="24" fillId="3" borderId="0" xfId="7" applyFont="1" applyFill="1" applyAlignment="1">
      <alignment vertical="center"/>
    </xf>
    <xf numFmtId="168" fontId="6" fillId="3" borderId="0" xfId="7" applyNumberFormat="1" applyFont="1" applyFill="1" applyAlignment="1">
      <alignment vertical="center"/>
    </xf>
    <xf numFmtId="17" fontId="28" fillId="4" borderId="0" xfId="7" applyNumberFormat="1" applyFont="1" applyFill="1" applyBorder="1" applyAlignment="1">
      <alignment horizontal="left" vertical="center"/>
    </xf>
    <xf numFmtId="190" fontId="6" fillId="3" borderId="0" xfId="68" applyNumberFormat="1" applyFont="1" applyFill="1" applyAlignment="1">
      <alignment vertical="center"/>
    </xf>
    <xf numFmtId="0" fontId="24" fillId="3" borderId="0" xfId="7" applyNumberFormat="1" applyFont="1" applyFill="1" applyBorder="1" applyAlignment="1"/>
    <xf numFmtId="17" fontId="7" fillId="3" borderId="0" xfId="7" applyNumberFormat="1" applyFont="1" applyFill="1" applyBorder="1" applyAlignment="1">
      <alignment horizontal="left" vertical="center"/>
    </xf>
    <xf numFmtId="3" fontId="9" fillId="3" borderId="0" xfId="7" applyNumberFormat="1" applyFont="1" applyFill="1" applyBorder="1" applyAlignment="1"/>
    <xf numFmtId="168" fontId="9" fillId="3" borderId="0" xfId="7" applyNumberFormat="1" applyFont="1" applyFill="1" applyBorder="1" applyAlignment="1"/>
    <xf numFmtId="190" fontId="9" fillId="3" borderId="0" xfId="68" applyNumberFormat="1" applyFont="1" applyFill="1" applyBorder="1" applyAlignment="1"/>
    <xf numFmtId="168" fontId="10" fillId="3" borderId="0" xfId="1" applyNumberFormat="1" applyFont="1" applyFill="1" applyAlignment="1">
      <alignment horizontal="left"/>
    </xf>
    <xf numFmtId="43" fontId="9" fillId="3" borderId="0" xfId="7" applyNumberFormat="1" applyFont="1" applyFill="1" applyBorder="1" applyAlignment="1"/>
    <xf numFmtId="49" fontId="5" fillId="3" borderId="0" xfId="7" applyNumberFormat="1" applyFont="1" applyFill="1" applyAlignment="1">
      <alignment vertical="center"/>
    </xf>
    <xf numFmtId="0" fontId="9" fillId="3" borderId="0" xfId="7" applyNumberFormat="1" applyFont="1" applyFill="1" applyBorder="1" applyAlignment="1">
      <alignment vertical="top"/>
    </xf>
    <xf numFmtId="0" fontId="6" fillId="3" borderId="0" xfId="7" applyFont="1" applyFill="1" applyAlignment="1">
      <alignment vertical="top"/>
    </xf>
    <xf numFmtId="0" fontId="5" fillId="3" borderId="0" xfId="7" applyFont="1" applyFill="1" applyAlignment="1">
      <alignment vertical="top"/>
    </xf>
    <xf numFmtId="168" fontId="6" fillId="3" borderId="0" xfId="7" applyNumberFormat="1" applyFont="1" applyFill="1" applyAlignment="1">
      <alignment vertical="top"/>
    </xf>
    <xf numFmtId="10" fontId="6" fillId="3" borderId="0" xfId="68" applyNumberFormat="1" applyFont="1" applyFill="1" applyAlignment="1">
      <alignment vertical="top"/>
    </xf>
    <xf numFmtId="173" fontId="9" fillId="3" borderId="0" xfId="7" applyNumberFormat="1" applyFont="1" applyFill="1" applyBorder="1" applyAlignment="1">
      <alignment vertical="top"/>
    </xf>
    <xf numFmtId="191" fontId="9" fillId="3" borderId="0" xfId="7" applyNumberFormat="1" applyFont="1" applyFill="1" applyBorder="1" applyAlignment="1"/>
    <xf numFmtId="43" fontId="6" fillId="3" borderId="0" xfId="1" applyFont="1" applyFill="1" applyBorder="1" applyAlignment="1">
      <alignment horizontal="right"/>
    </xf>
    <xf numFmtId="168" fontId="6" fillId="3" borderId="0" xfId="1" applyNumberFormat="1" applyFont="1" applyFill="1" applyBorder="1" applyAlignment="1">
      <alignment horizontal="right"/>
    </xf>
    <xf numFmtId="171" fontId="6" fillId="3" borderId="0" xfId="7" applyNumberFormat="1" applyFont="1" applyFill="1" applyAlignment="1">
      <alignment vertical="center"/>
    </xf>
    <xf numFmtId="171" fontId="9" fillId="3" borderId="0" xfId="7" applyNumberFormat="1" applyFont="1" applyFill="1" applyBorder="1" applyAlignment="1"/>
    <xf numFmtId="49" fontId="5" fillId="3" borderId="0" xfId="7" applyNumberFormat="1" applyFont="1" applyFill="1" applyAlignment="1">
      <alignment vertical="top"/>
    </xf>
    <xf numFmtId="49" fontId="5" fillId="3" borderId="0" xfId="7" applyNumberFormat="1" applyFont="1" applyFill="1" applyAlignment="1">
      <alignment vertical="top" wrapText="1"/>
    </xf>
    <xf numFmtId="165" fontId="5" fillId="3" borderId="0" xfId="7" applyNumberFormat="1" applyFont="1" applyFill="1" applyAlignment="1">
      <alignment vertical="center"/>
    </xf>
    <xf numFmtId="3" fontId="5" fillId="3" borderId="0" xfId="7" applyNumberFormat="1" applyFont="1" applyFill="1" applyAlignment="1">
      <alignment vertical="center"/>
    </xf>
    <xf numFmtId="3" fontId="6" fillId="3" borderId="0" xfId="7" applyNumberFormat="1" applyFont="1" applyFill="1" applyAlignment="1">
      <alignment vertical="center"/>
    </xf>
    <xf numFmtId="49" fontId="5" fillId="0" borderId="0" xfId="7" applyNumberFormat="1" applyFont="1" applyFill="1" applyBorder="1" applyAlignment="1">
      <alignment vertical="top"/>
    </xf>
    <xf numFmtId="191" fontId="5" fillId="3" borderId="0" xfId="7" applyNumberFormat="1" applyFont="1" applyFill="1" applyAlignment="1">
      <alignment vertical="center"/>
    </xf>
    <xf numFmtId="0" fontId="8" fillId="3" borderId="0" xfId="0" applyFont="1" applyFill="1"/>
    <xf numFmtId="3" fontId="8" fillId="3" borderId="0" xfId="0" applyNumberFormat="1" applyFont="1" applyFill="1"/>
    <xf numFmtId="171" fontId="8" fillId="3" borderId="0" xfId="0" applyNumberFormat="1" applyFont="1" applyFill="1"/>
    <xf numFmtId="3" fontId="24" fillId="3" borderId="0" xfId="0" applyNumberFormat="1" applyFont="1" applyFill="1"/>
    <xf numFmtId="43" fontId="8" fillId="3" borderId="0" xfId="0" applyNumberFormat="1" applyFont="1" applyFill="1"/>
    <xf numFmtId="0" fontId="29" fillId="3" borderId="0" xfId="0" applyFont="1" applyFill="1"/>
    <xf numFmtId="1" fontId="29" fillId="3" borderId="0" xfId="0" applyNumberFormat="1" applyFont="1" applyFill="1"/>
    <xf numFmtId="49" fontId="30" fillId="3" borderId="0" xfId="0" applyNumberFormat="1" applyFont="1" applyFill="1" applyAlignment="1">
      <alignment vertical="top" wrapText="1"/>
    </xf>
    <xf numFmtId="0" fontId="31" fillId="3" borderId="0" xfId="0" applyFont="1" applyFill="1"/>
    <xf numFmtId="0" fontId="32" fillId="3" borderId="0" xfId="0" applyFont="1" applyFill="1"/>
    <xf numFmtId="0" fontId="32" fillId="0" borderId="0" xfId="0" applyFont="1"/>
    <xf numFmtId="0" fontId="9" fillId="3" borderId="0" xfId="0" applyFont="1" applyFill="1" applyAlignment="1">
      <alignment horizontal="left"/>
    </xf>
    <xf numFmtId="0" fontId="6" fillId="3" borderId="0" xfId="0" applyFont="1" applyFill="1" applyAlignment="1">
      <alignment horizontal="center" vertical="center"/>
    </xf>
    <xf numFmtId="0" fontId="5" fillId="3" borderId="0" xfId="0" applyFont="1" applyFill="1" applyAlignment="1">
      <alignment horizontal="left" vertical="center"/>
    </xf>
    <xf numFmtId="171" fontId="5" fillId="3" borderId="0" xfId="0" applyNumberFormat="1" applyFont="1" applyFill="1" applyAlignment="1">
      <alignment horizontal="left" vertical="center"/>
    </xf>
    <xf numFmtId="0" fontId="6" fillId="3" borderId="0" xfId="0" applyFont="1" applyFill="1" applyAlignment="1">
      <alignment horizontal="left" vertical="center"/>
    </xf>
    <xf numFmtId="43" fontId="6" fillId="3" borderId="0" xfId="1" applyFont="1" applyFill="1" applyBorder="1" applyAlignment="1">
      <alignment horizontal="left"/>
    </xf>
    <xf numFmtId="49" fontId="17" fillId="3" borderId="0" xfId="7" applyNumberFormat="1" applyFont="1" applyFill="1" applyAlignment="1"/>
    <xf numFmtId="0" fontId="8" fillId="3" borderId="0" xfId="0" applyFont="1" applyFill="1" applyAlignment="1">
      <alignment vertical="top"/>
    </xf>
    <xf numFmtId="0" fontId="11" fillId="3" borderId="0" xfId="54" applyNumberFormat="1" applyFont="1" applyFill="1" applyAlignment="1">
      <alignment horizontal="left" wrapText="1"/>
    </xf>
    <xf numFmtId="181" fontId="13" fillId="3" borderId="0" xfId="57" applyFont="1" applyFill="1" applyAlignment="1">
      <alignment horizontal="left" vertical="top"/>
    </xf>
    <xf numFmtId="169" fontId="6" fillId="3" borderId="0" xfId="57" applyNumberFormat="1" applyFont="1" applyFill="1" applyAlignment="1">
      <alignment horizontal="left" vertical="center" wrapText="1"/>
    </xf>
    <xf numFmtId="43" fontId="13" fillId="3" borderId="0" xfId="1" applyFont="1" applyFill="1" applyBorder="1" applyAlignment="1">
      <alignment vertical="top" wrapText="1"/>
    </xf>
    <xf numFmtId="3" fontId="6" fillId="2" borderId="0" xfId="7" applyNumberFormat="1" applyFont="1" applyFill="1" applyAlignment="1">
      <alignment vertical="center"/>
    </xf>
    <xf numFmtId="43" fontId="5" fillId="3" borderId="0" xfId="7" applyNumberFormat="1" applyFont="1" applyFill="1" applyAlignment="1">
      <alignment vertical="top"/>
    </xf>
    <xf numFmtId="43" fontId="5" fillId="3" borderId="0" xfId="7" applyNumberFormat="1" applyFont="1" applyFill="1" applyAlignment="1">
      <alignment vertical="center"/>
    </xf>
    <xf numFmtId="49" fontId="6" fillId="0" borderId="0" xfId="0" applyNumberFormat="1" applyFont="1" applyAlignment="1">
      <alignment horizontal="left"/>
    </xf>
    <xf numFmtId="165" fontId="17" fillId="2" borderId="0" xfId="7" applyNumberFormat="1" applyFont="1" applyFill="1" applyBorder="1" applyAlignment="1">
      <alignment horizontal="left"/>
    </xf>
    <xf numFmtId="0" fontId="17" fillId="0" borderId="0" xfId="0" applyFont="1" applyAlignment="1">
      <alignment horizontal="right"/>
    </xf>
    <xf numFmtId="165" fontId="17" fillId="0" borderId="0" xfId="0" applyNumberFormat="1" applyFont="1" applyAlignment="1">
      <alignment horizontal="right"/>
    </xf>
    <xf numFmtId="0" fontId="37" fillId="0" borderId="0" xfId="0" applyFont="1"/>
    <xf numFmtId="3" fontId="34" fillId="0" borderId="0" xfId="0" applyNumberFormat="1" applyFont="1" applyAlignment="1">
      <alignment horizontal="right"/>
    </xf>
    <xf numFmtId="3" fontId="37" fillId="0" borderId="0" xfId="0" applyNumberFormat="1" applyFont="1"/>
    <xf numFmtId="167" fontId="17" fillId="0" borderId="0" xfId="0" applyNumberFormat="1" applyFont="1" applyAlignment="1">
      <alignment horizontal="right"/>
    </xf>
    <xf numFmtId="49" fontId="34" fillId="0" borderId="0" xfId="0" applyNumberFormat="1" applyFont="1"/>
    <xf numFmtId="0" fontId="35" fillId="3" borderId="0" xfId="65" applyFont="1" applyFill="1" applyAlignment="1">
      <alignment horizontal="left" vertical="top"/>
    </xf>
    <xf numFmtId="0" fontId="37" fillId="3" borderId="0" xfId="65" applyFont="1" applyFill="1"/>
    <xf numFmtId="0" fontId="25" fillId="3" borderId="0" xfId="65" applyFont="1" applyFill="1"/>
    <xf numFmtId="0" fontId="6" fillId="2" borderId="0" xfId="0" applyFont="1" applyFill="1" applyAlignment="1">
      <alignment horizontal="right"/>
    </xf>
    <xf numFmtId="4" fontId="6" fillId="0" borderId="0" xfId="0" applyNumberFormat="1" applyFont="1" applyAlignment="1">
      <alignment horizontal="right"/>
    </xf>
    <xf numFmtId="0" fontId="35" fillId="3" borderId="0" xfId="65" applyFont="1" applyFill="1"/>
    <xf numFmtId="0" fontId="37" fillId="3" borderId="0" xfId="0" applyFont="1" applyFill="1"/>
    <xf numFmtId="1" fontId="25" fillId="0" borderId="0" xfId="0" applyNumberFormat="1" applyFont="1" applyAlignment="1">
      <alignment horizontal="right" vertical="top"/>
    </xf>
    <xf numFmtId="165" fontId="25" fillId="0" borderId="0" xfId="0" applyNumberFormat="1" applyFont="1" applyAlignment="1">
      <alignment horizontal="right" vertical="top"/>
    </xf>
    <xf numFmtId="49" fontId="34" fillId="0" borderId="0" xfId="0" applyNumberFormat="1" applyFont="1" applyAlignment="1">
      <alignment horizontal="left"/>
    </xf>
    <xf numFmtId="49" fontId="34" fillId="2" borderId="0" xfId="7" applyNumberFormat="1" applyFont="1" applyFill="1" applyAlignment="1">
      <alignment horizontal="left"/>
    </xf>
    <xf numFmtId="0" fontId="17" fillId="2" borderId="0" xfId="7" applyFont="1" applyFill="1" applyAlignment="1">
      <alignment vertical="center"/>
    </xf>
    <xf numFmtId="49" fontId="17" fillId="2" borderId="0" xfId="7" applyNumberFormat="1" applyFont="1" applyFill="1" applyAlignment="1"/>
    <xf numFmtId="49" fontId="5" fillId="3" borderId="0" xfId="7" applyNumberFormat="1" applyFont="1" applyFill="1" applyAlignment="1">
      <alignment horizontal="left"/>
    </xf>
    <xf numFmtId="49" fontId="5" fillId="2" borderId="0" xfId="7" applyNumberFormat="1" applyFont="1" applyFill="1" applyAlignment="1">
      <alignment horizontal="left" wrapText="1"/>
    </xf>
    <xf numFmtId="168" fontId="9" fillId="3" borderId="0" xfId="64" applyNumberFormat="1" applyFont="1" applyFill="1" applyBorder="1" applyAlignment="1">
      <alignment vertical="top"/>
    </xf>
    <xf numFmtId="192" fontId="8" fillId="3" borderId="0" xfId="0" applyNumberFormat="1" applyFont="1" applyFill="1"/>
    <xf numFmtId="43" fontId="17" fillId="3" borderId="0" xfId="1" applyFont="1" applyFill="1" applyBorder="1" applyAlignment="1">
      <alignment horizontal="left"/>
    </xf>
    <xf numFmtId="49" fontId="17" fillId="0" borderId="0" xfId="0" applyNumberFormat="1" applyFont="1" applyAlignment="1">
      <alignment horizontal="left"/>
    </xf>
    <xf numFmtId="0" fontId="38" fillId="3" borderId="0" xfId="0" applyFont="1" applyFill="1"/>
    <xf numFmtId="49" fontId="17" fillId="0" borderId="0" xfId="0" applyNumberFormat="1" applyFont="1"/>
    <xf numFmtId="49" fontId="17" fillId="3" borderId="0" xfId="65" applyNumberFormat="1" applyFont="1" applyFill="1" applyAlignment="1">
      <alignment horizontal="left" vertical="top"/>
    </xf>
    <xf numFmtId="49" fontId="17" fillId="3" borderId="0" xfId="65" applyNumberFormat="1" applyFont="1" applyFill="1" applyAlignment="1">
      <alignment horizontal="left" vertical="top" wrapText="1"/>
    </xf>
    <xf numFmtId="0" fontId="17" fillId="3" borderId="0" xfId="7" applyFont="1" applyFill="1" applyAlignment="1">
      <alignment vertical="center"/>
    </xf>
    <xf numFmtId="49" fontId="17" fillId="3" borderId="0" xfId="7" applyNumberFormat="1" applyFont="1" applyFill="1" applyBorder="1" applyAlignment="1"/>
    <xf numFmtId="0" fontId="5" fillId="0" borderId="0" xfId="7" applyFont="1" applyFill="1" applyAlignment="1">
      <alignment vertical="center"/>
    </xf>
    <xf numFmtId="17" fontId="35" fillId="3" borderId="0" xfId="18" applyNumberFormat="1" applyFont="1" applyFill="1" applyAlignment="1">
      <alignment horizontal="left" vertical="top"/>
    </xf>
    <xf numFmtId="0" fontId="35" fillId="3" borderId="0" xfId="0" applyFont="1" applyFill="1" applyAlignment="1">
      <alignment wrapText="1"/>
    </xf>
    <xf numFmtId="168" fontId="13" fillId="3" borderId="0" xfId="1" applyNumberFormat="1" applyFont="1" applyFill="1" applyBorder="1"/>
    <xf numFmtId="0" fontId="35" fillId="3" borderId="0" xfId="0" applyFont="1" applyFill="1"/>
    <xf numFmtId="168" fontId="25" fillId="3" borderId="0" xfId="1" applyNumberFormat="1" applyFont="1" applyFill="1" applyBorder="1" applyAlignment="1"/>
    <xf numFmtId="0" fontId="35" fillId="3" borderId="0" xfId="65" applyFont="1" applyFill="1" applyAlignment="1">
      <alignment horizontal="left" vertical="justify"/>
    </xf>
    <xf numFmtId="0" fontId="6" fillId="2" borderId="0" xfId="7" applyFont="1" applyFill="1" applyBorder="1" applyAlignment="1">
      <alignment horizontal="right"/>
    </xf>
    <xf numFmtId="49" fontId="6" fillId="2" borderId="0" xfId="7" applyNumberFormat="1" applyFont="1" applyFill="1" applyBorder="1" applyAlignment="1">
      <alignment horizontal="left" wrapText="1"/>
    </xf>
    <xf numFmtId="49" fontId="6" fillId="2" borderId="0" xfId="7" applyNumberFormat="1" applyFont="1" applyFill="1" applyBorder="1" applyAlignment="1">
      <alignment horizontal="left" vertical="top" wrapText="1"/>
    </xf>
    <xf numFmtId="2" fontId="6" fillId="2" borderId="0" xfId="7" applyNumberFormat="1" applyFont="1" applyFill="1" applyAlignment="1">
      <alignment vertical="center"/>
    </xf>
    <xf numFmtId="43" fontId="6" fillId="2" borderId="0" xfId="1" applyFont="1" applyFill="1" applyAlignment="1">
      <alignment vertical="center"/>
    </xf>
    <xf numFmtId="0" fontId="6" fillId="0" borderId="0" xfId="7" applyFont="1" applyFill="1" applyAlignment="1">
      <alignment vertical="center"/>
    </xf>
    <xf numFmtId="0" fontId="11" fillId="3" borderId="0" xfId="50" applyNumberFormat="1" applyFont="1" applyFill="1" applyAlignment="1">
      <alignment vertical="top"/>
    </xf>
    <xf numFmtId="0" fontId="3" fillId="3" borderId="0" xfId="2" applyFont="1" applyFill="1" applyAlignment="1">
      <alignment vertical="center"/>
    </xf>
    <xf numFmtId="0" fontId="41" fillId="3" borderId="0" xfId="0" applyFont="1" applyFill="1"/>
    <xf numFmtId="0" fontId="42" fillId="0" borderId="0" xfId="0" applyFont="1"/>
    <xf numFmtId="0" fontId="42" fillId="3" borderId="0" xfId="0" applyFont="1" applyFill="1"/>
    <xf numFmtId="0" fontId="43" fillId="3" borderId="0" xfId="0" applyFont="1" applyFill="1"/>
    <xf numFmtId="0" fontId="44" fillId="3" borderId="0" xfId="0" applyFont="1" applyFill="1" applyAlignment="1">
      <alignment horizontal="left" vertical="top"/>
    </xf>
    <xf numFmtId="1" fontId="44" fillId="3" borderId="0" xfId="0" applyNumberFormat="1" applyFont="1" applyFill="1" applyAlignment="1">
      <alignment horizontal="left" vertical="top"/>
    </xf>
    <xf numFmtId="0" fontId="45" fillId="3" borderId="0" xfId="0" applyFont="1" applyFill="1" applyAlignment="1">
      <alignment horizontal="left" vertical="top"/>
    </xf>
    <xf numFmtId="0" fontId="46" fillId="3" borderId="0" xfId="0" applyFont="1" applyFill="1"/>
    <xf numFmtId="49" fontId="44" fillId="3" borderId="0" xfId="0" applyNumberFormat="1" applyFont="1" applyFill="1" applyAlignment="1">
      <alignment horizontal="left" vertical="top"/>
    </xf>
    <xf numFmtId="0" fontId="47" fillId="3" borderId="0" xfId="0" applyFont="1" applyFill="1" applyAlignment="1">
      <alignment horizontal="left" vertical="top"/>
    </xf>
    <xf numFmtId="0" fontId="48" fillId="3" borderId="0" xfId="0" applyFont="1" applyFill="1" applyAlignment="1">
      <alignment horizontal="left" vertical="top"/>
    </xf>
    <xf numFmtId="0" fontId="49" fillId="3" borderId="0" xfId="0" applyFont="1" applyFill="1"/>
    <xf numFmtId="0" fontId="50" fillId="3" borderId="0" xfId="0" applyFont="1" applyFill="1"/>
    <xf numFmtId="165" fontId="17" fillId="2" borderId="0" xfId="7" applyNumberFormat="1" applyFont="1" applyFill="1" applyBorder="1" applyAlignment="1">
      <alignment horizontal="right"/>
    </xf>
    <xf numFmtId="0" fontId="35" fillId="0" borderId="0" xfId="7" applyNumberFormat="1" applyFont="1" applyFill="1" applyBorder="1" applyAlignment="1"/>
    <xf numFmtId="49" fontId="17" fillId="2" borderId="0" xfId="7" applyNumberFormat="1" applyFont="1" applyFill="1" applyBorder="1" applyAlignment="1">
      <alignment horizontal="left"/>
    </xf>
    <xf numFmtId="17" fontId="51" fillId="0" borderId="0" xfId="18" applyNumberFormat="1" applyFont="1" applyAlignment="1">
      <alignment horizontal="left" vertical="top"/>
    </xf>
    <xf numFmtId="1" fontId="35" fillId="0" borderId="0" xfId="7" applyNumberFormat="1" applyFont="1" applyFill="1" applyBorder="1" applyAlignment="1"/>
    <xf numFmtId="176" fontId="17" fillId="2" borderId="0" xfId="7" applyNumberFormat="1" applyFont="1" applyFill="1" applyBorder="1" applyAlignment="1">
      <alignment horizontal="right"/>
    </xf>
    <xf numFmtId="0" fontId="24" fillId="2" borderId="0" xfId="7" applyFont="1" applyFill="1" applyAlignment="1">
      <alignment vertical="top"/>
    </xf>
    <xf numFmtId="0" fontId="35" fillId="0" borderId="0" xfId="65" applyFont="1" applyAlignment="1">
      <alignment horizontal="left" vertical="justify"/>
    </xf>
    <xf numFmtId="165" fontId="17" fillId="0" borderId="0" xfId="7" applyNumberFormat="1" applyFont="1" applyFill="1" applyBorder="1" applyAlignment="1">
      <alignment horizontal="left"/>
    </xf>
    <xf numFmtId="195" fontId="6" fillId="3" borderId="0" xfId="7" applyNumberFormat="1" applyFont="1" applyFill="1" applyAlignment="1">
      <alignment vertical="center"/>
    </xf>
    <xf numFmtId="0" fontId="6" fillId="3" borderId="0" xfId="7" applyFont="1" applyFill="1" applyBorder="1" applyAlignment="1">
      <alignment horizontal="left" vertical="top"/>
    </xf>
    <xf numFmtId="0" fontId="52" fillId="3" borderId="0" xfId="7" applyFont="1" applyFill="1" applyAlignment="1">
      <alignment vertical="center"/>
    </xf>
    <xf numFmtId="0" fontId="17" fillId="3" borderId="0" xfId="7" applyFont="1" applyFill="1" applyBorder="1" applyAlignment="1">
      <alignment horizontal="left" vertical="top"/>
    </xf>
    <xf numFmtId="0" fontId="35" fillId="3" borderId="0" xfId="7" applyNumberFormat="1" applyFont="1" applyFill="1" applyBorder="1" applyAlignment="1"/>
    <xf numFmtId="49" fontId="5" fillId="3" borderId="0" xfId="7" applyNumberFormat="1" applyFont="1" applyFill="1" applyBorder="1" applyAlignment="1">
      <alignment vertical="top"/>
    </xf>
    <xf numFmtId="0" fontId="5" fillId="0" borderId="0" xfId="7" applyNumberFormat="1" applyFont="1" applyFill="1" applyAlignment="1">
      <alignment horizontal="left" vertical="center"/>
    </xf>
    <xf numFmtId="49" fontId="17" fillId="3" borderId="0" xfId="7" applyNumberFormat="1" applyFont="1" applyFill="1" applyAlignment="1">
      <alignment horizontal="left" vertical="center" wrapText="1"/>
    </xf>
    <xf numFmtId="0" fontId="17" fillId="0" borderId="0" xfId="7" applyFont="1" applyFill="1" applyAlignment="1">
      <alignment vertical="center"/>
    </xf>
    <xf numFmtId="165" fontId="17" fillId="0" borderId="0" xfId="7" applyNumberFormat="1" applyFont="1" applyFill="1" applyBorder="1" applyAlignment="1">
      <alignment horizontal="right"/>
    </xf>
    <xf numFmtId="0" fontId="36" fillId="0" borderId="0" xfId="7" applyNumberFormat="1" applyFont="1" applyFill="1" applyBorder="1" applyAlignment="1">
      <alignment vertical="top" wrapText="1"/>
    </xf>
    <xf numFmtId="49" fontId="17" fillId="2" borderId="0" xfId="7" applyNumberFormat="1" applyFont="1" applyFill="1" applyAlignment="1">
      <alignment vertical="top"/>
    </xf>
    <xf numFmtId="0" fontId="36" fillId="0" borderId="0" xfId="7" applyNumberFormat="1" applyFont="1" applyFill="1" applyBorder="1" applyAlignment="1">
      <alignment vertical="top"/>
    </xf>
    <xf numFmtId="184" fontId="6" fillId="2" borderId="0" xfId="7" applyNumberFormat="1" applyFont="1" applyFill="1" applyBorder="1" applyAlignment="1">
      <alignment horizontal="right"/>
    </xf>
    <xf numFmtId="49" fontId="17" fillId="0" borderId="0" xfId="7" applyNumberFormat="1" applyFont="1" applyFill="1" applyBorder="1" applyAlignment="1">
      <alignment horizontal="left" wrapText="1"/>
    </xf>
    <xf numFmtId="49" fontId="17" fillId="0" borderId="0" xfId="7" applyNumberFormat="1" applyFont="1" applyFill="1" applyBorder="1" applyAlignment="1">
      <alignment horizontal="left" vertical="top"/>
    </xf>
    <xf numFmtId="177" fontId="17" fillId="0" borderId="0" xfId="7" applyNumberFormat="1" applyFont="1" applyFill="1" applyBorder="1" applyAlignment="1">
      <alignment horizontal="right"/>
    </xf>
    <xf numFmtId="49" fontId="5" fillId="2" borderId="0" xfId="7" applyNumberFormat="1" applyFont="1" applyFill="1" applyBorder="1" applyAlignment="1">
      <alignment vertical="center"/>
    </xf>
    <xf numFmtId="0" fontId="17" fillId="0" borderId="0" xfId="7" applyFont="1" applyFill="1" applyAlignment="1">
      <alignment vertical="top"/>
    </xf>
    <xf numFmtId="49" fontId="17" fillId="0" borderId="0" xfId="7" applyNumberFormat="1" applyFont="1" applyFill="1" applyBorder="1" applyAlignment="1">
      <alignment vertical="top"/>
    </xf>
    <xf numFmtId="49" fontId="35" fillId="0" borderId="0" xfId="7" applyNumberFormat="1" applyFont="1" applyFill="1" applyBorder="1" applyAlignment="1">
      <alignment vertical="top"/>
    </xf>
    <xf numFmtId="2" fontId="33" fillId="3" borderId="0" xfId="0" applyNumberFormat="1" applyFont="1" applyFill="1"/>
    <xf numFmtId="168" fontId="33" fillId="3" borderId="0" xfId="1" applyNumberFormat="1" applyFont="1" applyFill="1" applyBorder="1"/>
    <xf numFmtId="194" fontId="33" fillId="3" borderId="0" xfId="1" applyNumberFormat="1" applyFont="1" applyFill="1" applyBorder="1"/>
    <xf numFmtId="177" fontId="17" fillId="2" borderId="0" xfId="7" applyNumberFormat="1" applyFont="1" applyFill="1" applyBorder="1" applyAlignment="1">
      <alignment horizontal="right"/>
    </xf>
    <xf numFmtId="3" fontId="17" fillId="2" borderId="0" xfId="7" applyNumberFormat="1" applyFont="1" applyFill="1" applyBorder="1" applyAlignment="1">
      <alignment horizontal="right"/>
    </xf>
    <xf numFmtId="0" fontId="17" fillId="3" borderId="0" xfId="7" applyFont="1" applyFill="1" applyBorder="1" applyAlignment="1"/>
    <xf numFmtId="3" fontId="25" fillId="3" borderId="0" xfId="65" applyNumberFormat="1" applyFont="1" applyFill="1"/>
    <xf numFmtId="49" fontId="5" fillId="0" borderId="0" xfId="7" applyNumberFormat="1" applyFont="1" applyFill="1" applyAlignment="1">
      <alignment vertical="center"/>
    </xf>
    <xf numFmtId="168" fontId="6" fillId="3" borderId="0" xfId="7" applyNumberFormat="1" applyFont="1" applyFill="1" applyBorder="1" applyAlignment="1">
      <alignment vertical="top"/>
    </xf>
    <xf numFmtId="10" fontId="6" fillId="3" borderId="0" xfId="68" applyNumberFormat="1" applyFont="1" applyFill="1" applyBorder="1" applyAlignment="1">
      <alignment vertical="top"/>
    </xf>
    <xf numFmtId="43" fontId="6" fillId="2" borderId="0" xfId="7" applyNumberFormat="1" applyFont="1" applyFill="1" applyAlignment="1">
      <alignment horizontal="left"/>
    </xf>
    <xf numFmtId="43" fontId="6" fillId="2" borderId="0" xfId="7" applyNumberFormat="1" applyFont="1" applyFill="1" applyAlignment="1">
      <alignment vertical="center"/>
    </xf>
    <xf numFmtId="49" fontId="5" fillId="2" borderId="0" xfId="7" applyNumberFormat="1" applyFont="1" applyFill="1" applyBorder="1" applyAlignment="1">
      <alignment vertical="center" wrapText="1"/>
    </xf>
    <xf numFmtId="0" fontId="9" fillId="2" borderId="0" xfId="7" applyFont="1" applyFill="1" applyAlignment="1">
      <alignment vertical="top"/>
    </xf>
    <xf numFmtId="199" fontId="17" fillId="0" borderId="0" xfId="7" applyNumberFormat="1" applyFont="1" applyFill="1" applyBorder="1" applyAlignment="1">
      <alignment horizontal="right"/>
    </xf>
    <xf numFmtId="0" fontId="25" fillId="0" borderId="0" xfId="7" applyNumberFormat="1" applyFont="1" applyFill="1" applyBorder="1" applyAlignment="1">
      <alignment horizontal="left" vertical="top"/>
    </xf>
    <xf numFmtId="49" fontId="5" fillId="0" borderId="0" xfId="7" applyNumberFormat="1" applyFont="1" applyFill="1" applyAlignment="1"/>
    <xf numFmtId="175" fontId="6" fillId="0" borderId="0" xfId="7" applyNumberFormat="1" applyFont="1" applyFill="1" applyBorder="1" applyAlignment="1">
      <alignment horizontal="right"/>
    </xf>
    <xf numFmtId="165" fontId="17" fillId="2" borderId="0" xfId="7" applyNumberFormat="1" applyFont="1" applyFill="1" applyAlignment="1">
      <alignment vertical="center"/>
    </xf>
    <xf numFmtId="3" fontId="25" fillId="0" borderId="0" xfId="65" applyNumberFormat="1" applyFont="1"/>
    <xf numFmtId="0" fontId="8" fillId="0" borderId="0" xfId="65" applyFont="1"/>
    <xf numFmtId="165" fontId="6" fillId="0" borderId="0" xfId="65" applyNumberFormat="1" applyFont="1" applyAlignment="1">
      <alignment horizontal="right" vertical="top"/>
    </xf>
    <xf numFmtId="165" fontId="6" fillId="0" borderId="0" xfId="67" applyNumberFormat="1" applyFont="1" applyAlignment="1">
      <alignment horizontal="right" vertical="center"/>
    </xf>
    <xf numFmtId="165" fontId="1" fillId="0" borderId="0" xfId="65" applyNumberFormat="1"/>
    <xf numFmtId="3" fontId="1" fillId="0" borderId="0" xfId="65" applyNumberFormat="1"/>
    <xf numFmtId="0" fontId="25" fillId="0" borderId="0" xfId="65" applyFont="1"/>
    <xf numFmtId="168" fontId="8" fillId="3" borderId="0" xfId="1" applyNumberFormat="1" applyFont="1" applyFill="1" applyBorder="1" applyAlignment="1">
      <alignment horizontal="right" vertical="top" wrapText="1"/>
    </xf>
    <xf numFmtId="43" fontId="8" fillId="3" borderId="0" xfId="1" applyFont="1" applyFill="1" applyBorder="1" applyAlignment="1">
      <alignment vertical="top" wrapText="1"/>
    </xf>
    <xf numFmtId="168" fontId="8" fillId="3" borderId="0" xfId="1" applyNumberFormat="1" applyFont="1" applyFill="1" applyBorder="1" applyAlignment="1">
      <alignment horizontal="right" vertical="top"/>
    </xf>
    <xf numFmtId="165" fontId="8" fillId="3" borderId="0" xfId="1" applyNumberFormat="1" applyFont="1" applyFill="1" applyBorder="1" applyAlignment="1">
      <alignment horizontal="right" vertical="center" wrapText="1"/>
    </xf>
    <xf numFmtId="0" fontId="8" fillId="3" borderId="1" xfId="0" applyFont="1" applyFill="1" applyBorder="1"/>
    <xf numFmtId="0" fontId="8" fillId="3" borderId="13" xfId="0" applyFont="1" applyFill="1" applyBorder="1"/>
    <xf numFmtId="49" fontId="15" fillId="3" borderId="0" xfId="0" applyNumberFormat="1" applyFont="1" applyFill="1" applyAlignment="1">
      <alignment horizontal="left"/>
    </xf>
    <xf numFmtId="0" fontId="0" fillId="0" borderId="0" xfId="0" applyAlignment="1">
      <alignment vertical="center"/>
    </xf>
    <xf numFmtId="168" fontId="9" fillId="3" borderId="0" xfId="1" applyNumberFormat="1" applyFont="1" applyFill="1" applyBorder="1" applyAlignment="1">
      <alignment horizontal="right" vertical="top" wrapText="1"/>
    </xf>
    <xf numFmtId="168" fontId="8" fillId="3" borderId="0" xfId="1" applyNumberFormat="1" applyFont="1" applyFill="1" applyBorder="1"/>
    <xf numFmtId="168" fontId="9" fillId="3" borderId="0" xfId="1" applyNumberFormat="1" applyFont="1" applyFill="1" applyBorder="1"/>
    <xf numFmtId="168" fontId="9" fillId="3" borderId="0" xfId="1" applyNumberFormat="1" applyFont="1" applyFill="1" applyBorder="1" applyAlignment="1">
      <alignment vertical="top" wrapText="1"/>
    </xf>
    <xf numFmtId="168" fontId="9" fillId="3" borderId="0" xfId="1" applyNumberFormat="1" applyFont="1" applyFill="1" applyBorder="1" applyAlignment="1">
      <alignment horizontal="right" vertical="center" wrapText="1"/>
    </xf>
    <xf numFmtId="49" fontId="5" fillId="0" borderId="0" xfId="7" applyNumberFormat="1" applyFont="1" applyFill="1" applyAlignment="1">
      <alignment horizontal="left" vertical="center"/>
    </xf>
    <xf numFmtId="194" fontId="8" fillId="3" borderId="0" xfId="1" applyNumberFormat="1" applyFont="1" applyFill="1" applyBorder="1" applyAlignment="1">
      <alignment horizontal="right" vertical="top" wrapText="1"/>
    </xf>
    <xf numFmtId="194" fontId="8" fillId="3" borderId="0" xfId="1" applyNumberFormat="1" applyFont="1" applyFill="1" applyBorder="1" applyAlignment="1">
      <alignment vertical="top"/>
    </xf>
    <xf numFmtId="194" fontId="8" fillId="3" borderId="0" xfId="0" applyNumberFormat="1" applyFont="1" applyFill="1"/>
    <xf numFmtId="194" fontId="8" fillId="3" borderId="0" xfId="1" applyNumberFormat="1" applyFont="1" applyFill="1" applyBorder="1" applyAlignment="1">
      <alignment vertical="top" wrapText="1"/>
    </xf>
    <xf numFmtId="194" fontId="9" fillId="3" borderId="0" xfId="1" applyNumberFormat="1" applyFont="1" applyFill="1" applyBorder="1" applyAlignment="1">
      <alignment horizontal="right" vertical="top" wrapText="1"/>
    </xf>
    <xf numFmtId="2" fontId="8" fillId="3" borderId="0" xfId="1" applyNumberFormat="1" applyFont="1" applyFill="1" applyBorder="1" applyAlignment="1">
      <alignment horizontal="right" vertical="top" wrapText="1"/>
    </xf>
    <xf numFmtId="2" fontId="8" fillId="3" borderId="0" xfId="1" applyNumberFormat="1" applyFont="1" applyFill="1" applyBorder="1" applyAlignment="1">
      <alignment horizontal="right" vertical="top"/>
    </xf>
    <xf numFmtId="194" fontId="6" fillId="2" borderId="0" xfId="1" applyNumberFormat="1" applyFont="1" applyFill="1" applyAlignment="1">
      <alignment vertical="center"/>
    </xf>
    <xf numFmtId="177" fontId="6" fillId="2" borderId="0" xfId="7" applyNumberFormat="1" applyFont="1" applyFill="1" applyAlignment="1">
      <alignment vertical="center"/>
    </xf>
    <xf numFmtId="190" fontId="5" fillId="2" borderId="0" xfId="68" applyNumberFormat="1" applyFont="1" applyFill="1" applyAlignment="1">
      <alignment vertical="center"/>
    </xf>
    <xf numFmtId="10" fontId="5" fillId="2" borderId="0" xfId="68" applyNumberFormat="1" applyFont="1" applyFill="1" applyAlignment="1">
      <alignment vertical="center"/>
    </xf>
    <xf numFmtId="168" fontId="9" fillId="0" borderId="0" xfId="1" applyNumberFormat="1" applyFont="1" applyFill="1" applyBorder="1" applyAlignment="1">
      <alignment vertical="top" wrapText="1"/>
    </xf>
    <xf numFmtId="168" fontId="8" fillId="3" borderId="0" xfId="1" applyNumberFormat="1" applyFont="1" applyFill="1" applyBorder="1" applyAlignment="1">
      <alignment vertical="top" wrapText="1"/>
    </xf>
    <xf numFmtId="168" fontId="8" fillId="3" borderId="0" xfId="1" applyNumberFormat="1" applyFont="1" applyFill="1" applyBorder="1" applyAlignment="1">
      <alignment vertical="top"/>
    </xf>
    <xf numFmtId="168" fontId="8" fillId="3" borderId="0" xfId="1" applyNumberFormat="1" applyFont="1" applyFill="1" applyBorder="1" applyAlignment="1">
      <alignment horizontal="right" wrapText="1"/>
    </xf>
    <xf numFmtId="188" fontId="5" fillId="0" borderId="0" xfId="7" applyNumberFormat="1" applyFont="1" applyFill="1" applyAlignment="1">
      <alignment vertical="center"/>
    </xf>
    <xf numFmtId="0" fontId="5" fillId="6" borderId="0" xfId="7" applyFont="1" applyFill="1" applyAlignment="1">
      <alignment vertical="center"/>
    </xf>
    <xf numFmtId="49" fontId="5" fillId="3" borderId="4" xfId="7" applyNumberFormat="1" applyFont="1" applyFill="1" applyBorder="1" applyAlignment="1">
      <alignment vertical="top" wrapText="1"/>
    </xf>
    <xf numFmtId="49" fontId="5" fillId="3" borderId="2" xfId="7" applyNumberFormat="1" applyFont="1" applyFill="1" applyBorder="1" applyAlignment="1">
      <alignment vertical="top" wrapText="1"/>
    </xf>
    <xf numFmtId="49" fontId="5" fillId="3" borderId="3" xfId="7" applyNumberFormat="1" applyFont="1" applyFill="1" applyBorder="1" applyAlignment="1">
      <alignment vertical="top" wrapText="1"/>
    </xf>
    <xf numFmtId="175" fontId="8" fillId="3" borderId="0" xfId="1" applyNumberFormat="1" applyFont="1" applyFill="1" applyBorder="1" applyAlignment="1">
      <alignment horizontal="right" vertical="center" wrapText="1"/>
    </xf>
    <xf numFmtId="9" fontId="45" fillId="3" borderId="0" xfId="68" applyFont="1" applyFill="1" applyBorder="1" applyAlignment="1">
      <alignment horizontal="left" vertical="top"/>
    </xf>
    <xf numFmtId="168" fontId="8" fillId="3" borderId="0" xfId="1" applyNumberFormat="1" applyFont="1" applyFill="1" applyBorder="1" applyAlignment="1">
      <alignment horizontal="right"/>
    </xf>
    <xf numFmtId="168" fontId="6" fillId="3" borderId="0" xfId="1" applyNumberFormat="1" applyFont="1" applyFill="1" applyBorder="1" applyAlignment="1">
      <alignment horizontal="center"/>
    </xf>
    <xf numFmtId="168" fontId="8" fillId="3" borderId="0" xfId="1" applyNumberFormat="1" applyFont="1" applyFill="1" applyBorder="1" applyAlignment="1">
      <alignment horizontal="center" wrapText="1"/>
    </xf>
    <xf numFmtId="3" fontId="6" fillId="0" borderId="0" xfId="0" applyNumberFormat="1" applyFont="1" applyAlignment="1">
      <alignment vertical="center"/>
    </xf>
    <xf numFmtId="3" fontId="37" fillId="0" borderId="0" xfId="65" applyNumberFormat="1" applyFont="1"/>
    <xf numFmtId="3" fontId="24" fillId="3" borderId="0" xfId="7" applyNumberFormat="1" applyFont="1" applyFill="1" applyBorder="1" applyAlignment="1"/>
    <xf numFmtId="43" fontId="1" fillId="3" borderId="0" xfId="65" applyNumberFormat="1" applyFill="1"/>
    <xf numFmtId="9" fontId="1" fillId="0" borderId="0" xfId="68" applyFill="1"/>
    <xf numFmtId="194" fontId="8" fillId="3" borderId="0" xfId="1" applyNumberFormat="1" applyFont="1" applyFill="1" applyBorder="1" applyAlignment="1">
      <alignment horizontal="right" vertical="top"/>
    </xf>
    <xf numFmtId="0" fontId="9" fillId="0" borderId="0" xfId="0" applyFont="1" applyAlignment="1">
      <alignment vertical="center"/>
    </xf>
    <xf numFmtId="194" fontId="9" fillId="3" borderId="0" xfId="1" applyNumberFormat="1" applyFont="1" applyFill="1" applyBorder="1" applyAlignment="1">
      <alignment horizontal="right" vertical="center" wrapText="1"/>
    </xf>
    <xf numFmtId="9" fontId="35" fillId="0" borderId="0" xfId="68" applyFont="1" applyFill="1" applyAlignment="1">
      <alignment horizontal="left" vertical="justify"/>
    </xf>
    <xf numFmtId="9" fontId="35" fillId="3" borderId="0" xfId="68" applyFont="1" applyFill="1" applyAlignment="1">
      <alignment horizontal="left" vertical="justify"/>
    </xf>
    <xf numFmtId="168" fontId="5" fillId="3" borderId="0" xfId="1" applyNumberFormat="1" applyFont="1" applyFill="1" applyBorder="1" applyAlignment="1">
      <alignment horizontal="right"/>
    </xf>
    <xf numFmtId="49" fontId="40" fillId="11" borderId="21" xfId="71" applyNumberFormat="1" applyFont="1" applyAlignment="1">
      <alignment horizontal="center"/>
    </xf>
    <xf numFmtId="0" fontId="53" fillId="11" borderId="21" xfId="71" applyFont="1"/>
    <xf numFmtId="17" fontId="26" fillId="13" borderId="10" xfId="1" applyNumberFormat="1" applyFont="1" applyFill="1" applyBorder="1" applyAlignment="1">
      <alignment horizontal="center" vertical="center"/>
    </xf>
    <xf numFmtId="17" fontId="26" fillId="13" borderId="25" xfId="1" applyNumberFormat="1" applyFont="1" applyFill="1" applyBorder="1" applyAlignment="1">
      <alignment horizontal="center" vertical="center"/>
    </xf>
    <xf numFmtId="17" fontId="26" fillId="13" borderId="26" xfId="1" applyNumberFormat="1" applyFont="1" applyFill="1" applyBorder="1" applyAlignment="1">
      <alignment horizontal="center" vertical="center"/>
    </xf>
    <xf numFmtId="17" fontId="26" fillId="13" borderId="27" xfId="1" applyNumberFormat="1" applyFont="1" applyFill="1" applyBorder="1" applyAlignment="1">
      <alignment horizontal="center" vertical="center"/>
    </xf>
    <xf numFmtId="43" fontId="26" fillId="13" borderId="28" xfId="1" applyFont="1" applyFill="1" applyBorder="1" applyAlignment="1">
      <alignment horizontal="center" vertical="center" wrapText="1"/>
    </xf>
    <xf numFmtId="49" fontId="17" fillId="0" borderId="31" xfId="0" applyNumberFormat="1" applyFont="1" applyBorder="1" applyAlignment="1">
      <alignment horizontal="left"/>
    </xf>
    <xf numFmtId="49" fontId="5" fillId="0" borderId="32" xfId="0" applyNumberFormat="1" applyFont="1" applyBorder="1" applyAlignment="1">
      <alignment horizontal="center"/>
    </xf>
    <xf numFmtId="0" fontId="0" fillId="0" borderId="33" xfId="0" applyBorder="1"/>
    <xf numFmtId="0" fontId="0" fillId="0" borderId="0" xfId="0" applyAlignment="1">
      <alignment wrapText="1"/>
    </xf>
    <xf numFmtId="0" fontId="26" fillId="13" borderId="51" xfId="0" applyFont="1" applyFill="1" applyBorder="1" applyAlignment="1">
      <alignment horizontal="center" vertical="center"/>
    </xf>
    <xf numFmtId="0" fontId="26" fillId="13" borderId="44" xfId="0" applyFont="1" applyFill="1" applyBorder="1" applyAlignment="1">
      <alignment horizontal="center" vertical="center"/>
    </xf>
    <xf numFmtId="0" fontId="26" fillId="13" borderId="52" xfId="0" applyFont="1" applyFill="1" applyBorder="1" applyAlignment="1">
      <alignment horizontal="center" vertical="center"/>
    </xf>
    <xf numFmtId="0" fontId="26" fillId="13" borderId="53" xfId="0" applyFont="1" applyFill="1" applyBorder="1" applyAlignment="1">
      <alignment horizontal="center" vertical="center" wrapText="1"/>
    </xf>
    <xf numFmtId="43" fontId="26" fillId="13" borderId="54" xfId="1" applyFont="1" applyFill="1" applyBorder="1" applyAlignment="1">
      <alignment horizontal="center" vertical="center" wrapText="1"/>
    </xf>
    <xf numFmtId="49" fontId="5" fillId="0" borderId="34" xfId="0" applyNumberFormat="1" applyFont="1" applyBorder="1" applyAlignment="1">
      <alignment horizontal="left"/>
    </xf>
    <xf numFmtId="49" fontId="26" fillId="13" borderId="44" xfId="0" applyNumberFormat="1" applyFont="1" applyFill="1" applyBorder="1" applyAlignment="1">
      <alignment horizontal="center" vertical="center" wrapText="1"/>
    </xf>
    <xf numFmtId="49" fontId="26" fillId="13" borderId="20" xfId="0" applyNumberFormat="1" applyFont="1" applyFill="1" applyBorder="1" applyAlignment="1">
      <alignment horizontal="center" vertical="center" wrapText="1"/>
    </xf>
    <xf numFmtId="49" fontId="26" fillId="13" borderId="43" xfId="0" applyNumberFormat="1" applyFont="1" applyFill="1" applyBorder="1" applyAlignment="1">
      <alignment horizontal="center" vertical="center" wrapText="1"/>
    </xf>
    <xf numFmtId="168" fontId="13" fillId="0" borderId="86" xfId="28" applyNumberFormat="1" applyFont="1" applyBorder="1" applyAlignment="1">
      <alignment horizontal="left" vertical="top"/>
    </xf>
    <xf numFmtId="168" fontId="13" fillId="0" borderId="35" xfId="28" applyNumberFormat="1" applyFont="1" applyFill="1" applyBorder="1" applyAlignment="1">
      <alignment horizontal="left" vertical="top" wrapText="1"/>
    </xf>
    <xf numFmtId="168" fontId="13" fillId="0" borderId="35" xfId="28" applyNumberFormat="1" applyFont="1" applyFill="1" applyBorder="1" applyAlignment="1">
      <alignment horizontal="left" vertical="top"/>
    </xf>
    <xf numFmtId="168" fontId="13" fillId="20" borderId="55" xfId="28" applyNumberFormat="1" applyFont="1" applyFill="1" applyBorder="1" applyAlignment="1">
      <alignment horizontal="left" vertical="top"/>
    </xf>
    <xf numFmtId="168" fontId="13" fillId="20" borderId="87" xfId="28" applyNumberFormat="1" applyFont="1" applyFill="1" applyBorder="1" applyAlignment="1">
      <alignment horizontal="left" vertical="top"/>
    </xf>
    <xf numFmtId="168" fontId="13" fillId="20" borderId="56" xfId="28" applyNumberFormat="1" applyFont="1" applyFill="1" applyBorder="1" applyAlignment="1">
      <alignment horizontal="left" vertical="top"/>
    </xf>
    <xf numFmtId="0" fontId="26" fillId="13" borderId="44" xfId="65" applyFont="1" applyFill="1" applyBorder="1" applyAlignment="1">
      <alignment horizontal="center" vertical="top" wrapText="1"/>
    </xf>
    <xf numFmtId="0" fontId="26" fillId="13" borderId="91" xfId="65" applyFont="1" applyFill="1" applyBorder="1" applyAlignment="1">
      <alignment horizontal="center" vertical="top" wrapText="1"/>
    </xf>
    <xf numFmtId="0" fontId="26" fillId="13" borderId="51" xfId="65" applyFont="1" applyFill="1" applyBorder="1" applyAlignment="1">
      <alignment horizontal="center" vertical="top" wrapText="1"/>
    </xf>
    <xf numFmtId="49" fontId="55" fillId="13" borderId="99" xfId="0" applyNumberFormat="1" applyFont="1" applyFill="1" applyBorder="1" applyAlignment="1">
      <alignment horizontal="center" vertical="top" wrapText="1"/>
    </xf>
    <xf numFmtId="49" fontId="55" fillId="13" borderId="107" xfId="0" applyNumberFormat="1" applyFont="1" applyFill="1" applyBorder="1" applyAlignment="1">
      <alignment horizontal="center" vertical="top" wrapText="1"/>
    </xf>
    <xf numFmtId="49" fontId="55" fillId="13" borderId="100" xfId="0" applyNumberFormat="1" applyFont="1" applyFill="1" applyBorder="1" applyAlignment="1">
      <alignment horizontal="center" vertical="top" wrapText="1"/>
    </xf>
    <xf numFmtId="49" fontId="55" fillId="13" borderId="75" xfId="0" applyNumberFormat="1" applyFont="1" applyFill="1" applyBorder="1" applyAlignment="1">
      <alignment horizontal="center" vertical="top" wrapText="1"/>
    </xf>
    <xf numFmtId="49" fontId="26" fillId="13" borderId="76" xfId="0" applyNumberFormat="1" applyFont="1" applyFill="1" applyBorder="1" applyAlignment="1">
      <alignment horizontal="center" vertical="top" wrapText="1"/>
    </xf>
    <xf numFmtId="49" fontId="26" fillId="13" borderId="52" xfId="0" applyNumberFormat="1" applyFont="1" applyFill="1" applyBorder="1" applyAlignment="1">
      <alignment horizontal="center" vertical="top" wrapText="1"/>
    </xf>
    <xf numFmtId="49" fontId="26" fillId="13" borderId="82" xfId="0" applyNumberFormat="1" applyFont="1" applyFill="1" applyBorder="1" applyAlignment="1">
      <alignment horizontal="center" vertical="top" wrapText="1"/>
    </xf>
    <xf numFmtId="49" fontId="26" fillId="13" borderId="51" xfId="0" applyNumberFormat="1" applyFont="1" applyFill="1" applyBorder="1" applyAlignment="1">
      <alignment horizontal="center" vertical="top" wrapText="1"/>
    </xf>
    <xf numFmtId="49" fontId="26" fillId="13" borderId="44" xfId="0" applyNumberFormat="1" applyFont="1" applyFill="1" applyBorder="1" applyAlignment="1">
      <alignment horizontal="center" vertical="top" wrapText="1"/>
    </xf>
    <xf numFmtId="49" fontId="26" fillId="13" borderId="53" xfId="0" applyNumberFormat="1" applyFont="1" applyFill="1" applyBorder="1" applyAlignment="1">
      <alignment horizontal="center" vertical="top" wrapText="1"/>
    </xf>
    <xf numFmtId="17" fontId="7" fillId="3" borderId="56" xfId="7" applyNumberFormat="1" applyFont="1" applyFill="1" applyBorder="1" applyAlignment="1">
      <alignment horizontal="left" vertical="center"/>
    </xf>
    <xf numFmtId="0" fontId="26" fillId="13" borderId="60" xfId="60" applyNumberFormat="1" applyFont="1" applyFill="1" applyBorder="1" applyAlignment="1">
      <alignment horizontal="center" vertical="center" wrapText="1"/>
    </xf>
    <xf numFmtId="0" fontId="26" fillId="13" borderId="60" xfId="60" applyNumberFormat="1" applyFont="1" applyFill="1" applyBorder="1" applyAlignment="1">
      <alignment horizontal="center" vertical="center"/>
    </xf>
    <xf numFmtId="0" fontId="26" fillId="13" borderId="72" xfId="60" applyNumberFormat="1" applyFont="1" applyFill="1" applyBorder="1" applyAlignment="1">
      <alignment horizontal="center" vertical="center"/>
    </xf>
    <xf numFmtId="0" fontId="26" fillId="13" borderId="61" xfId="60" applyNumberFormat="1" applyFont="1" applyFill="1" applyBorder="1" applyAlignment="1">
      <alignment horizontal="center" vertical="center"/>
    </xf>
    <xf numFmtId="174" fontId="26" fillId="13" borderId="0" xfId="52" applyNumberFormat="1" applyFont="1" applyFill="1" applyBorder="1" applyAlignment="1">
      <alignment horizontal="center" vertical="center"/>
    </xf>
    <xf numFmtId="174" fontId="26" fillId="13" borderId="60" xfId="53" applyNumberFormat="1" applyFont="1" applyFill="1" applyBorder="1" applyAlignment="1">
      <alignment horizontal="center" vertical="center"/>
    </xf>
    <xf numFmtId="174" fontId="26" fillId="13" borderId="0" xfId="53" applyNumberFormat="1" applyFont="1" applyFill="1" applyBorder="1" applyAlignment="1">
      <alignment horizontal="center" vertical="center"/>
    </xf>
    <xf numFmtId="174" fontId="26" fillId="13" borderId="72" xfId="53" applyNumberFormat="1" applyFont="1" applyFill="1" applyBorder="1" applyAlignment="1">
      <alignment horizontal="center" vertical="top" wrapText="1"/>
    </xf>
    <xf numFmtId="174" fontId="26" fillId="13" borderId="60" xfId="53" applyNumberFormat="1" applyFont="1" applyFill="1" applyBorder="1" applyAlignment="1">
      <alignment horizontal="center" vertical="center" wrapText="1"/>
    </xf>
    <xf numFmtId="174" fontId="26" fillId="13" borderId="73" xfId="53" applyNumberFormat="1" applyFont="1" applyFill="1" applyBorder="1" applyAlignment="1">
      <alignment horizontal="center" vertical="center"/>
    </xf>
    <xf numFmtId="174" fontId="26" fillId="13" borderId="72" xfId="53" applyNumberFormat="1" applyFont="1" applyFill="1" applyBorder="1" applyAlignment="1">
      <alignment horizontal="center" vertical="center" wrapText="1"/>
    </xf>
    <xf numFmtId="49" fontId="26" fillId="13" borderId="61" xfId="19" applyNumberFormat="1" applyFont="1" applyFill="1" applyBorder="1" applyAlignment="1">
      <alignment horizontal="center" vertical="center" wrapText="1"/>
    </xf>
    <xf numFmtId="0" fontId="55" fillId="13" borderId="117" xfId="23" applyFont="1" applyFill="1" applyBorder="1" applyAlignment="1">
      <alignment horizontal="center" vertical="center" wrapText="1"/>
    </xf>
    <xf numFmtId="0" fontId="55" fillId="13" borderId="73" xfId="0" applyFont="1" applyFill="1" applyBorder="1" applyAlignment="1">
      <alignment horizontal="center" vertical="center" wrapText="1"/>
    </xf>
    <xf numFmtId="0" fontId="55" fillId="13" borderId="60" xfId="0" applyFont="1" applyFill="1" applyBorder="1" applyAlignment="1">
      <alignment horizontal="center" vertical="center" wrapText="1"/>
    </xf>
    <xf numFmtId="0" fontId="55" fillId="13" borderId="81" xfId="0" applyFont="1" applyFill="1" applyBorder="1" applyAlignment="1">
      <alignment horizontal="center" vertical="center" wrapText="1"/>
    </xf>
    <xf numFmtId="0" fontId="55" fillId="13" borderId="79" xfId="0" applyFont="1" applyFill="1" applyBorder="1" applyAlignment="1">
      <alignment horizontal="center" vertical="center" wrapText="1"/>
    </xf>
    <xf numFmtId="0" fontId="55" fillId="13" borderId="92" xfId="0" applyFont="1" applyFill="1" applyBorder="1" applyAlignment="1">
      <alignment horizontal="center" vertical="center" wrapText="1"/>
    </xf>
    <xf numFmtId="0" fontId="55" fillId="13" borderId="103" xfId="0" applyFont="1" applyFill="1" applyBorder="1" applyAlignment="1">
      <alignment horizontal="center" vertical="center" wrapText="1"/>
    </xf>
    <xf numFmtId="181" fontId="26" fillId="13" borderId="113" xfId="57" applyFont="1" applyFill="1" applyBorder="1" applyAlignment="1">
      <alignment vertical="center"/>
    </xf>
    <xf numFmtId="181" fontId="26" fillId="13" borderId="40" xfId="57" applyFont="1" applyFill="1" applyBorder="1" applyAlignment="1">
      <alignment horizontal="center" vertical="center" wrapText="1"/>
    </xf>
    <xf numFmtId="181" fontId="26" fillId="13" borderId="36" xfId="57" applyFont="1" applyFill="1" applyBorder="1" applyAlignment="1">
      <alignment horizontal="center" vertical="center" wrapText="1"/>
    </xf>
    <xf numFmtId="181" fontId="26" fillId="13" borderId="49" xfId="57" applyFont="1" applyFill="1" applyBorder="1" applyAlignment="1">
      <alignment horizontal="center" vertical="center" wrapText="1"/>
    </xf>
    <xf numFmtId="181" fontId="26" fillId="13" borderId="129" xfId="57" applyFont="1" applyFill="1" applyBorder="1" applyAlignment="1">
      <alignment horizontal="center" vertical="center" wrapText="1"/>
    </xf>
    <xf numFmtId="49" fontId="26" fillId="13" borderId="133" xfId="7" applyNumberFormat="1" applyFont="1" applyFill="1" applyBorder="1" applyAlignment="1">
      <alignment horizontal="center" vertical="center"/>
    </xf>
    <xf numFmtId="1" fontId="5" fillId="0" borderId="135" xfId="1" applyNumberFormat="1" applyFont="1" applyFill="1" applyBorder="1" applyAlignment="1">
      <alignment horizontal="center"/>
    </xf>
    <xf numFmtId="1" fontId="5" fillId="0" borderId="136" xfId="1" applyNumberFormat="1" applyFont="1" applyFill="1" applyBorder="1" applyAlignment="1">
      <alignment horizontal="center"/>
    </xf>
    <xf numFmtId="1" fontId="5" fillId="0" borderId="137" xfId="1" applyNumberFormat="1" applyFont="1" applyFill="1" applyBorder="1" applyAlignment="1">
      <alignment horizontal="center"/>
    </xf>
    <xf numFmtId="0" fontId="26" fillId="13" borderId="138" xfId="7" applyFont="1" applyFill="1" applyBorder="1" applyAlignment="1">
      <alignment horizontal="center" vertical="center" wrapText="1"/>
    </xf>
    <xf numFmtId="49" fontId="26" fillId="13" borderId="138" xfId="7" applyNumberFormat="1" applyFont="1" applyFill="1" applyBorder="1" applyAlignment="1">
      <alignment horizontal="center" vertical="center" wrapText="1"/>
    </xf>
    <xf numFmtId="49" fontId="26" fillId="13" borderId="132" xfId="7" applyNumberFormat="1" applyFont="1" applyFill="1" applyBorder="1" applyAlignment="1">
      <alignment horizontal="center" vertical="center" wrapText="1"/>
    </xf>
    <xf numFmtId="49" fontId="26" fillId="13" borderId="139" xfId="7" applyNumberFormat="1" applyFont="1" applyFill="1" applyBorder="1" applyAlignment="1">
      <alignment horizontal="center" vertical="center" wrapText="1"/>
    </xf>
    <xf numFmtId="49" fontId="5" fillId="0" borderId="140" xfId="7" applyNumberFormat="1" applyFont="1" applyFill="1" applyBorder="1" applyAlignment="1">
      <alignment horizontal="center" vertical="center"/>
    </xf>
    <xf numFmtId="165" fontId="5" fillId="0" borderId="131" xfId="7" applyNumberFormat="1" applyFont="1" applyFill="1" applyBorder="1" applyAlignment="1">
      <alignment horizontal="center" vertical="center"/>
    </xf>
    <xf numFmtId="49" fontId="5" fillId="0" borderId="131" xfId="7" applyNumberFormat="1" applyFont="1" applyFill="1" applyBorder="1" applyAlignment="1">
      <alignment horizontal="center" vertical="center" wrapText="1"/>
    </xf>
    <xf numFmtId="49" fontId="5" fillId="3" borderId="131" xfId="7" applyNumberFormat="1" applyFont="1" applyFill="1" applyBorder="1" applyAlignment="1">
      <alignment horizontal="center" vertical="center"/>
    </xf>
    <xf numFmtId="165" fontId="5" fillId="3" borderId="141" xfId="7" applyNumberFormat="1" applyFont="1" applyFill="1" applyBorder="1" applyAlignment="1">
      <alignment horizontal="center" vertical="center"/>
    </xf>
    <xf numFmtId="49" fontId="26" fillId="13" borderId="147" xfId="7" applyNumberFormat="1" applyFont="1" applyFill="1" applyBorder="1" applyAlignment="1">
      <alignment horizontal="center" vertical="center" wrapText="1"/>
    </xf>
    <xf numFmtId="49" fontId="26" fillId="13" borderId="133" xfId="7" applyNumberFormat="1" applyFont="1" applyFill="1" applyBorder="1" applyAlignment="1">
      <alignment horizontal="center" vertical="center" wrapText="1"/>
    </xf>
    <xf numFmtId="49" fontId="26" fillId="13" borderId="133" xfId="0" applyNumberFormat="1" applyFont="1" applyFill="1" applyBorder="1" applyAlignment="1">
      <alignment horizontal="center" vertical="center" wrapText="1"/>
    </xf>
    <xf numFmtId="49" fontId="26" fillId="13" borderId="94" xfId="0" applyNumberFormat="1" applyFont="1" applyFill="1" applyBorder="1" applyAlignment="1">
      <alignment horizontal="center" vertical="center" wrapText="1"/>
    </xf>
    <xf numFmtId="49" fontId="26" fillId="13" borderId="147" xfId="0" applyNumberFormat="1" applyFont="1" applyFill="1" applyBorder="1" applyAlignment="1">
      <alignment horizontal="center" vertical="center" wrapText="1"/>
    </xf>
    <xf numFmtId="168" fontId="26" fillId="13" borderId="155" xfId="1" applyNumberFormat="1" applyFont="1" applyFill="1" applyBorder="1" applyAlignment="1">
      <alignment horizontal="center" vertical="top" wrapText="1"/>
    </xf>
    <xf numFmtId="168" fontId="26" fillId="13" borderId="94" xfId="1" applyNumberFormat="1" applyFont="1" applyFill="1" applyBorder="1" applyAlignment="1">
      <alignment horizontal="center" vertical="top" wrapText="1"/>
    </xf>
    <xf numFmtId="43" fontId="26" fillId="13" borderId="138" xfId="1" applyFont="1" applyFill="1" applyBorder="1" applyAlignment="1">
      <alignment horizontal="center" vertical="top" wrapText="1"/>
    </xf>
    <xf numFmtId="43" fontId="26" fillId="13" borderId="133" xfId="1" applyFont="1" applyFill="1" applyBorder="1" applyAlignment="1">
      <alignment horizontal="center" vertical="top" wrapText="1"/>
    </xf>
    <xf numFmtId="43" fontId="26" fillId="13" borderId="156" xfId="1" applyFont="1" applyFill="1" applyBorder="1" applyAlignment="1">
      <alignment horizontal="center" vertical="top" wrapText="1"/>
    </xf>
    <xf numFmtId="49" fontId="26" fillId="13" borderId="160" xfId="0" applyNumberFormat="1" applyFont="1" applyFill="1" applyBorder="1" applyAlignment="1">
      <alignment horizontal="center" vertical="center" wrapText="1"/>
    </xf>
    <xf numFmtId="1" fontId="5" fillId="3" borderId="152" xfId="1" applyNumberFormat="1" applyFont="1" applyFill="1" applyBorder="1" applyAlignment="1">
      <alignment horizontal="center" vertical="center"/>
    </xf>
    <xf numFmtId="49" fontId="26" fillId="13" borderId="161" xfId="0" applyNumberFormat="1" applyFont="1" applyFill="1" applyBorder="1" applyAlignment="1">
      <alignment horizontal="center" vertical="center" wrapText="1"/>
    </xf>
    <xf numFmtId="49" fontId="26" fillId="13" borderId="132" xfId="0" applyNumberFormat="1" applyFont="1" applyFill="1" applyBorder="1" applyAlignment="1">
      <alignment horizontal="center" vertical="center" wrapText="1"/>
    </xf>
    <xf numFmtId="1" fontId="26" fillId="13" borderId="160" xfId="0" applyNumberFormat="1" applyFont="1" applyFill="1" applyBorder="1" applyAlignment="1">
      <alignment horizontal="center" vertical="center" wrapText="1"/>
    </xf>
    <xf numFmtId="1" fontId="5" fillId="3" borderId="164" xfId="0" applyNumberFormat="1" applyFont="1" applyFill="1" applyBorder="1" applyAlignment="1">
      <alignment horizontal="center" vertical="center"/>
    </xf>
    <xf numFmtId="49" fontId="26" fillId="13" borderId="165" xfId="0" applyNumberFormat="1" applyFont="1" applyFill="1" applyBorder="1" applyAlignment="1">
      <alignment horizontal="center" vertical="center" wrapText="1"/>
    </xf>
    <xf numFmtId="49" fontId="26" fillId="13" borderId="94" xfId="7" applyNumberFormat="1" applyFont="1" applyFill="1" applyBorder="1" applyAlignment="1">
      <alignment horizontal="center"/>
    </xf>
    <xf numFmtId="49" fontId="26" fillId="13" borderId="147" xfId="7" applyNumberFormat="1" applyFont="1" applyFill="1" applyBorder="1" applyAlignment="1">
      <alignment horizontal="center"/>
    </xf>
    <xf numFmtId="49" fontId="26" fillId="13" borderId="133" xfId="7" applyNumberFormat="1" applyFont="1" applyFill="1" applyBorder="1" applyAlignment="1">
      <alignment horizontal="center"/>
    </xf>
    <xf numFmtId="17" fontId="7" fillId="3" borderId="170" xfId="7" applyNumberFormat="1" applyFont="1" applyFill="1" applyBorder="1" applyAlignment="1">
      <alignment horizontal="left" vertical="center"/>
    </xf>
    <xf numFmtId="49" fontId="26" fillId="13" borderId="165" xfId="7" applyNumberFormat="1" applyFont="1" applyFill="1" applyBorder="1" applyAlignment="1">
      <alignment horizontal="center" vertical="center" wrapText="1"/>
    </xf>
    <xf numFmtId="49" fontId="26" fillId="13" borderId="162" xfId="7" applyNumberFormat="1" applyFont="1" applyFill="1" applyBorder="1" applyAlignment="1">
      <alignment horizontal="center" vertical="center" wrapText="1"/>
    </xf>
    <xf numFmtId="49" fontId="26" fillId="13" borderId="167" xfId="7" applyNumberFormat="1" applyFont="1" applyFill="1" applyBorder="1" applyAlignment="1">
      <alignment horizontal="center" vertical="center" wrapText="1"/>
    </xf>
    <xf numFmtId="49" fontId="26" fillId="13" borderId="166" xfId="7" applyNumberFormat="1" applyFont="1" applyFill="1" applyBorder="1" applyAlignment="1">
      <alignment horizontal="center" vertical="center" wrapText="1"/>
    </xf>
    <xf numFmtId="49" fontId="26" fillId="13" borderId="168" xfId="7" applyNumberFormat="1" applyFont="1" applyFill="1" applyBorder="1" applyAlignment="1">
      <alignment horizontal="center" vertical="center" wrapText="1"/>
    </xf>
    <xf numFmtId="49" fontId="5" fillId="0" borderId="184" xfId="0" applyNumberFormat="1" applyFont="1" applyBorder="1" applyAlignment="1">
      <alignment horizontal="left"/>
    </xf>
    <xf numFmtId="0" fontId="26" fillId="13" borderId="166" xfId="7" applyFont="1" applyFill="1" applyBorder="1" applyAlignment="1">
      <alignment horizontal="center" vertical="top" wrapText="1"/>
    </xf>
    <xf numFmtId="49" fontId="26" fillId="13" borderId="162" xfId="7" applyNumberFormat="1" applyFont="1" applyFill="1" applyBorder="1" applyAlignment="1">
      <alignment horizontal="center" vertical="top" wrapText="1"/>
    </xf>
    <xf numFmtId="0" fontId="26" fillId="13" borderId="168" xfId="7" applyFont="1" applyFill="1" applyBorder="1" applyAlignment="1">
      <alignment horizontal="center" vertical="top" wrapText="1"/>
    </xf>
    <xf numFmtId="165" fontId="5" fillId="2" borderId="131" xfId="7" applyNumberFormat="1" applyFont="1" applyFill="1" applyBorder="1" applyAlignment="1">
      <alignment horizontal="right"/>
    </xf>
    <xf numFmtId="184" fontId="5" fillId="2" borderId="131" xfId="7" applyNumberFormat="1" applyFont="1" applyFill="1" applyBorder="1" applyAlignment="1">
      <alignment horizontal="right"/>
    </xf>
    <xf numFmtId="165" fontId="5" fillId="0" borderId="131" xfId="7" applyNumberFormat="1" applyFont="1" applyFill="1" applyBorder="1" applyAlignment="1">
      <alignment horizontal="right"/>
    </xf>
    <xf numFmtId="49" fontId="56" fillId="13" borderId="161" xfId="0" applyNumberFormat="1" applyFont="1" applyFill="1" applyBorder="1" applyAlignment="1">
      <alignment horizontal="center" vertical="center" wrapText="1"/>
    </xf>
    <xf numFmtId="49" fontId="56" fillId="13" borderId="160" xfId="0" applyNumberFormat="1" applyFont="1" applyFill="1" applyBorder="1" applyAlignment="1">
      <alignment horizontal="center" vertical="center" wrapText="1"/>
    </xf>
    <xf numFmtId="49" fontId="56" fillId="13" borderId="94" xfId="0" applyNumberFormat="1" applyFont="1" applyFill="1" applyBorder="1" applyAlignment="1">
      <alignment horizontal="center" vertical="center" wrapText="1"/>
    </xf>
    <xf numFmtId="194" fontId="9" fillId="3" borderId="0" xfId="1" applyNumberFormat="1" applyFont="1" applyFill="1" applyBorder="1" applyAlignment="1">
      <alignment horizontal="right"/>
    </xf>
    <xf numFmtId="49" fontId="8" fillId="3" borderId="5" xfId="1" applyNumberFormat="1" applyFont="1" applyFill="1" applyBorder="1" applyAlignment="1">
      <alignment vertical="top" wrapText="1"/>
    </xf>
    <xf numFmtId="49" fontId="8" fillId="3" borderId="5" xfId="1" applyNumberFormat="1" applyFont="1" applyFill="1" applyBorder="1" applyAlignment="1">
      <alignment horizontal="left" vertical="top" wrapText="1"/>
    </xf>
    <xf numFmtId="49" fontId="9" fillId="3" borderId="5" xfId="1" applyNumberFormat="1" applyFont="1" applyFill="1" applyBorder="1" applyAlignment="1">
      <alignment vertical="top" wrapText="1"/>
    </xf>
    <xf numFmtId="49" fontId="9" fillId="3" borderId="5" xfId="1" applyNumberFormat="1" applyFont="1" applyFill="1" applyBorder="1" applyAlignment="1">
      <alignment horizontal="left" vertical="top" wrapText="1"/>
    </xf>
    <xf numFmtId="49" fontId="8" fillId="3" borderId="5" xfId="0" applyNumberFormat="1" applyFont="1" applyFill="1" applyBorder="1"/>
    <xf numFmtId="49" fontId="8" fillId="3" borderId="5" xfId="1" applyNumberFormat="1" applyFont="1" applyFill="1" applyBorder="1" applyAlignment="1">
      <alignment vertical="top"/>
    </xf>
    <xf numFmtId="49" fontId="25" fillId="3" borderId="0" xfId="0" applyNumberFormat="1" applyFont="1" applyFill="1"/>
    <xf numFmtId="177" fontId="8" fillId="3" borderId="0" xfId="1" applyNumberFormat="1" applyFont="1" applyFill="1" applyBorder="1" applyAlignment="1">
      <alignment horizontal="right" vertical="top"/>
    </xf>
    <xf numFmtId="49" fontId="25" fillId="3" borderId="0" xfId="1" applyNumberFormat="1" applyFont="1" applyFill="1" applyBorder="1" applyAlignment="1">
      <alignment horizontal="left" vertical="top" wrapText="1"/>
    </xf>
    <xf numFmtId="49" fontId="8" fillId="3" borderId="5" xfId="1" applyNumberFormat="1" applyFont="1" applyFill="1" applyBorder="1" applyAlignment="1">
      <alignment vertical="center" wrapText="1"/>
    </xf>
    <xf numFmtId="49" fontId="8" fillId="3" borderId="5" xfId="1" applyNumberFormat="1" applyFont="1" applyFill="1" applyBorder="1" applyAlignment="1">
      <alignment vertical="center"/>
    </xf>
    <xf numFmtId="177" fontId="9" fillId="0" borderId="0" xfId="7" applyNumberFormat="1" applyFont="1" applyFill="1" applyBorder="1" applyAlignment="1"/>
    <xf numFmtId="168" fontId="9" fillId="0" borderId="0" xfId="1" applyNumberFormat="1" applyFont="1" applyFill="1" applyBorder="1" applyAlignment="1"/>
    <xf numFmtId="168" fontId="8" fillId="3" borderId="5" xfId="1" applyNumberFormat="1" applyFont="1" applyFill="1" applyBorder="1" applyAlignment="1">
      <alignment horizontal="right"/>
    </xf>
    <xf numFmtId="177" fontId="9" fillId="3" borderId="0" xfId="34" applyNumberFormat="1" applyFont="1" applyFill="1" applyBorder="1" applyAlignment="1">
      <alignment horizontal="right" vertical="top" wrapText="1"/>
    </xf>
    <xf numFmtId="177" fontId="9" fillId="3" borderId="0" xfId="1" applyNumberFormat="1" applyFont="1" applyFill="1" applyBorder="1" applyAlignment="1">
      <alignment horizontal="right" vertical="top" wrapText="1"/>
    </xf>
    <xf numFmtId="177" fontId="9" fillId="0" borderId="0" xfId="1" applyNumberFormat="1" applyFont="1" applyFill="1" applyBorder="1" applyAlignment="1">
      <alignment horizontal="right" vertical="top" wrapText="1"/>
    </xf>
    <xf numFmtId="1" fontId="5" fillId="3" borderId="190" xfId="1" applyNumberFormat="1" applyFont="1" applyFill="1" applyBorder="1" applyAlignment="1">
      <alignment horizontal="center"/>
    </xf>
    <xf numFmtId="194" fontId="9" fillId="3" borderId="0" xfId="34" applyNumberFormat="1" applyFont="1" applyFill="1" applyBorder="1" applyAlignment="1">
      <alignment horizontal="right" vertical="top" wrapText="1"/>
    </xf>
    <xf numFmtId="1" fontId="8" fillId="3" borderId="0" xfId="68" applyNumberFormat="1" applyFont="1" applyFill="1" applyBorder="1"/>
    <xf numFmtId="0" fontId="5" fillId="3" borderId="179" xfId="0" applyFont="1" applyFill="1" applyBorder="1" applyAlignment="1">
      <alignment horizontal="center"/>
    </xf>
    <xf numFmtId="1" fontId="5" fillId="3" borderId="194" xfId="1" applyNumberFormat="1" applyFont="1" applyFill="1" applyBorder="1" applyAlignment="1">
      <alignment horizontal="center"/>
    </xf>
    <xf numFmtId="0" fontId="11" fillId="3" borderId="2" xfId="54" applyNumberFormat="1" applyFont="1" applyFill="1" applyBorder="1" applyAlignment="1">
      <alignment horizontal="left" wrapText="1"/>
    </xf>
    <xf numFmtId="0" fontId="8" fillId="3" borderId="2" xfId="0" applyFont="1" applyFill="1" applyBorder="1"/>
    <xf numFmtId="43" fontId="26" fillId="13" borderId="198" xfId="1" applyFont="1" applyFill="1" applyBorder="1" applyAlignment="1">
      <alignment horizontal="center" vertical="top" wrapText="1"/>
    </xf>
    <xf numFmtId="0" fontId="8" fillId="3" borderId="151" xfId="0" applyFont="1" applyFill="1" applyBorder="1"/>
    <xf numFmtId="0" fontId="26" fillId="13" borderId="203" xfId="0" applyFont="1" applyFill="1" applyBorder="1" applyAlignment="1">
      <alignment horizontal="center" vertical="top" wrapText="1"/>
    </xf>
    <xf numFmtId="0" fontId="26" fillId="13" borderId="75" xfId="0" applyFont="1" applyFill="1" applyBorder="1" applyAlignment="1">
      <alignment horizontal="center" vertical="top" wrapText="1"/>
    </xf>
    <xf numFmtId="0" fontId="26" fillId="13" borderId="100" xfId="0" applyFont="1" applyFill="1" applyBorder="1" applyAlignment="1">
      <alignment horizontal="center" vertical="top" wrapText="1"/>
    </xf>
    <xf numFmtId="0" fontId="26" fillId="13" borderId="101" xfId="0" applyFont="1" applyFill="1" applyBorder="1" applyAlignment="1">
      <alignment horizontal="center" vertical="top" wrapText="1"/>
    </xf>
    <xf numFmtId="0" fontId="26" fillId="13" borderId="105" xfId="0" applyFont="1" applyFill="1" applyBorder="1" applyAlignment="1">
      <alignment horizontal="center" vertical="top" wrapText="1"/>
    </xf>
    <xf numFmtId="0" fontId="26" fillId="13" borderId="107" xfId="0" applyFont="1" applyFill="1" applyBorder="1" applyAlignment="1">
      <alignment horizontal="center" vertical="top" wrapText="1"/>
    </xf>
    <xf numFmtId="49" fontId="26" fillId="13" borderId="9" xfId="0" applyNumberFormat="1" applyFont="1" applyFill="1" applyBorder="1" applyAlignment="1">
      <alignment horizontal="left" vertical="center"/>
    </xf>
    <xf numFmtId="169" fontId="26" fillId="13" borderId="25" xfId="4" applyNumberFormat="1" applyFont="1" applyFill="1" applyBorder="1" applyAlignment="1">
      <alignment horizontal="center" vertical="top" wrapText="1"/>
    </xf>
    <xf numFmtId="169" fontId="26" fillId="13" borderId="26" xfId="4" applyNumberFormat="1" applyFont="1" applyFill="1" applyBorder="1" applyAlignment="1">
      <alignment horizontal="center" vertical="top" wrapText="1"/>
    </xf>
    <xf numFmtId="0" fontId="26" fillId="13" borderId="59" xfId="0" applyFont="1" applyFill="1" applyBorder="1" applyAlignment="1">
      <alignment horizontal="center" vertical="top" wrapText="1"/>
    </xf>
    <xf numFmtId="0" fontId="26" fillId="13" borderId="180" xfId="0" applyFont="1" applyFill="1" applyBorder="1" applyAlignment="1">
      <alignment horizontal="center" vertical="top" wrapText="1"/>
    </xf>
    <xf numFmtId="194" fontId="10" fillId="3" borderId="0" xfId="1" applyNumberFormat="1" applyFont="1" applyFill="1" applyBorder="1" applyAlignment="1">
      <alignment horizontal="left" vertical="top" wrapText="1"/>
    </xf>
    <xf numFmtId="177" fontId="10" fillId="3" borderId="0" xfId="1" applyNumberFormat="1" applyFont="1" applyFill="1" applyBorder="1" applyAlignment="1">
      <alignment horizontal="right" vertical="top" wrapText="1"/>
    </xf>
    <xf numFmtId="168" fontId="10" fillId="3" borderId="0" xfId="1" applyNumberFormat="1" applyFont="1" applyFill="1" applyBorder="1" applyAlignment="1">
      <alignment horizontal="right" vertical="top" wrapText="1"/>
    </xf>
    <xf numFmtId="43" fontId="24" fillId="3" borderId="0" xfId="7" applyNumberFormat="1" applyFont="1" applyFill="1" applyAlignment="1">
      <alignment vertical="center"/>
    </xf>
    <xf numFmtId="1" fontId="24" fillId="3" borderId="0" xfId="7" applyNumberFormat="1" applyFont="1" applyFill="1" applyAlignment="1">
      <alignment vertical="center"/>
    </xf>
    <xf numFmtId="1" fontId="9" fillId="3" borderId="0" xfId="7" applyNumberFormat="1" applyFont="1" applyFill="1" applyBorder="1" applyAlignment="1"/>
    <xf numFmtId="1" fontId="9" fillId="3" borderId="0" xfId="7" applyNumberFormat="1" applyFont="1" applyFill="1" applyAlignment="1">
      <alignment vertical="center"/>
    </xf>
    <xf numFmtId="168" fontId="10" fillId="3" borderId="0" xfId="1" applyNumberFormat="1" applyFont="1" applyFill="1" applyBorder="1" applyAlignment="1">
      <alignment horizontal="left"/>
    </xf>
    <xf numFmtId="198" fontId="5" fillId="2" borderId="96" xfId="7" applyNumberFormat="1" applyFont="1" applyFill="1" applyBorder="1" applyAlignment="1">
      <alignment horizontal="right"/>
    </xf>
    <xf numFmtId="0" fontId="8" fillId="3" borderId="5" xfId="0" applyFont="1" applyFill="1" applyBorder="1"/>
    <xf numFmtId="0" fontId="25" fillId="3" borderId="5" xfId="0" applyFont="1" applyFill="1" applyBorder="1"/>
    <xf numFmtId="190" fontId="0" fillId="3" borderId="0" xfId="68" applyNumberFormat="1" applyFont="1" applyFill="1"/>
    <xf numFmtId="0" fontId="13" fillId="3" borderId="4" xfId="0" applyFont="1" applyFill="1" applyBorder="1"/>
    <xf numFmtId="1" fontId="8" fillId="3" borderId="0" xfId="0" applyNumberFormat="1" applyFont="1" applyFill="1"/>
    <xf numFmtId="2" fontId="7" fillId="3" borderId="0" xfId="0" applyNumberFormat="1" applyFont="1" applyFill="1" applyAlignment="1">
      <alignment horizontal="right"/>
    </xf>
    <xf numFmtId="0" fontId="7" fillId="3" borderId="0" xfId="0" applyFont="1" applyFill="1" applyAlignment="1">
      <alignment horizontal="center" wrapText="1"/>
    </xf>
    <xf numFmtId="0" fontId="9" fillId="3" borderId="0" xfId="0" applyFont="1" applyFill="1"/>
    <xf numFmtId="0" fontId="25" fillId="3" borderId="0" xfId="0" applyFont="1" applyFill="1"/>
    <xf numFmtId="0" fontId="25" fillId="0" borderId="0" xfId="0" applyFont="1" applyAlignment="1">
      <alignment horizontal="left"/>
    </xf>
    <xf numFmtId="165" fontId="17" fillId="3" borderId="0" xfId="7" applyNumberFormat="1" applyFont="1" applyFill="1" applyBorder="1" applyAlignment="1">
      <alignment horizontal="left"/>
    </xf>
    <xf numFmtId="0" fontId="28" fillId="3" borderId="0" xfId="0" applyFont="1" applyFill="1"/>
    <xf numFmtId="3" fontId="8" fillId="0" borderId="0" xfId="0" applyNumberFormat="1" applyFont="1" applyAlignment="1">
      <alignment horizontal="right"/>
    </xf>
    <xf numFmtId="49" fontId="17" fillId="0" borderId="0" xfId="0" applyNumberFormat="1" applyFont="1" applyAlignment="1">
      <alignment horizontal="left" vertical="top"/>
    </xf>
    <xf numFmtId="0" fontId="25" fillId="3" borderId="0" xfId="0" applyFont="1" applyFill="1" applyAlignment="1">
      <alignment vertical="top"/>
    </xf>
    <xf numFmtId="0" fontId="25" fillId="3" borderId="0" xfId="0" applyFont="1" applyFill="1" applyAlignment="1">
      <alignment horizontal="left" wrapText="1"/>
    </xf>
    <xf numFmtId="168" fontId="8" fillId="3" borderId="0" xfId="0" applyNumberFormat="1" applyFont="1" applyFill="1"/>
    <xf numFmtId="0" fontId="28" fillId="3" borderId="0" xfId="0" applyFont="1" applyFill="1" applyAlignment="1">
      <alignment horizontal="left" wrapText="1"/>
    </xf>
    <xf numFmtId="183" fontId="35" fillId="3" borderId="0" xfId="0" applyNumberFormat="1" applyFont="1" applyFill="1"/>
    <xf numFmtId="0" fontId="13" fillId="15" borderId="10" xfId="65" applyFont="1" applyFill="1" applyBorder="1" applyAlignment="1">
      <alignment vertical="top" wrapText="1"/>
    </xf>
    <xf numFmtId="49" fontId="17" fillId="2" borderId="0" xfId="7" applyNumberFormat="1" applyFont="1" applyFill="1" applyAlignment="1">
      <alignment horizontal="left"/>
    </xf>
    <xf numFmtId="49" fontId="17" fillId="0" borderId="0" xfId="7" applyNumberFormat="1" applyFont="1" applyFill="1" applyBorder="1" applyAlignment="1">
      <alignment horizontal="left"/>
    </xf>
    <xf numFmtId="49" fontId="17" fillId="0" borderId="0" xfId="7" applyNumberFormat="1" applyFont="1" applyFill="1" applyBorder="1" applyAlignment="1">
      <alignment horizontal="left" vertical="top" wrapText="1"/>
    </xf>
    <xf numFmtId="49" fontId="17" fillId="0" borderId="0" xfId="7" applyNumberFormat="1" applyFont="1" applyFill="1" applyAlignment="1">
      <alignment horizontal="left" wrapText="1"/>
    </xf>
    <xf numFmtId="49" fontId="17" fillId="0" borderId="0" xfId="7" applyNumberFormat="1" applyFont="1" applyFill="1" applyAlignment="1">
      <alignment horizontal="left"/>
    </xf>
    <xf numFmtId="49" fontId="26" fillId="13" borderId="0" xfId="7" applyNumberFormat="1" applyFont="1" applyFill="1" applyBorder="1" applyAlignment="1">
      <alignment horizontal="center" vertical="center"/>
    </xf>
    <xf numFmtId="49" fontId="26" fillId="13" borderId="160" xfId="7" applyNumberFormat="1" applyFont="1" applyFill="1" applyBorder="1" applyAlignment="1">
      <alignment horizontal="center" vertical="center" wrapText="1"/>
    </xf>
    <xf numFmtId="0" fontId="35" fillId="3" borderId="0" xfId="0" applyFont="1" applyFill="1" applyAlignment="1">
      <alignment horizontal="left" wrapText="1"/>
    </xf>
    <xf numFmtId="0" fontId="55" fillId="13" borderId="60" xfId="23" applyFont="1" applyFill="1" applyBorder="1" applyAlignment="1">
      <alignment horizontal="center" vertical="center" wrapText="1"/>
    </xf>
    <xf numFmtId="3" fontId="10" fillId="3" borderId="176" xfId="25" applyNumberFormat="1" applyFont="1" applyFill="1" applyBorder="1" applyAlignment="1">
      <alignment horizontal="right" vertical="center"/>
    </xf>
    <xf numFmtId="168" fontId="13" fillId="3" borderId="176" xfId="1" applyNumberFormat="1" applyFont="1" applyFill="1" applyBorder="1"/>
    <xf numFmtId="0" fontId="27" fillId="0" borderId="0" xfId="0" applyFont="1"/>
    <xf numFmtId="181" fontId="13" fillId="3" borderId="151" xfId="57" applyFont="1" applyFill="1" applyBorder="1" applyAlignment="1">
      <alignment horizontal="left" vertical="top"/>
    </xf>
    <xf numFmtId="1" fontId="5" fillId="2" borderId="204" xfId="1" applyNumberFormat="1" applyFont="1" applyFill="1" applyBorder="1" applyAlignment="1">
      <alignment horizontal="center" vertical="center"/>
    </xf>
    <xf numFmtId="1" fontId="5" fillId="0" borderId="175" xfId="1" applyNumberFormat="1" applyFont="1" applyFill="1" applyBorder="1" applyAlignment="1">
      <alignment horizontal="center" vertical="center"/>
    </xf>
    <xf numFmtId="0" fontId="5" fillId="2" borderId="176" xfId="7" applyFont="1" applyFill="1" applyBorder="1" applyAlignment="1">
      <alignment horizontal="center" vertical="center"/>
    </xf>
    <xf numFmtId="1" fontId="5" fillId="3" borderId="213" xfId="1" applyNumberFormat="1" applyFont="1" applyFill="1" applyBorder="1" applyAlignment="1">
      <alignment horizontal="center" vertical="center"/>
    </xf>
    <xf numFmtId="1" fontId="5" fillId="3" borderId="214" xfId="1" applyNumberFormat="1" applyFont="1" applyFill="1" applyBorder="1" applyAlignment="1">
      <alignment horizontal="center" vertical="center"/>
    </xf>
    <xf numFmtId="49" fontId="5" fillId="3" borderId="5" xfId="7" applyNumberFormat="1" applyFont="1" applyFill="1" applyBorder="1" applyAlignment="1">
      <alignment horizontal="left"/>
    </xf>
    <xf numFmtId="0" fontId="5" fillId="3" borderId="21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176" xfId="7" applyFont="1" applyFill="1" applyBorder="1" applyAlignment="1">
      <alignment horizontal="center" vertical="center"/>
    </xf>
    <xf numFmtId="0" fontId="5" fillId="3" borderId="17" xfId="7" applyFont="1" applyFill="1" applyBorder="1" applyAlignment="1">
      <alignment horizontal="center" vertical="center"/>
    </xf>
    <xf numFmtId="1" fontId="5" fillId="3" borderId="215" xfId="1" applyNumberFormat="1" applyFont="1" applyFill="1" applyBorder="1" applyAlignment="1">
      <alignment horizontal="center"/>
    </xf>
    <xf numFmtId="49" fontId="5" fillId="3" borderId="5" xfId="0" applyNumberFormat="1" applyFont="1" applyFill="1" applyBorder="1" applyAlignment="1">
      <alignment horizontal="left"/>
    </xf>
    <xf numFmtId="1" fontId="13" fillId="3" borderId="209" xfId="1" applyNumberFormat="1" applyFont="1" applyFill="1" applyBorder="1" applyAlignment="1">
      <alignment horizontal="center" vertical="center" wrapText="1"/>
    </xf>
    <xf numFmtId="49" fontId="8" fillId="3" borderId="0" xfId="1" applyNumberFormat="1" applyFont="1" applyFill="1" applyBorder="1" applyAlignment="1">
      <alignment vertical="top" wrapText="1"/>
    </xf>
    <xf numFmtId="194" fontId="13" fillId="3" borderId="0" xfId="1" applyNumberFormat="1" applyFont="1" applyFill="1" applyBorder="1" applyAlignment="1">
      <alignment horizontal="right" vertical="top"/>
    </xf>
    <xf numFmtId="168" fontId="13" fillId="3" borderId="0" xfId="1" applyNumberFormat="1" applyFont="1" applyFill="1" applyBorder="1" applyAlignment="1">
      <alignment vertical="top"/>
    </xf>
    <xf numFmtId="194" fontId="13" fillId="3" borderId="0" xfId="1" applyNumberFormat="1" applyFont="1" applyFill="1" applyBorder="1" applyAlignment="1">
      <alignment vertical="top"/>
    </xf>
    <xf numFmtId="168" fontId="13" fillId="3" borderId="0" xfId="1" applyNumberFormat="1" applyFont="1" applyFill="1" applyBorder="1" applyAlignment="1">
      <alignment vertical="top" wrapText="1"/>
    </xf>
    <xf numFmtId="168" fontId="13" fillId="3" borderId="0" xfId="1" applyNumberFormat="1" applyFont="1" applyFill="1" applyBorder="1" applyAlignment="1">
      <alignment horizontal="right" vertical="top" wrapText="1"/>
    </xf>
    <xf numFmtId="168" fontId="6" fillId="3" borderId="0" xfId="1" applyNumberFormat="1" applyFont="1" applyFill="1" applyBorder="1" applyAlignment="1">
      <alignment horizontal="left"/>
    </xf>
    <xf numFmtId="168" fontId="9" fillId="0" borderId="0" xfId="1" applyNumberFormat="1" applyFont="1" applyFill="1" applyBorder="1" applyAlignment="1">
      <alignment horizontal="left"/>
    </xf>
    <xf numFmtId="49" fontId="26" fillId="13" borderId="216" xfId="0" applyNumberFormat="1" applyFont="1" applyFill="1" applyBorder="1" applyAlignment="1">
      <alignment horizontal="center" vertical="center" wrapText="1"/>
    </xf>
    <xf numFmtId="49" fontId="26" fillId="13" borderId="49" xfId="0" applyNumberFormat="1" applyFont="1" applyFill="1" applyBorder="1" applyAlignment="1">
      <alignment horizontal="center" vertical="center" wrapText="1"/>
    </xf>
    <xf numFmtId="49" fontId="26" fillId="13" borderId="40" xfId="0" applyNumberFormat="1" applyFont="1" applyFill="1" applyBorder="1" applyAlignment="1">
      <alignment horizontal="center" vertical="center" wrapText="1"/>
    </xf>
    <xf numFmtId="49" fontId="26" fillId="13" borderId="36" xfId="0" applyNumberFormat="1" applyFont="1" applyFill="1" applyBorder="1" applyAlignment="1">
      <alignment horizontal="center" vertical="center" wrapText="1"/>
    </xf>
    <xf numFmtId="49" fontId="26" fillId="13" borderId="129" xfId="0" applyNumberFormat="1" applyFont="1" applyFill="1" applyBorder="1" applyAlignment="1">
      <alignment horizontal="center" vertical="center" wrapText="1"/>
    </xf>
    <xf numFmtId="1" fontId="5" fillId="3" borderId="175" xfId="1" applyNumberFormat="1" applyFont="1" applyFill="1" applyBorder="1" applyAlignment="1">
      <alignment horizontal="center" vertical="center"/>
    </xf>
    <xf numFmtId="1" fontId="5" fillId="3" borderId="14" xfId="1" applyNumberFormat="1" applyFont="1" applyFill="1" applyBorder="1" applyAlignment="1">
      <alignment horizontal="center" vertical="center"/>
    </xf>
    <xf numFmtId="1" fontId="5" fillId="3" borderId="15" xfId="1" applyNumberFormat="1" applyFont="1" applyFill="1" applyBorder="1" applyAlignment="1">
      <alignment horizontal="center" vertical="center"/>
    </xf>
    <xf numFmtId="49" fontId="56" fillId="13" borderId="187" xfId="0" applyNumberFormat="1" applyFont="1" applyFill="1" applyBorder="1" applyAlignment="1">
      <alignment horizontal="center" vertical="center" wrapText="1"/>
    </xf>
    <xf numFmtId="49" fontId="26" fillId="13" borderId="198" xfId="7" applyNumberFormat="1" applyFont="1" applyFill="1" applyBorder="1" applyAlignment="1">
      <alignment horizontal="center" vertical="center" wrapText="1"/>
    </xf>
    <xf numFmtId="0" fontId="26" fillId="13" borderId="221" xfId="0" applyFont="1" applyFill="1" applyBorder="1" applyAlignment="1">
      <alignment horizontal="center" vertical="top" wrapText="1"/>
    </xf>
    <xf numFmtId="0" fontId="8" fillId="0" borderId="0" xfId="0" applyFont="1" applyAlignment="1">
      <alignment vertical="center"/>
    </xf>
    <xf numFmtId="43" fontId="13" fillId="0" borderId="0" xfId="1" applyFont="1" applyFill="1" applyBorder="1" applyAlignment="1">
      <alignment vertical="top" wrapText="1"/>
    </xf>
    <xf numFmtId="43" fontId="13" fillId="0" borderId="0" xfId="1" applyFont="1" applyFill="1" applyBorder="1" applyAlignment="1">
      <alignment vertical="center" wrapText="1"/>
    </xf>
    <xf numFmtId="49" fontId="26" fillId="13" borderId="223" xfId="0" applyNumberFormat="1" applyFont="1" applyFill="1" applyBorder="1" applyAlignment="1">
      <alignment horizontal="center" vertical="top" wrapText="1"/>
    </xf>
    <xf numFmtId="194" fontId="8" fillId="0" borderId="0" xfId="1" applyNumberFormat="1" applyFont="1" applyFill="1" applyBorder="1" applyAlignment="1">
      <alignment horizontal="right" vertical="top"/>
    </xf>
    <xf numFmtId="165" fontId="5" fillId="2" borderId="225" xfId="7" applyNumberFormat="1" applyFont="1" applyFill="1" applyBorder="1" applyAlignment="1">
      <alignment horizontal="right"/>
    </xf>
    <xf numFmtId="49" fontId="26" fillId="13" borderId="198" xfId="7" applyNumberFormat="1" applyFont="1" applyFill="1" applyBorder="1" applyAlignment="1">
      <alignment horizontal="center"/>
    </xf>
    <xf numFmtId="17" fontId="7" fillId="0" borderId="227" xfId="7" applyNumberFormat="1" applyFont="1" applyFill="1" applyBorder="1" applyAlignment="1">
      <alignment horizontal="left" vertical="center"/>
    </xf>
    <xf numFmtId="49" fontId="26" fillId="13" borderId="198" xfId="7" applyNumberFormat="1" applyFont="1" applyFill="1" applyBorder="1" applyAlignment="1">
      <alignment horizontal="center" vertical="center"/>
    </xf>
    <xf numFmtId="1" fontId="5" fillId="0" borderId="233" xfId="1" applyNumberFormat="1" applyFont="1" applyFill="1" applyBorder="1" applyAlignment="1">
      <alignment horizontal="center"/>
    </xf>
    <xf numFmtId="0" fontId="5" fillId="3" borderId="217" xfId="7" applyFont="1" applyFill="1" applyBorder="1" applyAlignment="1">
      <alignment horizontal="center" vertical="center"/>
    </xf>
    <xf numFmtId="0" fontId="5" fillId="3" borderId="218" xfId="7" applyFont="1" applyFill="1" applyBorder="1" applyAlignment="1">
      <alignment horizontal="center" vertical="center"/>
    </xf>
    <xf numFmtId="0" fontId="5" fillId="3" borderId="226" xfId="7" applyFont="1" applyFill="1" applyBorder="1" applyAlignment="1">
      <alignment horizontal="center" vertical="center"/>
    </xf>
    <xf numFmtId="1" fontId="5" fillId="3" borderId="239" xfId="1" applyNumberFormat="1" applyFont="1" applyFill="1" applyBorder="1" applyAlignment="1">
      <alignment horizontal="center" vertical="center"/>
    </xf>
    <xf numFmtId="1" fontId="5" fillId="3" borderId="217" xfId="1" applyNumberFormat="1" applyFont="1" applyFill="1" applyBorder="1" applyAlignment="1">
      <alignment horizontal="center" vertical="center"/>
    </xf>
    <xf numFmtId="1" fontId="5" fillId="3" borderId="218" xfId="1" applyNumberFormat="1" applyFont="1" applyFill="1" applyBorder="1" applyAlignment="1">
      <alignment horizontal="center" vertical="center"/>
    </xf>
    <xf numFmtId="1" fontId="5" fillId="3" borderId="240" xfId="1" applyNumberFormat="1" applyFont="1" applyFill="1" applyBorder="1" applyAlignment="1">
      <alignment horizontal="center" vertical="center"/>
    </xf>
    <xf numFmtId="1" fontId="5" fillId="3" borderId="238" xfId="1" applyNumberFormat="1" applyFont="1" applyFill="1" applyBorder="1" applyAlignment="1">
      <alignment horizontal="center" vertical="center"/>
    </xf>
    <xf numFmtId="0" fontId="5" fillId="3" borderId="241" xfId="7" applyFont="1" applyFill="1" applyBorder="1" applyAlignment="1">
      <alignment horizontal="center" vertical="center"/>
    </xf>
    <xf numFmtId="0" fontId="5" fillId="3" borderId="18" xfId="7" applyFont="1" applyFill="1" applyBorder="1" applyAlignment="1">
      <alignment horizontal="center" vertical="center"/>
    </xf>
    <xf numFmtId="1" fontId="5" fillId="3" borderId="217" xfId="1" applyNumberFormat="1" applyFont="1" applyFill="1" applyBorder="1" applyAlignment="1">
      <alignment horizontal="center"/>
    </xf>
    <xf numFmtId="1" fontId="5" fillId="3" borderId="218" xfId="1" applyNumberFormat="1" applyFont="1" applyFill="1" applyBorder="1" applyAlignment="1">
      <alignment horizontal="center"/>
    </xf>
    <xf numFmtId="1" fontId="5" fillId="3" borderId="226" xfId="1" applyNumberFormat="1" applyFont="1" applyFill="1" applyBorder="1" applyAlignment="1">
      <alignment horizontal="center"/>
    </xf>
    <xf numFmtId="1" fontId="5" fillId="3" borderId="239" xfId="0" applyNumberFormat="1" applyFont="1" applyFill="1" applyBorder="1" applyAlignment="1">
      <alignment horizontal="center" vertical="center"/>
    </xf>
    <xf numFmtId="1" fontId="5" fillId="3" borderId="226" xfId="1" applyNumberFormat="1" applyFont="1" applyFill="1" applyBorder="1" applyAlignment="1">
      <alignment horizontal="center" vertical="center"/>
    </xf>
    <xf numFmtId="1" fontId="5" fillId="0" borderId="252" xfId="1" applyNumberFormat="1" applyFont="1" applyFill="1" applyBorder="1" applyAlignment="1">
      <alignment horizontal="center" vertical="center" wrapText="1"/>
    </xf>
    <xf numFmtId="1" fontId="5" fillId="0" borderId="176" xfId="1" applyNumberFormat="1" applyFont="1" applyFill="1" applyBorder="1" applyAlignment="1">
      <alignment horizontal="center" vertical="center"/>
    </xf>
    <xf numFmtId="1" fontId="5" fillId="2" borderId="176" xfId="1" applyNumberFormat="1" applyFont="1" applyFill="1" applyBorder="1" applyAlignment="1">
      <alignment horizontal="center" vertical="center"/>
    </xf>
    <xf numFmtId="1" fontId="5" fillId="2" borderId="37" xfId="1" applyNumberFormat="1" applyFont="1" applyFill="1" applyBorder="1" applyAlignment="1">
      <alignment horizontal="center" vertical="center"/>
    </xf>
    <xf numFmtId="0" fontId="26" fillId="13" borderId="20" xfId="7" applyFont="1" applyFill="1" applyBorder="1" applyAlignment="1">
      <alignment horizontal="center" vertical="center" wrapText="1"/>
    </xf>
    <xf numFmtId="0" fontId="26" fillId="13" borderId="44" xfId="7" applyFont="1" applyFill="1" applyBorder="1" applyAlignment="1">
      <alignment horizontal="center" vertical="center" wrapText="1"/>
    </xf>
    <xf numFmtId="0" fontId="26" fillId="13" borderId="43" xfId="7" applyFont="1" applyFill="1" applyBorder="1" applyAlignment="1">
      <alignment horizontal="center" vertical="center" wrapText="1"/>
    </xf>
    <xf numFmtId="0" fontId="26" fillId="13" borderId="53" xfId="7" applyFont="1" applyFill="1" applyBorder="1" applyAlignment="1">
      <alignment horizontal="center" vertical="center" wrapText="1"/>
    </xf>
    <xf numFmtId="0" fontId="26" fillId="13" borderId="51" xfId="7" applyFont="1" applyFill="1" applyBorder="1" applyAlignment="1">
      <alignment horizontal="center" vertical="center" wrapText="1"/>
    </xf>
    <xf numFmtId="49" fontId="26" fillId="13" borderId="53" xfId="7" applyNumberFormat="1" applyFont="1" applyFill="1" applyBorder="1" applyAlignment="1">
      <alignment horizontal="center" vertical="center"/>
    </xf>
    <xf numFmtId="49" fontId="26" fillId="13" borderId="44" xfId="7" applyNumberFormat="1" applyFont="1" applyFill="1" applyBorder="1" applyAlignment="1">
      <alignment horizontal="center" vertical="center"/>
    </xf>
    <xf numFmtId="49" fontId="26" fillId="13" borderId="20" xfId="7" applyNumberFormat="1" applyFont="1" applyFill="1" applyBorder="1" applyAlignment="1">
      <alignment horizontal="center" vertical="center"/>
    </xf>
    <xf numFmtId="49" fontId="26" fillId="13" borderId="245" xfId="7" applyNumberFormat="1" applyFont="1" applyFill="1" applyBorder="1" applyAlignment="1">
      <alignment horizontal="center" vertical="center" wrapText="1"/>
    </xf>
    <xf numFmtId="49" fontId="26" fillId="13" borderId="262" xfId="7" applyNumberFormat="1" applyFont="1" applyFill="1" applyBorder="1" applyAlignment="1">
      <alignment vertical="center"/>
    </xf>
    <xf numFmtId="49" fontId="26" fillId="13" borderId="263" xfId="7" applyNumberFormat="1" applyFont="1" applyFill="1" applyBorder="1" applyAlignment="1">
      <alignment horizontal="center" vertical="center" wrapText="1"/>
    </xf>
    <xf numFmtId="49" fontId="26" fillId="13" borderId="20" xfId="7" applyNumberFormat="1" applyFont="1" applyFill="1" applyBorder="1" applyAlignment="1">
      <alignment horizontal="center" vertical="center" wrapText="1"/>
    </xf>
    <xf numFmtId="49" fontId="26" fillId="13" borderId="44" xfId="7" applyNumberFormat="1" applyFont="1" applyFill="1" applyBorder="1" applyAlignment="1">
      <alignment horizontal="center" vertical="center" wrapText="1"/>
    </xf>
    <xf numFmtId="49" fontId="26" fillId="13" borderId="275" xfId="7" applyNumberFormat="1" applyFont="1" applyFill="1" applyBorder="1" applyAlignment="1">
      <alignment horizontal="center"/>
    </xf>
    <xf numFmtId="49" fontId="26" fillId="13" borderId="20" xfId="7" applyNumberFormat="1" applyFont="1" applyFill="1" applyBorder="1" applyAlignment="1">
      <alignment horizontal="center"/>
    </xf>
    <xf numFmtId="49" fontId="26" fillId="13" borderId="52" xfId="7" applyNumberFormat="1" applyFont="1" applyFill="1" applyBorder="1" applyAlignment="1">
      <alignment horizontal="center"/>
    </xf>
    <xf numFmtId="49" fontId="26" fillId="13" borderId="44" xfId="7" applyNumberFormat="1" applyFont="1" applyFill="1" applyBorder="1" applyAlignment="1">
      <alignment horizontal="center"/>
    </xf>
    <xf numFmtId="49" fontId="26" fillId="13" borderId="250" xfId="7" applyNumberFormat="1" applyFont="1" applyFill="1" applyBorder="1" applyAlignment="1">
      <alignment horizontal="center"/>
    </xf>
    <xf numFmtId="49" fontId="26" fillId="13" borderId="256" xfId="7" applyNumberFormat="1" applyFont="1" applyFill="1" applyBorder="1" applyAlignment="1">
      <alignment horizontal="center"/>
    </xf>
    <xf numFmtId="49" fontId="26" fillId="13" borderId="256" xfId="7" applyNumberFormat="1" applyFont="1" applyFill="1" applyBorder="1" applyAlignment="1">
      <alignment horizontal="center" vertical="center" wrapText="1"/>
    </xf>
    <xf numFmtId="0" fontId="26" fillId="13" borderId="250" xfId="7" applyFont="1" applyFill="1" applyBorder="1" applyAlignment="1">
      <alignment horizontal="center" vertical="center" wrapText="1"/>
    </xf>
    <xf numFmtId="49" fontId="26" fillId="13" borderId="275" xfId="7" applyNumberFormat="1" applyFont="1" applyFill="1" applyBorder="1" applyAlignment="1">
      <alignment horizontal="center" vertical="center" wrapText="1"/>
    </xf>
    <xf numFmtId="49" fontId="26" fillId="13" borderId="256" xfId="7" applyNumberFormat="1" applyFont="1" applyFill="1" applyBorder="1" applyAlignment="1">
      <alignment horizontal="center" vertical="center"/>
    </xf>
    <xf numFmtId="49" fontId="26" fillId="13" borderId="250" xfId="7" applyNumberFormat="1" applyFont="1" applyFill="1" applyBorder="1" applyAlignment="1">
      <alignment horizontal="center" vertical="center"/>
    </xf>
    <xf numFmtId="0" fontId="5" fillId="3" borderId="277" xfId="7" applyFont="1" applyFill="1" applyBorder="1" applyAlignment="1">
      <alignment horizontal="center" vertical="center"/>
    </xf>
    <xf numFmtId="0" fontId="5" fillId="3" borderId="37" xfId="7" applyFont="1" applyFill="1" applyBorder="1" applyAlignment="1">
      <alignment horizontal="center" vertical="center"/>
    </xf>
    <xf numFmtId="49" fontId="26" fillId="13" borderId="249" xfId="7" applyNumberFormat="1" applyFont="1" applyFill="1" applyBorder="1" applyAlignment="1">
      <alignment horizontal="center"/>
    </xf>
    <xf numFmtId="49" fontId="26" fillId="13" borderId="281" xfId="7" applyNumberFormat="1" applyFont="1" applyFill="1" applyBorder="1" applyAlignment="1">
      <alignment horizontal="center"/>
    </xf>
    <xf numFmtId="0" fontId="5" fillId="3" borderId="278" xfId="7" applyFont="1" applyFill="1" applyBorder="1" applyAlignment="1">
      <alignment horizontal="center" vertical="center"/>
    </xf>
    <xf numFmtId="49" fontId="26" fillId="13" borderId="0" xfId="7" applyNumberFormat="1" applyFont="1" applyFill="1" applyBorder="1" applyAlignment="1">
      <alignment horizontal="center"/>
    </xf>
    <xf numFmtId="17" fontId="8" fillId="0" borderId="56" xfId="70" applyNumberFormat="1" applyFont="1" applyBorder="1" applyAlignment="1">
      <alignment horizontal="left"/>
    </xf>
    <xf numFmtId="168" fontId="8" fillId="0" borderId="254" xfId="1" applyNumberFormat="1" applyFont="1" applyFill="1" applyBorder="1"/>
    <xf numFmtId="168" fontId="8" fillId="0" borderId="287" xfId="1" applyNumberFormat="1" applyFont="1" applyFill="1" applyBorder="1"/>
    <xf numFmtId="0" fontId="55" fillId="13" borderId="94" xfId="23" applyFont="1" applyFill="1" applyBorder="1" applyAlignment="1">
      <alignment horizontal="center" vertical="center" wrapText="1"/>
    </xf>
    <xf numFmtId="174" fontId="55" fillId="13" borderId="133" xfId="70" applyFont="1" applyFill="1" applyBorder="1" applyAlignment="1">
      <alignment horizontal="center" vertical="center" wrapText="1"/>
    </xf>
    <xf numFmtId="174" fontId="55" fillId="13" borderId="160" xfId="70" applyFont="1" applyFill="1" applyBorder="1" applyAlignment="1">
      <alignment horizontal="center" vertical="center" wrapText="1"/>
    </xf>
    <xf numFmtId="0" fontId="55" fillId="13" borderId="133" xfId="23" applyFont="1" applyFill="1" applyBorder="1" applyAlignment="1">
      <alignment horizontal="center" vertical="center" wrapText="1"/>
    </xf>
    <xf numFmtId="174" fontId="55" fillId="13" borderId="147" xfId="70" applyFont="1" applyFill="1" applyBorder="1" applyAlignment="1">
      <alignment horizontal="center" vertical="center" wrapText="1"/>
    </xf>
    <xf numFmtId="174" fontId="55" fillId="13" borderId="94" xfId="70" applyFont="1" applyFill="1" applyBorder="1" applyAlignment="1">
      <alignment horizontal="center" vertical="center" wrapText="1"/>
    </xf>
    <xf numFmtId="0" fontId="55" fillId="13" borderId="302" xfId="0" applyFont="1" applyFill="1" applyBorder="1" applyAlignment="1">
      <alignment horizontal="center" vertical="center" wrapText="1"/>
    </xf>
    <xf numFmtId="17" fontId="7" fillId="0" borderId="34" xfId="7" applyNumberFormat="1" applyFont="1" applyFill="1" applyBorder="1" applyAlignment="1">
      <alignment horizontal="left" vertical="center"/>
    </xf>
    <xf numFmtId="3" fontId="7" fillId="0" borderId="0" xfId="25" applyNumberFormat="1" applyFont="1" applyFill="1" applyBorder="1"/>
    <xf numFmtId="3" fontId="7" fillId="0" borderId="90" xfId="25" applyNumberFormat="1" applyFont="1" applyFill="1" applyBorder="1"/>
    <xf numFmtId="17" fontId="7" fillId="0" borderId="56" xfId="7" applyNumberFormat="1" applyFont="1" applyFill="1" applyBorder="1" applyAlignment="1">
      <alignment horizontal="left" vertical="center"/>
    </xf>
    <xf numFmtId="200" fontId="5" fillId="3" borderId="0" xfId="7" applyNumberFormat="1" applyFont="1" applyFill="1" applyAlignment="1">
      <alignment vertical="center"/>
    </xf>
    <xf numFmtId="17" fontId="26" fillId="13" borderId="44" xfId="7" applyNumberFormat="1" applyFont="1" applyFill="1" applyBorder="1" applyAlignment="1">
      <alignment horizontal="center" vertical="center" wrapText="1"/>
    </xf>
    <xf numFmtId="49" fontId="5" fillId="14" borderId="285" xfId="0" applyNumberFormat="1" applyFont="1" applyFill="1" applyBorder="1" applyAlignment="1">
      <alignment horizontal="left"/>
    </xf>
    <xf numFmtId="177" fontId="5" fillId="0" borderId="95" xfId="7" applyNumberFormat="1" applyFont="1" applyFill="1" applyBorder="1" applyAlignment="1">
      <alignment horizontal="right"/>
    </xf>
    <xf numFmtId="0" fontId="5" fillId="2" borderId="131" xfId="7" applyFont="1" applyFill="1" applyBorder="1" applyAlignment="1">
      <alignment horizontal="right"/>
    </xf>
    <xf numFmtId="49" fontId="26" fillId="13" borderId="163" xfId="7" applyNumberFormat="1" applyFont="1" applyFill="1" applyBorder="1" applyAlignment="1">
      <alignment horizontal="center" vertical="center" wrapText="1"/>
    </xf>
    <xf numFmtId="177" fontId="5" fillId="14" borderId="131" xfId="7" applyNumberFormat="1" applyFont="1" applyFill="1" applyBorder="1" applyAlignment="1">
      <alignment horizontal="right"/>
    </xf>
    <xf numFmtId="176" fontId="5" fillId="0" borderId="95" xfId="7" applyNumberFormat="1" applyFont="1" applyFill="1" applyBorder="1" applyAlignment="1">
      <alignment horizontal="right"/>
    </xf>
    <xf numFmtId="176" fontId="5" fillId="0" borderId="316" xfId="7" applyNumberFormat="1" applyFont="1" applyFill="1" applyBorder="1" applyAlignment="1">
      <alignment horizontal="right"/>
    </xf>
    <xf numFmtId="180" fontId="10" fillId="0" borderId="97" xfId="7" applyNumberFormat="1" applyFont="1" applyFill="1" applyBorder="1" applyAlignment="1">
      <alignment horizontal="right"/>
    </xf>
    <xf numFmtId="177" fontId="5" fillId="0" borderId="97" xfId="7" applyNumberFormat="1" applyFont="1" applyFill="1" applyBorder="1" applyAlignment="1">
      <alignment horizontal="right"/>
    </xf>
    <xf numFmtId="1" fontId="5" fillId="0" borderId="95" xfId="7" applyNumberFormat="1" applyFont="1" applyFill="1" applyBorder="1" applyAlignment="1">
      <alignment horizontal="right"/>
    </xf>
    <xf numFmtId="176" fontId="5" fillId="0" borderId="131" xfId="7" applyNumberFormat="1" applyFont="1" applyFill="1" applyBorder="1" applyAlignment="1">
      <alignment horizontal="right"/>
    </xf>
    <xf numFmtId="176" fontId="5" fillId="0" borderId="315" xfId="7" applyNumberFormat="1" applyFont="1" applyFill="1" applyBorder="1" applyAlignment="1">
      <alignment horizontal="right"/>
    </xf>
    <xf numFmtId="176" fontId="5" fillId="0" borderId="317" xfId="7" applyNumberFormat="1" applyFont="1" applyFill="1" applyBorder="1" applyAlignment="1">
      <alignment horizontal="right"/>
    </xf>
    <xf numFmtId="176" fontId="5" fillId="0" borderId="318" xfId="7" applyNumberFormat="1" applyFont="1" applyFill="1" applyBorder="1" applyAlignment="1">
      <alignment horizontal="right"/>
    </xf>
    <xf numFmtId="176" fontId="5" fillId="0" borderId="319" xfId="7" applyNumberFormat="1" applyFont="1" applyFill="1" applyBorder="1" applyAlignment="1">
      <alignment horizontal="right"/>
    </xf>
    <xf numFmtId="177" fontId="5" fillId="0" borderId="318" xfId="7" applyNumberFormat="1" applyFont="1" applyFill="1" applyBorder="1" applyAlignment="1">
      <alignment horizontal="right"/>
    </xf>
    <xf numFmtId="177" fontId="5" fillId="0" borderId="131" xfId="7" applyNumberFormat="1" applyFont="1" applyFill="1" applyBorder="1" applyAlignment="1">
      <alignment horizontal="right"/>
    </xf>
    <xf numFmtId="3" fontId="5" fillId="0" borderId="178" xfId="7" applyNumberFormat="1" applyFont="1" applyFill="1" applyBorder="1" applyAlignment="1">
      <alignment horizontal="right"/>
    </xf>
    <xf numFmtId="171" fontId="5" fillId="0" borderId="178" xfId="7" applyNumberFormat="1" applyFont="1" applyFill="1" applyBorder="1" applyAlignment="1">
      <alignment horizontal="right"/>
    </xf>
    <xf numFmtId="175" fontId="5" fillId="0" borderId="178" xfId="7" applyNumberFormat="1" applyFont="1" applyFill="1" applyBorder="1" applyAlignment="1">
      <alignment horizontal="right"/>
    </xf>
    <xf numFmtId="165" fontId="5" fillId="0" borderId="178" xfId="7" applyNumberFormat="1" applyFont="1" applyFill="1" applyBorder="1" applyAlignment="1">
      <alignment horizontal="right"/>
    </xf>
    <xf numFmtId="179" fontId="5" fillId="0" borderId="178" xfId="7" applyNumberFormat="1" applyFont="1" applyFill="1" applyBorder="1" applyAlignment="1">
      <alignment horizontal="right"/>
    </xf>
    <xf numFmtId="176" fontId="5" fillId="0" borderId="178" xfId="7" applyNumberFormat="1" applyFont="1" applyFill="1" applyBorder="1" applyAlignment="1">
      <alignment horizontal="right"/>
    </xf>
    <xf numFmtId="178" fontId="5" fillId="0" borderId="178" xfId="7" applyNumberFormat="1" applyFont="1" applyFill="1" applyBorder="1" applyAlignment="1">
      <alignment horizontal="right"/>
    </xf>
    <xf numFmtId="165" fontId="5" fillId="0" borderId="288" xfId="7" applyNumberFormat="1" applyFont="1" applyFill="1" applyBorder="1" applyAlignment="1">
      <alignment horizontal="right"/>
    </xf>
    <xf numFmtId="168" fontId="5" fillId="3" borderId="310" xfId="1" applyNumberFormat="1" applyFont="1" applyFill="1" applyBorder="1" applyAlignment="1">
      <alignment horizontal="right"/>
    </xf>
    <xf numFmtId="49" fontId="5" fillId="14" borderId="113" xfId="0" applyNumberFormat="1" applyFont="1" applyFill="1" applyBorder="1" applyAlignment="1">
      <alignment horizontal="left"/>
    </xf>
    <xf numFmtId="168" fontId="5" fillId="14" borderId="189" xfId="1" applyNumberFormat="1" applyFont="1" applyFill="1" applyBorder="1" applyAlignment="1">
      <alignment horizontal="right"/>
    </xf>
    <xf numFmtId="49" fontId="26" fillId="13" borderId="251" xfId="7" applyNumberFormat="1" applyFont="1" applyFill="1" applyBorder="1" applyAlignment="1">
      <alignment horizontal="center" vertical="center"/>
    </xf>
    <xf numFmtId="0" fontId="5" fillId="3" borderId="35" xfId="7" applyFont="1" applyFill="1" applyBorder="1" applyAlignment="1">
      <alignment horizontal="center" vertical="center"/>
    </xf>
    <xf numFmtId="0" fontId="5" fillId="3" borderId="307" xfId="7" applyFont="1" applyFill="1" applyBorder="1" applyAlignment="1">
      <alignment horizontal="center" vertical="center"/>
    </xf>
    <xf numFmtId="49" fontId="5" fillId="3" borderId="283" xfId="0" applyNumberFormat="1" applyFont="1" applyFill="1" applyBorder="1" applyAlignment="1">
      <alignment horizontal="left"/>
    </xf>
    <xf numFmtId="49" fontId="5" fillId="3" borderId="333" xfId="0" applyNumberFormat="1" applyFont="1" applyFill="1" applyBorder="1" applyAlignment="1">
      <alignment horizontal="left"/>
    </xf>
    <xf numFmtId="49" fontId="5" fillId="14" borderId="295" xfId="0" applyNumberFormat="1" applyFont="1" applyFill="1" applyBorder="1" applyAlignment="1">
      <alignment horizontal="left"/>
    </xf>
    <xf numFmtId="49" fontId="5" fillId="3" borderId="34" xfId="0" applyNumberFormat="1" applyFont="1" applyFill="1" applyBorder="1" applyAlignment="1">
      <alignment horizontal="left"/>
    </xf>
    <xf numFmtId="49" fontId="5" fillId="14" borderId="334" xfId="0" applyNumberFormat="1" applyFont="1" applyFill="1" applyBorder="1" applyAlignment="1">
      <alignment horizontal="left"/>
    </xf>
    <xf numFmtId="0" fontId="5" fillId="2" borderId="86" xfId="7" applyFont="1" applyFill="1" applyBorder="1" applyAlignment="1">
      <alignment horizontal="center" vertical="center"/>
    </xf>
    <xf numFmtId="0" fontId="5" fillId="2" borderId="37" xfId="7" applyFont="1" applyFill="1" applyBorder="1" applyAlignment="1">
      <alignment horizontal="center" vertical="center"/>
    </xf>
    <xf numFmtId="49" fontId="26" fillId="13" borderId="337" xfId="7" applyNumberFormat="1" applyFont="1" applyFill="1" applyBorder="1" applyAlignment="1">
      <alignment horizontal="center" vertical="center"/>
    </xf>
    <xf numFmtId="49" fontId="26" fillId="13" borderId="52" xfId="7" applyNumberFormat="1" applyFont="1" applyFill="1" applyBorder="1" applyAlignment="1">
      <alignment horizontal="center" vertical="center"/>
    </xf>
    <xf numFmtId="43" fontId="5" fillId="3" borderId="310" xfId="1" applyFont="1" applyFill="1" applyBorder="1" applyAlignment="1">
      <alignment horizontal="right"/>
    </xf>
    <xf numFmtId="168" fontId="5" fillId="3" borderId="282" xfId="1" applyNumberFormat="1" applyFont="1" applyFill="1" applyBorder="1" applyAlignment="1">
      <alignment horizontal="right"/>
    </xf>
    <xf numFmtId="168" fontId="5" fillId="3" borderId="321" xfId="1" applyNumberFormat="1" applyFont="1" applyFill="1" applyBorder="1" applyAlignment="1">
      <alignment horizontal="right"/>
    </xf>
    <xf numFmtId="168" fontId="5" fillId="3" borderId="322" xfId="1" applyNumberFormat="1" applyFont="1" applyFill="1" applyBorder="1" applyAlignment="1">
      <alignment horizontal="right"/>
    </xf>
    <xf numFmtId="0" fontId="11" fillId="14" borderId="295" xfId="7" applyNumberFormat="1" applyFont="1" applyFill="1" applyBorder="1" applyAlignment="1">
      <alignment vertical="center"/>
    </xf>
    <xf numFmtId="43" fontId="5" fillId="3" borderId="321" xfId="1" applyFont="1" applyFill="1" applyBorder="1" applyAlignment="1">
      <alignment horizontal="right"/>
    </xf>
    <xf numFmtId="43" fontId="5" fillId="3" borderId="333" xfId="1" applyFont="1" applyFill="1" applyBorder="1" applyAlignment="1">
      <alignment horizontal="right"/>
    </xf>
    <xf numFmtId="43" fontId="5" fillId="3" borderId="338" xfId="1" applyFont="1" applyFill="1" applyBorder="1" applyAlignment="1">
      <alignment horizontal="right"/>
    </xf>
    <xf numFmtId="49" fontId="5" fillId="3" borderId="333" xfId="0" applyNumberFormat="1" applyFont="1" applyFill="1" applyBorder="1" applyAlignment="1">
      <alignment horizontal="left" vertical="center"/>
    </xf>
    <xf numFmtId="168" fontId="5" fillId="3" borderId="282" xfId="1" applyNumberFormat="1" applyFont="1" applyFill="1" applyBorder="1" applyAlignment="1">
      <alignment horizontal="right" vertical="center"/>
    </xf>
    <xf numFmtId="168" fontId="5" fillId="3" borderId="310" xfId="1" applyNumberFormat="1" applyFont="1" applyFill="1" applyBorder="1" applyAlignment="1">
      <alignment horizontal="right" vertical="center"/>
    </xf>
    <xf numFmtId="168" fontId="5" fillId="3" borderId="311" xfId="1" applyNumberFormat="1" applyFont="1" applyFill="1" applyBorder="1" applyAlignment="1">
      <alignment horizontal="right" vertical="center"/>
    </xf>
    <xf numFmtId="168" fontId="5" fillId="3" borderId="339" xfId="1" applyNumberFormat="1" applyFont="1" applyFill="1" applyBorder="1" applyAlignment="1">
      <alignment horizontal="right" vertical="center"/>
    </xf>
    <xf numFmtId="168" fontId="5" fillId="3" borderId="322" xfId="1" applyNumberFormat="1" applyFont="1" applyFill="1" applyBorder="1" applyAlignment="1">
      <alignment horizontal="right" vertical="center"/>
    </xf>
    <xf numFmtId="49" fontId="5" fillId="14" borderId="295" xfId="0" applyNumberFormat="1" applyFont="1" applyFill="1" applyBorder="1" applyAlignment="1">
      <alignment horizontal="left" vertical="center"/>
    </xf>
    <xf numFmtId="168" fontId="5" fillId="14" borderId="189" xfId="1" applyNumberFormat="1" applyFont="1" applyFill="1" applyBorder="1" applyAlignment="1">
      <alignment horizontal="right" vertical="center"/>
    </xf>
    <xf numFmtId="168" fontId="6" fillId="3" borderId="255" xfId="1" applyNumberFormat="1" applyFont="1" applyFill="1" applyBorder="1" applyAlignment="1">
      <alignment horizontal="right"/>
    </xf>
    <xf numFmtId="43" fontId="5" fillId="3" borderId="282" xfId="1" applyFont="1" applyFill="1" applyBorder="1" applyAlignment="1">
      <alignment horizontal="right"/>
    </xf>
    <xf numFmtId="43" fontId="5" fillId="3" borderId="322" xfId="1" applyFont="1" applyFill="1" applyBorder="1" applyAlignment="1">
      <alignment horizontal="right"/>
    </xf>
    <xf numFmtId="43" fontId="5" fillId="3" borderId="282" xfId="1" applyFont="1" applyFill="1" applyBorder="1" applyAlignment="1">
      <alignment horizontal="right" vertical="center"/>
    </xf>
    <xf numFmtId="43" fontId="5" fillId="3" borderId="310" xfId="1" applyFont="1" applyFill="1" applyBorder="1" applyAlignment="1">
      <alignment horizontal="right" vertical="center"/>
    </xf>
    <xf numFmtId="43" fontId="5" fillId="3" borderId="322" xfId="1" applyFont="1" applyFill="1" applyBorder="1" applyAlignment="1">
      <alignment horizontal="right" vertical="center"/>
    </xf>
    <xf numFmtId="169" fontId="10" fillId="3" borderId="184" xfId="51" applyNumberFormat="1" applyFont="1" applyFill="1" applyBorder="1" applyAlignment="1">
      <alignment horizontal="left" vertical="top" wrapText="1"/>
    </xf>
    <xf numFmtId="3" fontId="10" fillId="3" borderId="178" xfId="69" applyNumberFormat="1" applyFont="1" applyFill="1" applyBorder="1" applyAlignment="1">
      <alignment horizontal="right" vertical="top" wrapText="1"/>
    </xf>
    <xf numFmtId="3" fontId="10" fillId="0" borderId="178" xfId="69" applyNumberFormat="1" applyFont="1" applyBorder="1" applyAlignment="1">
      <alignment horizontal="right" vertical="top" wrapText="1"/>
    </xf>
    <xf numFmtId="3" fontId="10" fillId="0" borderId="288" xfId="69" applyNumberFormat="1" applyFont="1" applyBorder="1" applyAlignment="1">
      <alignment horizontal="right" vertical="top" wrapText="1"/>
    </xf>
    <xf numFmtId="168" fontId="10" fillId="9" borderId="178" xfId="1" applyNumberFormat="1" applyFont="1" applyFill="1" applyBorder="1" applyAlignment="1">
      <alignment horizontal="right" vertical="top"/>
    </xf>
    <xf numFmtId="168" fontId="10" fillId="9" borderId="340" xfId="1" applyNumberFormat="1" applyFont="1" applyFill="1" applyBorder="1" applyAlignment="1">
      <alignment horizontal="right" vertical="top"/>
    </xf>
    <xf numFmtId="169" fontId="10" fillId="14" borderId="285" xfId="70" applyNumberFormat="1" applyFont="1" applyFill="1" applyBorder="1" applyAlignment="1">
      <alignment horizontal="left"/>
    </xf>
    <xf numFmtId="169" fontId="10" fillId="0" borderId="184" xfId="70" applyNumberFormat="1" applyFont="1" applyBorder="1" applyAlignment="1">
      <alignment horizontal="left"/>
    </xf>
    <xf numFmtId="168" fontId="13" fillId="0" borderId="97" xfId="1" applyNumberFormat="1" applyFont="1" applyFill="1" applyBorder="1"/>
    <xf numFmtId="168" fontId="10" fillId="0" borderId="340" xfId="1" applyNumberFormat="1" applyFont="1" applyFill="1" applyBorder="1" applyAlignment="1">
      <alignment horizontal="left"/>
    </xf>
    <xf numFmtId="168" fontId="13" fillId="0" borderId="42" xfId="1" applyNumberFormat="1" applyFont="1" applyFill="1" applyBorder="1"/>
    <xf numFmtId="49" fontId="5" fillId="3" borderId="330" xfId="0" applyNumberFormat="1" applyFont="1" applyFill="1" applyBorder="1" applyAlignment="1">
      <alignment horizontal="left"/>
    </xf>
    <xf numFmtId="168" fontId="5" fillId="0" borderId="282" xfId="1" applyNumberFormat="1" applyFont="1" applyFill="1" applyBorder="1" applyAlignment="1">
      <alignment horizontal="right"/>
    </xf>
    <xf numFmtId="168" fontId="5" fillId="0" borderId="339" xfId="1" applyNumberFormat="1" applyFont="1" applyFill="1" applyBorder="1" applyAlignment="1">
      <alignment horizontal="right"/>
    </xf>
    <xf numFmtId="168" fontId="5" fillId="0" borderId="322" xfId="1" applyNumberFormat="1" applyFont="1" applyFill="1" applyBorder="1" applyAlignment="1">
      <alignment horizontal="right"/>
    </xf>
    <xf numFmtId="168" fontId="6" fillId="0" borderId="255" xfId="1" applyNumberFormat="1" applyFont="1" applyFill="1" applyBorder="1" applyAlignment="1">
      <alignment horizontal="right"/>
    </xf>
    <xf numFmtId="168" fontId="6" fillId="0" borderId="254" xfId="1" applyNumberFormat="1" applyFont="1" applyFill="1" applyBorder="1" applyAlignment="1">
      <alignment horizontal="right"/>
    </xf>
    <xf numFmtId="165" fontId="5" fillId="0" borderId="341" xfId="7" applyNumberFormat="1" applyFont="1" applyFill="1" applyBorder="1" applyAlignment="1">
      <alignment horizontal="right"/>
    </xf>
    <xf numFmtId="165" fontId="5" fillId="0" borderId="342" xfId="7" applyNumberFormat="1" applyFont="1" applyFill="1" applyBorder="1" applyAlignment="1">
      <alignment horizontal="right"/>
    </xf>
    <xf numFmtId="165" fontId="5" fillId="0" borderId="188" xfId="7" applyNumberFormat="1" applyFont="1" applyFill="1" applyBorder="1" applyAlignment="1">
      <alignment horizontal="right"/>
    </xf>
    <xf numFmtId="49" fontId="5" fillId="0" borderId="343" xfId="0" applyNumberFormat="1" applyFont="1" applyBorder="1" applyAlignment="1">
      <alignment horizontal="left"/>
    </xf>
    <xf numFmtId="0" fontId="5" fillId="3" borderId="131" xfId="7" applyFont="1" applyFill="1" applyBorder="1" applyAlignment="1">
      <alignment horizontal="right"/>
    </xf>
    <xf numFmtId="171" fontId="5" fillId="2" borderId="131" xfId="7" applyNumberFormat="1" applyFont="1" applyFill="1" applyBorder="1" applyAlignment="1">
      <alignment horizontal="right"/>
    </xf>
    <xf numFmtId="168" fontId="5" fillId="2" borderId="131" xfId="1" applyNumberFormat="1" applyFont="1" applyFill="1" applyBorder="1" applyAlignment="1">
      <alignment horizontal="right"/>
    </xf>
    <xf numFmtId="168" fontId="5" fillId="2" borderId="95" xfId="1" applyNumberFormat="1" applyFont="1" applyFill="1" applyBorder="1" applyAlignment="1">
      <alignment horizontal="right"/>
    </xf>
    <xf numFmtId="49" fontId="26" fillId="13" borderId="94" xfId="7" applyNumberFormat="1" applyFont="1" applyFill="1" applyBorder="1" applyAlignment="1">
      <alignment horizontal="center" vertical="center" wrapText="1"/>
    </xf>
    <xf numFmtId="190" fontId="6" fillId="2" borderId="0" xfId="68" applyNumberFormat="1" applyFont="1" applyFill="1" applyBorder="1" applyAlignment="1">
      <alignment horizontal="right"/>
    </xf>
    <xf numFmtId="165" fontId="13" fillId="3" borderId="0" xfId="1" applyNumberFormat="1" applyFont="1" applyFill="1" applyBorder="1" applyAlignment="1">
      <alignment horizontal="right" vertical="center" wrapText="1"/>
    </xf>
    <xf numFmtId="0" fontId="13" fillId="3" borderId="0" xfId="0" applyFont="1" applyFill="1"/>
    <xf numFmtId="0" fontId="13" fillId="3" borderId="13" xfId="0" applyFont="1" applyFill="1" applyBorder="1"/>
    <xf numFmtId="194" fontId="13" fillId="3" borderId="0" xfId="1" applyNumberFormat="1" applyFont="1" applyFill="1" applyBorder="1" applyAlignment="1">
      <alignment horizontal="left" vertical="top" wrapText="1"/>
    </xf>
    <xf numFmtId="43" fontId="13" fillId="3" borderId="0" xfId="1" applyFont="1" applyFill="1" applyBorder="1" applyAlignment="1">
      <alignment horizontal="left" vertical="top" wrapText="1"/>
    </xf>
    <xf numFmtId="43" fontId="13" fillId="3" borderId="0" xfId="1" applyFont="1" applyFill="1" applyBorder="1" applyAlignment="1">
      <alignment horizontal="left" vertical="top"/>
    </xf>
    <xf numFmtId="194" fontId="13" fillId="3" borderId="0" xfId="1" applyNumberFormat="1" applyFont="1" applyFill="1" applyBorder="1" applyAlignment="1">
      <alignment horizontal="left" vertical="top"/>
    </xf>
    <xf numFmtId="175" fontId="13" fillId="3" borderId="0" xfId="1" applyNumberFormat="1" applyFont="1" applyFill="1" applyBorder="1" applyAlignment="1">
      <alignment horizontal="right" vertical="center" wrapText="1"/>
    </xf>
    <xf numFmtId="177" fontId="13" fillId="3" borderId="0" xfId="68" applyNumberFormat="1" applyFont="1" applyFill="1" applyBorder="1" applyAlignment="1">
      <alignment horizontal="right" vertical="center" wrapText="1"/>
    </xf>
    <xf numFmtId="165" fontId="13" fillId="0" borderId="0" xfId="1" applyNumberFormat="1" applyFont="1" applyFill="1" applyBorder="1" applyAlignment="1">
      <alignment horizontal="right" vertical="center" wrapText="1"/>
    </xf>
    <xf numFmtId="168" fontId="10" fillId="3" borderId="0" xfId="1" applyNumberFormat="1" applyFont="1" applyFill="1" applyBorder="1" applyAlignment="1">
      <alignment horizontal="right" vertical="top"/>
    </xf>
    <xf numFmtId="43" fontId="8" fillId="3" borderId="0" xfId="1" applyFont="1" applyFill="1" applyBorder="1" applyAlignment="1">
      <alignment horizontal="right" vertical="top"/>
    </xf>
    <xf numFmtId="168" fontId="8" fillId="3" borderId="0" xfId="1" applyNumberFormat="1" applyFont="1" applyFill="1" applyBorder="1" applyAlignment="1">
      <alignment horizontal="left" vertical="top" wrapText="1" indent="2"/>
    </xf>
    <xf numFmtId="168" fontId="9" fillId="0" borderId="0" xfId="92" applyNumberFormat="1" applyFont="1" applyFill="1" applyBorder="1" applyAlignment="1">
      <alignment horizontal="left"/>
    </xf>
    <xf numFmtId="49" fontId="8" fillId="3" borderId="292" xfId="1" applyNumberFormat="1" applyFont="1" applyFill="1" applyBorder="1" applyAlignment="1">
      <alignment vertical="top" wrapText="1"/>
    </xf>
    <xf numFmtId="168" fontId="9" fillId="3" borderId="292" xfId="1" applyNumberFormat="1" applyFont="1" applyFill="1" applyBorder="1" applyAlignment="1">
      <alignment horizontal="right" vertical="top" wrapText="1"/>
    </xf>
    <xf numFmtId="168" fontId="9" fillId="3" borderId="292" xfId="1" applyNumberFormat="1" applyFont="1" applyFill="1" applyBorder="1" applyAlignment="1">
      <alignment horizontal="right"/>
    </xf>
    <xf numFmtId="168" fontId="8" fillId="3" borderId="292" xfId="1" applyNumberFormat="1" applyFont="1" applyFill="1" applyBorder="1" applyAlignment="1">
      <alignment horizontal="right" vertical="top" wrapText="1"/>
    </xf>
    <xf numFmtId="194" fontId="13" fillId="3" borderId="0" xfId="0" applyNumberFormat="1" applyFont="1" applyFill="1"/>
    <xf numFmtId="168" fontId="13" fillId="3" borderId="292" xfId="1" applyNumberFormat="1" applyFont="1" applyFill="1" applyBorder="1" applyAlignment="1">
      <alignment horizontal="right" vertical="top" wrapText="1"/>
    </xf>
    <xf numFmtId="194" fontId="13" fillId="3" borderId="0" xfId="1" applyNumberFormat="1" applyFont="1" applyFill="1" applyBorder="1" applyAlignment="1">
      <alignment horizontal="right" vertical="top" wrapText="1"/>
    </xf>
    <xf numFmtId="168" fontId="13" fillId="0" borderId="0" xfId="1" applyNumberFormat="1" applyFont="1" applyFill="1" applyBorder="1" applyAlignment="1">
      <alignment horizontal="right" vertical="top" wrapText="1"/>
    </xf>
    <xf numFmtId="49" fontId="5" fillId="0" borderId="5" xfId="0" applyNumberFormat="1" applyFont="1" applyBorder="1" applyAlignment="1">
      <alignment horizontal="left"/>
    </xf>
    <xf numFmtId="193" fontId="10" fillId="3" borderId="228" xfId="5" applyNumberFormat="1" applyFont="1" applyFill="1" applyBorder="1" applyAlignment="1">
      <alignment vertical="center"/>
    </xf>
    <xf numFmtId="193" fontId="10" fillId="3" borderId="324" xfId="5" applyNumberFormat="1" applyFont="1" applyFill="1" applyBorder="1" applyAlignment="1">
      <alignment vertical="center"/>
    </xf>
    <xf numFmtId="168" fontId="10" fillId="3" borderId="324" xfId="5" applyNumberFormat="1" applyFont="1" applyFill="1" applyBorder="1" applyAlignment="1">
      <alignment vertical="center"/>
    </xf>
    <xf numFmtId="168" fontId="10" fillId="3" borderId="242" xfId="5" applyNumberFormat="1" applyFont="1" applyFill="1" applyBorder="1" applyAlignment="1">
      <alignment vertical="center"/>
    </xf>
    <xf numFmtId="193" fontId="9" fillId="3" borderId="228" xfId="5" applyNumberFormat="1" applyFont="1" applyFill="1" applyBorder="1" applyAlignment="1">
      <alignment vertical="center"/>
    </xf>
    <xf numFmtId="193" fontId="9" fillId="3" borderId="324" xfId="5" applyNumberFormat="1" applyFont="1" applyFill="1" applyBorder="1" applyAlignment="1">
      <alignment vertical="center"/>
    </xf>
    <xf numFmtId="49" fontId="5" fillId="0" borderId="351" xfId="0" applyNumberFormat="1" applyFont="1" applyBorder="1" applyAlignment="1">
      <alignment horizontal="left"/>
    </xf>
    <xf numFmtId="177" fontId="5" fillId="2" borderId="210" xfId="7" applyNumberFormat="1" applyFont="1" applyFill="1" applyBorder="1" applyAlignment="1">
      <alignment horizontal="right"/>
    </xf>
    <xf numFmtId="177" fontId="5" fillId="2" borderId="349" xfId="7" applyNumberFormat="1" applyFont="1" applyFill="1" applyBorder="1" applyAlignment="1">
      <alignment horizontal="right"/>
    </xf>
    <xf numFmtId="1" fontId="5" fillId="3" borderId="278" xfId="1" applyNumberFormat="1" applyFont="1" applyFill="1" applyBorder="1" applyAlignment="1">
      <alignment horizontal="center"/>
    </xf>
    <xf numFmtId="49" fontId="5" fillId="3" borderId="282" xfId="0" applyNumberFormat="1" applyFont="1" applyFill="1" applyBorder="1" applyAlignment="1">
      <alignment horizontal="left" vertical="center"/>
    </xf>
    <xf numFmtId="168" fontId="5" fillId="3" borderId="352" xfId="1" applyNumberFormat="1" applyFont="1" applyFill="1" applyBorder="1" applyAlignment="1">
      <alignment horizontal="right" vertical="center"/>
    </xf>
    <xf numFmtId="168" fontId="5" fillId="3" borderId="353" xfId="1" applyNumberFormat="1" applyFont="1" applyFill="1" applyBorder="1" applyAlignment="1">
      <alignment horizontal="right" vertical="center"/>
    </xf>
    <xf numFmtId="49" fontId="5" fillId="3" borderId="0" xfId="0" applyNumberFormat="1" applyFont="1" applyFill="1" applyAlignment="1">
      <alignment horizontal="left" vertical="top"/>
    </xf>
    <xf numFmtId="49" fontId="26" fillId="13" borderId="38" xfId="0" applyNumberFormat="1" applyFont="1" applyFill="1" applyBorder="1" applyAlignment="1">
      <alignment horizontal="center"/>
    </xf>
    <xf numFmtId="49" fontId="6" fillId="0" borderId="227" xfId="0" applyNumberFormat="1" applyFont="1" applyBorder="1" applyAlignment="1">
      <alignment horizontal="left"/>
    </xf>
    <xf numFmtId="49" fontId="5" fillId="0" borderId="227" xfId="0" applyNumberFormat="1" applyFont="1" applyBorder="1" applyAlignment="1">
      <alignment horizontal="left"/>
    </xf>
    <xf numFmtId="49" fontId="17" fillId="0" borderId="227" xfId="0" applyNumberFormat="1" applyFont="1" applyBorder="1" applyAlignment="1">
      <alignment horizontal="left" indent="1"/>
    </xf>
    <xf numFmtId="168" fontId="5" fillId="20" borderId="362" xfId="1" applyNumberFormat="1" applyFont="1" applyFill="1" applyBorder="1" applyAlignment="1">
      <alignment horizontal="center"/>
    </xf>
    <xf numFmtId="168" fontId="8" fillId="3" borderId="324" xfId="1" applyNumberFormat="1" applyFont="1" applyFill="1" applyBorder="1" applyAlignment="1">
      <alignment vertical="center"/>
    </xf>
    <xf numFmtId="168" fontId="9" fillId="3" borderId="365" xfId="1" applyNumberFormat="1" applyFont="1" applyFill="1" applyBorder="1" applyAlignment="1">
      <alignment vertical="center"/>
    </xf>
    <xf numFmtId="49" fontId="5" fillId="3" borderId="366" xfId="0" applyNumberFormat="1" applyFont="1" applyFill="1" applyBorder="1" applyAlignment="1">
      <alignment horizontal="left"/>
    </xf>
    <xf numFmtId="168" fontId="5" fillId="3" borderId="352" xfId="1" applyNumberFormat="1" applyFont="1" applyFill="1" applyBorder="1" applyAlignment="1">
      <alignment horizontal="left"/>
    </xf>
    <xf numFmtId="168" fontId="5" fillId="3" borderId="367" xfId="1" applyNumberFormat="1" applyFont="1" applyFill="1" applyBorder="1" applyAlignment="1">
      <alignment horizontal="left"/>
    </xf>
    <xf numFmtId="168" fontId="8" fillId="3" borderId="324" xfId="1" applyNumberFormat="1" applyFont="1" applyFill="1" applyBorder="1"/>
    <xf numFmtId="0" fontId="5" fillId="0" borderId="131" xfId="7" applyFont="1" applyFill="1" applyBorder="1" applyAlignment="1">
      <alignment horizontal="right"/>
    </xf>
    <xf numFmtId="198" fontId="5" fillId="2" borderId="370" xfId="7" applyNumberFormat="1" applyFont="1" applyFill="1" applyBorder="1" applyAlignment="1">
      <alignment horizontal="right"/>
    </xf>
    <xf numFmtId="3" fontId="64" fillId="0" borderId="308" xfId="0" applyNumberFormat="1" applyFont="1" applyBorder="1"/>
    <xf numFmtId="179" fontId="5" fillId="3" borderId="308" xfId="0" applyNumberFormat="1" applyFont="1" applyFill="1" applyBorder="1" applyAlignment="1">
      <alignment horizontal="right" vertical="top"/>
    </xf>
    <xf numFmtId="1" fontId="5" fillId="3" borderId="309" xfId="0" applyNumberFormat="1" applyFont="1" applyFill="1" applyBorder="1" applyAlignment="1">
      <alignment horizontal="center" vertical="top"/>
    </xf>
    <xf numFmtId="49" fontId="5" fillId="3" borderId="361" xfId="0" applyNumberFormat="1" applyFont="1" applyFill="1" applyBorder="1" applyAlignment="1">
      <alignment horizontal="left"/>
    </xf>
    <xf numFmtId="168" fontId="13" fillId="3" borderId="352" xfId="1" applyNumberFormat="1" applyFont="1" applyFill="1" applyBorder="1" applyAlignment="1">
      <alignment horizontal="center" wrapText="1"/>
    </xf>
    <xf numFmtId="1" fontId="13" fillId="3" borderId="357" xfId="1" applyNumberFormat="1" applyFont="1" applyFill="1" applyBorder="1" applyAlignment="1">
      <alignment horizontal="center" vertical="center" wrapText="1"/>
    </xf>
    <xf numFmtId="1" fontId="5" fillId="3" borderId="357" xfId="1" applyNumberFormat="1" applyFont="1" applyFill="1" applyBorder="1" applyAlignment="1">
      <alignment horizontal="center" vertical="center"/>
    </xf>
    <xf numFmtId="168" fontId="13" fillId="3" borderId="373" xfId="1" applyNumberFormat="1" applyFont="1" applyFill="1" applyBorder="1" applyAlignment="1">
      <alignment horizontal="center" wrapText="1"/>
    </xf>
    <xf numFmtId="175" fontId="5" fillId="2" borderId="131" xfId="7" applyNumberFormat="1" applyFont="1" applyFill="1" applyBorder="1" applyAlignment="1">
      <alignment horizontal="right"/>
    </xf>
    <xf numFmtId="49" fontId="5" fillId="0" borderId="374" xfId="0" applyNumberFormat="1" applyFont="1" applyBorder="1" applyAlignment="1">
      <alignment horizontal="left"/>
    </xf>
    <xf numFmtId="168" fontId="5" fillId="2" borderId="375" xfId="1" applyNumberFormat="1" applyFont="1" applyFill="1" applyBorder="1" applyAlignment="1">
      <alignment horizontal="right"/>
    </xf>
    <xf numFmtId="168" fontId="5" fillId="2" borderId="376" xfId="1" applyNumberFormat="1" applyFont="1" applyFill="1" applyBorder="1" applyAlignment="1">
      <alignment horizontal="right"/>
    </xf>
    <xf numFmtId="168" fontId="5" fillId="2" borderId="377" xfId="1" applyNumberFormat="1" applyFont="1" applyFill="1" applyBorder="1" applyAlignment="1">
      <alignment horizontal="right"/>
    </xf>
    <xf numFmtId="168" fontId="5" fillId="2" borderId="366" xfId="1" applyNumberFormat="1" applyFont="1" applyFill="1" applyBorder="1" applyAlignment="1">
      <alignment horizontal="right"/>
    </xf>
    <xf numFmtId="168" fontId="5" fillId="2" borderId="373" xfId="1" applyNumberFormat="1" applyFont="1" applyFill="1" applyBorder="1" applyAlignment="1">
      <alignment horizontal="right"/>
    </xf>
    <xf numFmtId="1" fontId="5" fillId="2" borderId="212" xfId="1" applyNumberFormat="1" applyFont="1" applyFill="1" applyBorder="1" applyAlignment="1">
      <alignment horizontal="center" vertical="center"/>
    </xf>
    <xf numFmtId="176" fontId="5" fillId="3" borderId="310" xfId="7" applyNumberFormat="1" applyFont="1" applyFill="1" applyBorder="1" applyAlignment="1">
      <alignment horizontal="right"/>
    </xf>
    <xf numFmtId="176" fontId="5" fillId="3" borderId="311" xfId="7" applyNumberFormat="1" applyFont="1" applyFill="1" applyBorder="1" applyAlignment="1">
      <alignment horizontal="right"/>
    </xf>
    <xf numFmtId="176" fontId="5" fillId="3" borderId="238" xfId="7" applyNumberFormat="1" applyFont="1" applyFill="1" applyBorder="1" applyAlignment="1">
      <alignment horizontal="right"/>
    </xf>
    <xf numFmtId="176" fontId="5" fillId="3" borderId="257" xfId="7" applyNumberFormat="1" applyFont="1" applyFill="1" applyBorder="1" applyAlignment="1">
      <alignment horizontal="right"/>
    </xf>
    <xf numFmtId="0" fontId="8" fillId="3" borderId="176" xfId="65" applyFont="1" applyFill="1" applyBorder="1" applyAlignment="1">
      <alignment horizontal="right" vertical="center"/>
    </xf>
    <xf numFmtId="3" fontId="10" fillId="3" borderId="176" xfId="67" applyNumberFormat="1" applyFont="1" applyFill="1" applyBorder="1" applyAlignment="1">
      <alignment horizontal="right" vertical="center"/>
    </xf>
    <xf numFmtId="0" fontId="13" fillId="3" borderId="176" xfId="65" applyFont="1" applyFill="1" applyBorder="1" applyAlignment="1">
      <alignment horizontal="right" vertical="center"/>
    </xf>
    <xf numFmtId="0" fontId="13" fillId="0" borderId="176" xfId="65" applyFont="1" applyBorder="1" applyAlignment="1">
      <alignment horizontal="right" vertical="center"/>
    </xf>
    <xf numFmtId="176" fontId="5" fillId="2" borderId="238" xfId="7" applyNumberFormat="1" applyFont="1" applyFill="1" applyBorder="1" applyAlignment="1">
      <alignment horizontal="right"/>
    </xf>
    <xf numFmtId="176" fontId="5" fillId="2" borderId="257" xfId="7" applyNumberFormat="1" applyFont="1" applyFill="1" applyBorder="1" applyAlignment="1">
      <alignment horizontal="right"/>
    </xf>
    <xf numFmtId="194" fontId="5" fillId="14" borderId="189" xfId="1" applyNumberFormat="1" applyFont="1" applyFill="1" applyBorder="1" applyAlignment="1">
      <alignment horizontal="right"/>
    </xf>
    <xf numFmtId="194" fontId="5" fillId="3" borderId="282" xfId="1" applyNumberFormat="1" applyFont="1" applyFill="1" applyBorder="1" applyAlignment="1">
      <alignment horizontal="right"/>
    </xf>
    <xf numFmtId="194" fontId="5" fillId="3" borderId="310" xfId="1" applyNumberFormat="1" applyFont="1" applyFill="1" applyBorder="1" applyAlignment="1">
      <alignment horizontal="right"/>
    </xf>
    <xf numFmtId="194" fontId="5" fillId="3" borderId="322" xfId="1" applyNumberFormat="1" applyFont="1" applyFill="1" applyBorder="1" applyAlignment="1">
      <alignment horizontal="right"/>
    </xf>
    <xf numFmtId="0" fontId="26" fillId="13" borderId="174" xfId="0" applyFont="1" applyFill="1" applyBorder="1" applyAlignment="1">
      <alignment horizontal="center" vertical="top"/>
    </xf>
    <xf numFmtId="0" fontId="26" fillId="13" borderId="104" xfId="0" applyFont="1" applyFill="1" applyBorder="1" applyAlignment="1">
      <alignment horizontal="center" vertical="top"/>
    </xf>
    <xf numFmtId="0" fontId="26" fillId="13" borderId="289" xfId="0" applyFont="1" applyFill="1" applyBorder="1" applyAlignment="1">
      <alignment horizontal="center" vertical="top"/>
    </xf>
    <xf numFmtId="194" fontId="13" fillId="3" borderId="0" xfId="0" applyNumberFormat="1" applyFont="1" applyFill="1" applyAlignment="1">
      <alignment horizontal="right"/>
    </xf>
    <xf numFmtId="165" fontId="6" fillId="3" borderId="226" xfId="0" applyNumberFormat="1" applyFont="1" applyFill="1" applyBorder="1" applyAlignment="1">
      <alignment horizontal="center"/>
    </xf>
    <xf numFmtId="183" fontId="9" fillId="0" borderId="226" xfId="0" applyNumberFormat="1" applyFont="1" applyBorder="1" applyAlignment="1">
      <alignment horizontal="right"/>
    </xf>
    <xf numFmtId="0" fontId="26" fillId="13" borderId="75" xfId="0" applyFont="1" applyFill="1" applyBorder="1" applyAlignment="1">
      <alignment horizontal="center" vertical="center" wrapText="1"/>
    </xf>
    <xf numFmtId="0" fontId="13" fillId="19" borderId="10" xfId="65" applyFont="1" applyFill="1" applyBorder="1" applyAlignment="1">
      <alignment vertical="top" wrapText="1"/>
    </xf>
    <xf numFmtId="0" fontId="13" fillId="17" borderId="10" xfId="65" applyFont="1" applyFill="1" applyBorder="1" applyAlignment="1">
      <alignment vertical="top" wrapText="1"/>
    </xf>
    <xf numFmtId="0" fontId="26" fillId="13" borderId="267" xfId="0" applyFont="1" applyFill="1" applyBorder="1" applyAlignment="1">
      <alignment horizontal="center" vertical="top"/>
    </xf>
    <xf numFmtId="168" fontId="10" fillId="3" borderId="326" xfId="5" applyNumberFormat="1" applyFont="1" applyFill="1" applyBorder="1" applyAlignment="1">
      <alignment vertical="center"/>
    </xf>
    <xf numFmtId="168" fontId="9" fillId="3" borderId="324" xfId="5" applyNumberFormat="1" applyFont="1" applyFill="1" applyBorder="1" applyAlignment="1">
      <alignment vertical="center"/>
    </xf>
    <xf numFmtId="168" fontId="9" fillId="3" borderId="326" xfId="5" applyNumberFormat="1" applyFont="1" applyFill="1" applyBorder="1" applyAlignment="1">
      <alignment vertical="center"/>
    </xf>
    <xf numFmtId="0" fontId="26" fillId="13" borderId="382" xfId="0" applyFont="1" applyFill="1" applyBorder="1" applyAlignment="1">
      <alignment horizontal="center" vertical="top" wrapText="1"/>
    </xf>
    <xf numFmtId="0" fontId="26" fillId="13" borderId="383" xfId="0" applyFont="1" applyFill="1" applyBorder="1" applyAlignment="1">
      <alignment horizontal="center" vertical="top" wrapText="1"/>
    </xf>
    <xf numFmtId="0" fontId="26" fillId="13" borderId="99" xfId="0" applyFont="1" applyFill="1" applyBorder="1" applyAlignment="1">
      <alignment horizontal="center" vertical="top" wrapText="1"/>
    </xf>
    <xf numFmtId="193" fontId="9" fillId="3" borderId="359" xfId="5" applyNumberFormat="1" applyFont="1" applyFill="1" applyBorder="1" applyAlignment="1">
      <alignment vertical="center"/>
    </xf>
    <xf numFmtId="168" fontId="9" fillId="3" borderId="242" xfId="5" applyNumberFormat="1" applyFont="1" applyFill="1" applyBorder="1" applyAlignment="1">
      <alignment vertical="center"/>
    </xf>
    <xf numFmtId="168" fontId="9" fillId="0" borderId="324" xfId="5" applyNumberFormat="1" applyFont="1" applyBorder="1" applyAlignment="1">
      <alignment vertical="center"/>
    </xf>
    <xf numFmtId="168" fontId="9" fillId="0" borderId="242" xfId="5" applyNumberFormat="1" applyFont="1" applyBorder="1" applyAlignment="1">
      <alignment vertical="center"/>
    </xf>
    <xf numFmtId="193" fontId="9" fillId="3" borderId="326" xfId="5" applyNumberFormat="1" applyFont="1" applyFill="1" applyBorder="1" applyAlignment="1">
      <alignment vertical="center"/>
    </xf>
    <xf numFmtId="193" fontId="9" fillId="3" borderId="254" xfId="5" applyNumberFormat="1" applyFont="1" applyFill="1" applyBorder="1" applyAlignment="1">
      <alignment vertical="center"/>
    </xf>
    <xf numFmtId="193" fontId="9" fillId="3" borderId="327" xfId="5" applyNumberFormat="1" applyFont="1" applyFill="1" applyBorder="1" applyAlignment="1">
      <alignment vertical="center"/>
    </xf>
    <xf numFmtId="193" fontId="9" fillId="3" borderId="255" xfId="5" applyNumberFormat="1" applyFont="1" applyFill="1" applyBorder="1" applyAlignment="1">
      <alignment vertical="center"/>
    </xf>
    <xf numFmtId="193" fontId="9" fillId="3" borderId="306" xfId="5" applyNumberFormat="1" applyFont="1" applyFill="1" applyBorder="1" applyAlignment="1">
      <alignment vertical="center"/>
    </xf>
    <xf numFmtId="193" fontId="9" fillId="3" borderId="329" xfId="5" applyNumberFormat="1" applyFont="1" applyFill="1" applyBorder="1" applyAlignment="1">
      <alignment vertical="center"/>
    </xf>
    <xf numFmtId="3" fontId="10" fillId="3" borderId="212" xfId="67" applyNumberFormat="1" applyFont="1" applyFill="1" applyBorder="1" applyAlignment="1">
      <alignment horizontal="right" vertical="center"/>
    </xf>
    <xf numFmtId="3" fontId="10" fillId="3" borderId="212" xfId="25" applyNumberFormat="1" applyFont="1" applyFill="1" applyBorder="1" applyAlignment="1">
      <alignment horizontal="right" vertical="center"/>
    </xf>
    <xf numFmtId="168" fontId="13" fillId="3" borderId="212" xfId="1" applyNumberFormat="1" applyFont="1" applyFill="1" applyBorder="1"/>
    <xf numFmtId="3" fontId="9" fillId="3" borderId="324" xfId="25" applyNumberFormat="1" applyFont="1" applyFill="1" applyBorder="1" applyAlignment="1">
      <alignment horizontal="right" vertical="center"/>
    </xf>
    <xf numFmtId="3" fontId="9" fillId="3" borderId="325" xfId="25" applyNumberFormat="1" applyFont="1" applyFill="1" applyBorder="1" applyAlignment="1">
      <alignment horizontal="right" vertical="center"/>
    </xf>
    <xf numFmtId="168" fontId="8" fillId="3" borderId="325" xfId="1" applyNumberFormat="1" applyFont="1" applyFill="1" applyBorder="1"/>
    <xf numFmtId="3" fontId="10" fillId="3" borderId="325" xfId="67" applyNumberFormat="1" applyFont="1" applyFill="1" applyBorder="1" applyAlignment="1">
      <alignment horizontal="right" vertical="center"/>
    </xf>
    <xf numFmtId="3" fontId="10" fillId="3" borderId="324" xfId="67" applyNumberFormat="1" applyFont="1" applyFill="1" applyBorder="1" applyAlignment="1">
      <alignment horizontal="right" vertical="center"/>
    </xf>
    <xf numFmtId="3" fontId="10" fillId="3" borderId="324" xfId="25" applyNumberFormat="1" applyFont="1" applyFill="1" applyBorder="1" applyAlignment="1">
      <alignment horizontal="right" vertical="center"/>
    </xf>
    <xf numFmtId="3" fontId="10" fillId="3" borderId="325" xfId="25" applyNumberFormat="1" applyFont="1" applyFill="1" applyBorder="1" applyAlignment="1">
      <alignment horizontal="right" vertical="center"/>
    </xf>
    <xf numFmtId="168" fontId="13" fillId="3" borderId="325" xfId="1" applyNumberFormat="1" applyFont="1" applyFill="1" applyBorder="1"/>
    <xf numFmtId="168" fontId="13" fillId="3" borderId="324" xfId="1" applyNumberFormat="1" applyFont="1" applyFill="1" applyBorder="1"/>
    <xf numFmtId="168" fontId="13" fillId="0" borderId="324" xfId="1" applyNumberFormat="1" applyFont="1" applyFill="1" applyBorder="1"/>
    <xf numFmtId="168" fontId="8" fillId="0" borderId="324" xfId="1" applyNumberFormat="1" applyFont="1" applyFill="1" applyBorder="1"/>
    <xf numFmtId="168" fontId="13" fillId="3" borderId="325" xfId="65" applyNumberFormat="1" applyFont="1" applyFill="1" applyBorder="1"/>
    <xf numFmtId="168" fontId="13" fillId="3" borderId="324" xfId="65" applyNumberFormat="1" applyFont="1" applyFill="1" applyBorder="1"/>
    <xf numFmtId="168" fontId="13" fillId="0" borderId="324" xfId="65" applyNumberFormat="1" applyFont="1" applyBorder="1"/>
    <xf numFmtId="3" fontId="8" fillId="3" borderId="324" xfId="25" applyNumberFormat="1" applyFont="1" applyFill="1" applyBorder="1" applyAlignment="1">
      <alignment horizontal="right"/>
    </xf>
    <xf numFmtId="168" fontId="8" fillId="3" borderId="325" xfId="65" applyNumberFormat="1" applyFont="1" applyFill="1" applyBorder="1"/>
    <xf numFmtId="168" fontId="8" fillId="3" borderId="324" xfId="65" applyNumberFormat="1" applyFont="1" applyFill="1" applyBorder="1"/>
    <xf numFmtId="168" fontId="8" fillId="0" borderId="324" xfId="65" applyNumberFormat="1" applyFont="1" applyBorder="1"/>
    <xf numFmtId="3" fontId="9" fillId="3" borderId="324" xfId="67" applyNumberFormat="1" applyFont="1" applyFill="1" applyBorder="1" applyAlignment="1">
      <alignment horizontal="right" vertical="center"/>
    </xf>
    <xf numFmtId="3" fontId="9" fillId="0" borderId="324" xfId="25" applyNumberFormat="1" applyFont="1" applyFill="1" applyBorder="1" applyAlignment="1">
      <alignment horizontal="right" vertical="center"/>
    </xf>
    <xf numFmtId="3" fontId="9" fillId="3" borderId="324" xfId="67" applyNumberFormat="1" applyFont="1" applyFill="1" applyBorder="1" applyAlignment="1">
      <alignment horizontal="right"/>
    </xf>
    <xf numFmtId="3" fontId="9" fillId="3" borderId="324" xfId="25" applyNumberFormat="1" applyFont="1" applyFill="1" applyBorder="1" applyAlignment="1">
      <alignment horizontal="right"/>
    </xf>
    <xf numFmtId="3" fontId="10" fillId="3" borderId="325" xfId="67" applyNumberFormat="1" applyFont="1" applyFill="1" applyBorder="1" applyAlignment="1">
      <alignment horizontal="right"/>
    </xf>
    <xf numFmtId="3" fontId="10" fillId="3" borderId="324" xfId="67" applyNumberFormat="1" applyFont="1" applyFill="1" applyBorder="1" applyAlignment="1">
      <alignment horizontal="right"/>
    </xf>
    <xf numFmtId="0" fontId="13" fillId="3" borderId="324" xfId="65" applyFont="1" applyFill="1" applyBorder="1"/>
    <xf numFmtId="0" fontId="13" fillId="0" borderId="324" xfId="65" applyFont="1" applyBorder="1"/>
    <xf numFmtId="0" fontId="8" fillId="3" borderId="324" xfId="65" applyFont="1" applyFill="1" applyBorder="1"/>
    <xf numFmtId="0" fontId="8" fillId="0" borderId="324" xfId="65" applyFont="1" applyBorder="1"/>
    <xf numFmtId="0" fontId="10" fillId="3" borderId="324" xfId="65" applyFont="1" applyFill="1" applyBorder="1"/>
    <xf numFmtId="168" fontId="10" fillId="3" borderId="325" xfId="1" applyNumberFormat="1" applyFont="1" applyFill="1" applyBorder="1"/>
    <xf numFmtId="168" fontId="10" fillId="3" borderId="324" xfId="1" applyNumberFormat="1" applyFont="1" applyFill="1" applyBorder="1"/>
    <xf numFmtId="0" fontId="10" fillId="0" borderId="324" xfId="65" applyFont="1" applyBorder="1"/>
    <xf numFmtId="168" fontId="10" fillId="0" borderId="324" xfId="1" applyNumberFormat="1" applyFont="1" applyFill="1" applyBorder="1"/>
    <xf numFmtId="3" fontId="13" fillId="3" borderId="324" xfId="65" applyNumberFormat="1" applyFont="1" applyFill="1" applyBorder="1" applyAlignment="1">
      <alignment horizontal="right"/>
    </xf>
    <xf numFmtId="3" fontId="8" fillId="3" borderId="324" xfId="25" applyNumberFormat="1" applyFont="1" applyFill="1" applyBorder="1" applyAlignment="1">
      <alignment horizontal="right" vertical="top"/>
    </xf>
    <xf numFmtId="3" fontId="8" fillId="3" borderId="376" xfId="25" applyNumberFormat="1" applyFont="1" applyFill="1" applyBorder="1" applyAlignment="1">
      <alignment horizontal="right"/>
    </xf>
    <xf numFmtId="3" fontId="9" fillId="3" borderId="377" xfId="25" applyNumberFormat="1" applyFont="1" applyFill="1" applyBorder="1" applyAlignment="1">
      <alignment horizontal="right" vertical="center"/>
    </xf>
    <xf numFmtId="168" fontId="8" fillId="3" borderId="377" xfId="65" applyNumberFormat="1" applyFont="1" applyFill="1" applyBorder="1"/>
    <xf numFmtId="168" fontId="8" fillId="3" borderId="376" xfId="65" applyNumberFormat="1" applyFont="1" applyFill="1" applyBorder="1"/>
    <xf numFmtId="0" fontId="8" fillId="3" borderId="347" xfId="65" applyFont="1" applyFill="1" applyBorder="1" applyAlignment="1">
      <alignment horizontal="right" vertical="center"/>
    </xf>
    <xf numFmtId="0" fontId="8" fillId="3" borderId="341" xfId="65" applyFont="1" applyFill="1" applyBorder="1" applyAlignment="1">
      <alignment horizontal="right" vertical="center"/>
    </xf>
    <xf numFmtId="0" fontId="13" fillId="3" borderId="324" xfId="65" applyFont="1" applyFill="1" applyBorder="1" applyAlignment="1">
      <alignment horizontal="right" vertical="center"/>
    </xf>
    <xf numFmtId="0" fontId="8" fillId="3" borderId="324" xfId="65" applyFont="1" applyFill="1" applyBorder="1" applyAlignment="1">
      <alignment horizontal="right" vertical="center"/>
    </xf>
    <xf numFmtId="0" fontId="13" fillId="0" borderId="324" xfId="65" applyFont="1" applyBorder="1" applyAlignment="1">
      <alignment horizontal="right" vertical="center"/>
    </xf>
    <xf numFmtId="0" fontId="8" fillId="3" borderId="368" xfId="65" applyFont="1" applyFill="1" applyBorder="1" applyAlignment="1">
      <alignment horizontal="right" vertical="center"/>
    </xf>
    <xf numFmtId="3" fontId="13" fillId="3" borderId="324" xfId="65" applyNumberFormat="1" applyFont="1" applyFill="1" applyBorder="1" applyAlignment="1">
      <alignment horizontal="right" vertical="center"/>
    </xf>
    <xf numFmtId="0" fontId="13" fillId="3" borderId="376" xfId="65" applyFont="1" applyFill="1" applyBorder="1" applyAlignment="1">
      <alignment horizontal="right" vertical="center"/>
    </xf>
    <xf numFmtId="0" fontId="8" fillId="0" borderId="324" xfId="65" applyFont="1" applyBorder="1" applyAlignment="1">
      <alignment horizontal="right" vertical="center"/>
    </xf>
    <xf numFmtId="0" fontId="13" fillId="3" borderId="341" xfId="65" applyFont="1" applyFill="1" applyBorder="1" applyAlignment="1">
      <alignment horizontal="right" vertical="center"/>
    </xf>
    <xf numFmtId="0" fontId="13" fillId="3" borderId="368" xfId="65" applyFont="1" applyFill="1" applyBorder="1" applyAlignment="1">
      <alignment horizontal="right" vertical="center"/>
    </xf>
    <xf numFmtId="3" fontId="10" fillId="3" borderId="324" xfId="67" applyNumberFormat="1" applyFont="1" applyFill="1" applyBorder="1" applyAlignment="1">
      <alignment vertical="center"/>
    </xf>
    <xf numFmtId="3" fontId="10" fillId="3" borderId="376" xfId="65" applyNumberFormat="1" applyFont="1" applyFill="1" applyBorder="1" applyAlignment="1">
      <alignment horizontal="right" vertical="center"/>
    </xf>
    <xf numFmtId="3" fontId="10" fillId="3" borderId="324" xfId="65" applyNumberFormat="1" applyFont="1" applyFill="1" applyBorder="1" applyAlignment="1">
      <alignment horizontal="right" vertical="center"/>
    </xf>
    <xf numFmtId="3" fontId="9" fillId="0" borderId="324" xfId="65" applyNumberFormat="1" applyFont="1" applyBorder="1" applyAlignment="1">
      <alignment horizontal="right" vertical="center"/>
    </xf>
    <xf numFmtId="3" fontId="10" fillId="0" borderId="324" xfId="65" applyNumberFormat="1" applyFont="1" applyBorder="1" applyAlignment="1">
      <alignment horizontal="right" vertical="center"/>
    </xf>
    <xf numFmtId="3" fontId="10" fillId="3" borderId="341" xfId="65" applyNumberFormat="1" applyFont="1" applyFill="1" applyBorder="1" applyAlignment="1">
      <alignment horizontal="right" vertical="center"/>
    </xf>
    <xf numFmtId="3" fontId="10" fillId="3" borderId="368" xfId="65" applyNumberFormat="1" applyFont="1" applyFill="1" applyBorder="1" applyAlignment="1">
      <alignment horizontal="right" vertical="center"/>
    </xf>
    <xf numFmtId="3" fontId="10" fillId="3" borderId="376" xfId="67" applyNumberFormat="1" applyFont="1" applyFill="1" applyBorder="1" applyAlignment="1">
      <alignment horizontal="right" vertical="center"/>
    </xf>
    <xf numFmtId="3" fontId="10" fillId="3" borderId="341" xfId="67" applyNumberFormat="1" applyFont="1" applyFill="1" applyBorder="1" applyAlignment="1">
      <alignment horizontal="right" vertical="center"/>
    </xf>
    <xf numFmtId="3" fontId="10" fillId="3" borderId="368" xfId="67" applyNumberFormat="1" applyFont="1" applyFill="1" applyBorder="1" applyAlignment="1">
      <alignment horizontal="right" vertical="center"/>
    </xf>
    <xf numFmtId="3" fontId="10" fillId="3" borderId="376" xfId="67" applyNumberFormat="1" applyFont="1" applyFill="1" applyBorder="1" applyAlignment="1">
      <alignment vertical="center"/>
    </xf>
    <xf numFmtId="3" fontId="10" fillId="0" borderId="324" xfId="67" applyNumberFormat="1" applyFont="1" applyBorder="1" applyAlignment="1">
      <alignment vertical="center"/>
    </xf>
    <xf numFmtId="3" fontId="10" fillId="3" borderId="341" xfId="67" applyNumberFormat="1" applyFont="1" applyFill="1" applyBorder="1" applyAlignment="1">
      <alignment vertical="center"/>
    </xf>
    <xf numFmtId="3" fontId="10" fillId="3" borderId="368" xfId="67" applyNumberFormat="1" applyFont="1" applyFill="1" applyBorder="1" applyAlignment="1">
      <alignment vertical="center"/>
    </xf>
    <xf numFmtId="3" fontId="13" fillId="3" borderId="376" xfId="65" applyNumberFormat="1" applyFont="1" applyFill="1" applyBorder="1" applyAlignment="1">
      <alignment vertical="center"/>
    </xf>
    <xf numFmtId="3" fontId="13" fillId="3" borderId="324" xfId="65" applyNumberFormat="1" applyFont="1" applyFill="1" applyBorder="1" applyAlignment="1">
      <alignment vertical="center"/>
    </xf>
    <xf numFmtId="3" fontId="13" fillId="0" borderId="324" xfId="65" applyNumberFormat="1" applyFont="1" applyBorder="1" applyAlignment="1">
      <alignment vertical="center"/>
    </xf>
    <xf numFmtId="0" fontId="13" fillId="3" borderId="341" xfId="65" applyFont="1" applyFill="1" applyBorder="1" applyAlignment="1">
      <alignment vertical="center"/>
    </xf>
    <xf numFmtId="0" fontId="13" fillId="3" borderId="324" xfId="65" applyFont="1" applyFill="1" applyBorder="1" applyAlignment="1">
      <alignment vertical="center"/>
    </xf>
    <xf numFmtId="0" fontId="13" fillId="0" borderId="324" xfId="65" applyFont="1" applyBorder="1" applyAlignment="1">
      <alignment vertical="center"/>
    </xf>
    <xf numFmtId="0" fontId="13" fillId="3" borderId="368" xfId="65" applyFont="1" applyFill="1" applyBorder="1" applyAlignment="1">
      <alignment vertical="center"/>
    </xf>
    <xf numFmtId="3" fontId="13" fillId="3" borderId="376" xfId="65" applyNumberFormat="1" applyFont="1" applyFill="1" applyBorder="1" applyAlignment="1">
      <alignment horizontal="center" vertical="center"/>
    </xf>
    <xf numFmtId="3" fontId="13" fillId="0" borderId="324" xfId="65" applyNumberFormat="1" applyFont="1" applyBorder="1" applyAlignment="1">
      <alignment horizontal="right" vertical="center"/>
    </xf>
    <xf numFmtId="3" fontId="13" fillId="0" borderId="324" xfId="65" applyNumberFormat="1" applyFont="1" applyBorder="1" applyAlignment="1">
      <alignment horizontal="center" vertical="center"/>
    </xf>
    <xf numFmtId="0" fontId="13" fillId="3" borderId="341" xfId="65" applyFont="1" applyFill="1" applyBorder="1" applyAlignment="1">
      <alignment horizontal="center" vertical="center"/>
    </xf>
    <xf numFmtId="0" fontId="13" fillId="0" borderId="324" xfId="65" applyFont="1" applyBorder="1" applyAlignment="1">
      <alignment horizontal="center" vertical="center"/>
    </xf>
    <xf numFmtId="3" fontId="13" fillId="3" borderId="376" xfId="65" applyNumberFormat="1" applyFont="1" applyFill="1" applyBorder="1" applyAlignment="1">
      <alignment horizontal="right" vertical="center"/>
    </xf>
    <xf numFmtId="0" fontId="13" fillId="0" borderId="376" xfId="65" applyFont="1" applyBorder="1" applyAlignment="1">
      <alignment horizontal="right" vertical="center"/>
    </xf>
    <xf numFmtId="0" fontId="13" fillId="0" borderId="376" xfId="65" applyFont="1" applyBorder="1" applyAlignment="1">
      <alignment horizontal="center" vertical="center"/>
    </xf>
    <xf numFmtId="0" fontId="13" fillId="15" borderId="85" xfId="65" applyFont="1" applyFill="1" applyBorder="1" applyAlignment="1">
      <alignment vertical="top" wrapText="1"/>
    </xf>
    <xf numFmtId="168" fontId="13" fillId="3" borderId="37" xfId="1" applyNumberFormat="1" applyFont="1" applyFill="1" applyBorder="1"/>
    <xf numFmtId="168" fontId="8" fillId="3" borderId="326" xfId="1" applyNumberFormat="1" applyFont="1" applyFill="1" applyBorder="1"/>
    <xf numFmtId="168" fontId="13" fillId="0" borderId="326" xfId="1" applyNumberFormat="1" applyFont="1" applyFill="1" applyBorder="1"/>
    <xf numFmtId="168" fontId="8" fillId="0" borderId="326" xfId="1" applyNumberFormat="1" applyFont="1" applyFill="1" applyBorder="1"/>
    <xf numFmtId="168" fontId="13" fillId="0" borderId="326" xfId="65" applyNumberFormat="1" applyFont="1" applyBorder="1"/>
    <xf numFmtId="168" fontId="8" fillId="0" borderId="326" xfId="65" applyNumberFormat="1" applyFont="1" applyBorder="1"/>
    <xf numFmtId="3" fontId="9" fillId="0" borderId="326" xfId="25" applyNumberFormat="1" applyFont="1" applyFill="1" applyBorder="1" applyAlignment="1">
      <alignment horizontal="right" vertical="center"/>
    </xf>
    <xf numFmtId="168" fontId="10" fillId="0" borderId="326" xfId="1" applyNumberFormat="1" applyFont="1" applyFill="1" applyBorder="1"/>
    <xf numFmtId="168" fontId="8" fillId="0" borderId="373" xfId="65" applyNumberFormat="1" applyFont="1" applyBorder="1"/>
    <xf numFmtId="0" fontId="13" fillId="19" borderId="85" xfId="65" applyFont="1" applyFill="1" applyBorder="1" applyAlignment="1">
      <alignment vertical="top" wrapText="1"/>
    </xf>
    <xf numFmtId="0" fontId="8" fillId="3" borderId="324" xfId="65" applyFont="1" applyFill="1" applyBorder="1" applyAlignment="1">
      <alignment vertical="center"/>
    </xf>
    <xf numFmtId="0" fontId="8" fillId="3" borderId="359" xfId="65" applyFont="1" applyFill="1" applyBorder="1" applyAlignment="1">
      <alignment vertical="center"/>
    </xf>
    <xf numFmtId="0" fontId="8" fillId="0" borderId="324" xfId="65" applyFont="1" applyBorder="1" applyAlignment="1">
      <alignment vertical="center"/>
    </xf>
    <xf numFmtId="168" fontId="8" fillId="3" borderId="326" xfId="1" applyNumberFormat="1" applyFont="1" applyFill="1" applyBorder="1" applyAlignment="1">
      <alignment vertical="center"/>
    </xf>
    <xf numFmtId="3" fontId="9" fillId="0" borderId="324" xfId="25" quotePrefix="1" applyNumberFormat="1" applyFont="1" applyFill="1" applyBorder="1" applyAlignment="1">
      <alignment horizontal="right" vertical="center"/>
    </xf>
    <xf numFmtId="3" fontId="13" fillId="3" borderId="376" xfId="25" applyNumberFormat="1" applyFont="1" applyFill="1" applyBorder="1" applyAlignment="1">
      <alignment horizontal="right"/>
    </xf>
    <xf numFmtId="0" fontId="13" fillId="3" borderId="376" xfId="65" applyFont="1" applyFill="1" applyBorder="1"/>
    <xf numFmtId="168" fontId="13" fillId="3" borderId="376" xfId="1" applyNumberFormat="1" applyFont="1" applyFill="1" applyBorder="1" applyAlignment="1">
      <alignment vertical="center"/>
    </xf>
    <xf numFmtId="0" fontId="13" fillId="0" borderId="376" xfId="65" applyFont="1" applyBorder="1"/>
    <xf numFmtId="168" fontId="13" fillId="0" borderId="373" xfId="1" applyNumberFormat="1" applyFont="1" applyFill="1" applyBorder="1" applyAlignment="1">
      <alignment vertical="center"/>
    </xf>
    <xf numFmtId="0" fontId="13" fillId="17" borderId="85" xfId="65" applyFont="1" applyFill="1" applyBorder="1" applyAlignment="1">
      <alignment vertical="top" wrapText="1"/>
    </xf>
    <xf numFmtId="3" fontId="9" fillId="0" borderId="368" xfId="25" applyNumberFormat="1" applyFont="1" applyFill="1" applyBorder="1" applyAlignment="1">
      <alignment horizontal="right"/>
    </xf>
    <xf numFmtId="0" fontId="8" fillId="3" borderId="368" xfId="65" applyFont="1" applyFill="1" applyBorder="1"/>
    <xf numFmtId="3" fontId="9" fillId="3" borderId="368" xfId="25" applyNumberFormat="1" applyFont="1" applyFill="1" applyBorder="1" applyAlignment="1">
      <alignment horizontal="right" vertical="center"/>
    </xf>
    <xf numFmtId="0" fontId="8" fillId="3" borderId="369" xfId="65" applyFont="1" applyFill="1" applyBorder="1"/>
    <xf numFmtId="0" fontId="8" fillId="0" borderId="368" xfId="65" applyFont="1" applyBorder="1"/>
    <xf numFmtId="0" fontId="8" fillId="3" borderId="389" xfId="65" applyFont="1" applyFill="1" applyBorder="1"/>
    <xf numFmtId="3" fontId="9" fillId="0" borderId="324" xfId="25" applyNumberFormat="1" applyFont="1" applyFill="1" applyBorder="1" applyAlignment="1">
      <alignment horizontal="right"/>
    </xf>
    <xf numFmtId="0" fontId="8" fillId="3" borderId="359" xfId="65" applyFont="1" applyFill="1" applyBorder="1"/>
    <xf numFmtId="3" fontId="13" fillId="3" borderId="327" xfId="25" applyNumberFormat="1" applyFont="1" applyFill="1" applyBorder="1" applyAlignment="1">
      <alignment horizontal="right"/>
    </xf>
    <xf numFmtId="3" fontId="13" fillId="3" borderId="327" xfId="65" applyNumberFormat="1" applyFont="1" applyFill="1" applyBorder="1"/>
    <xf numFmtId="3" fontId="13" fillId="0" borderId="327" xfId="65" applyNumberFormat="1" applyFont="1" applyBorder="1"/>
    <xf numFmtId="3" fontId="13" fillId="0" borderId="329" xfId="65" applyNumberFormat="1" applyFont="1" applyBorder="1"/>
    <xf numFmtId="193" fontId="33" fillId="0" borderId="359" xfId="1" applyNumberFormat="1" applyFont="1" applyBorder="1" applyAlignment="1">
      <alignment vertical="center"/>
    </xf>
    <xf numFmtId="193" fontId="33" fillId="3" borderId="359" xfId="1" applyNumberFormat="1" applyFont="1" applyFill="1" applyBorder="1" applyAlignment="1">
      <alignment vertical="center"/>
    </xf>
    <xf numFmtId="193" fontId="33" fillId="3" borderId="325" xfId="1" applyNumberFormat="1" applyFont="1" applyFill="1" applyBorder="1" applyAlignment="1">
      <alignment vertical="center"/>
    </xf>
    <xf numFmtId="193" fontId="33" fillId="0" borderId="375" xfId="1" applyNumberFormat="1" applyFont="1" applyBorder="1" applyAlignment="1">
      <alignment vertical="center"/>
    </xf>
    <xf numFmtId="193" fontId="33" fillId="14" borderId="285" xfId="1" applyNumberFormat="1" applyFont="1" applyFill="1" applyBorder="1" applyAlignment="1">
      <alignment vertical="center"/>
    </xf>
    <xf numFmtId="193" fontId="33" fillId="14" borderId="209" xfId="1" applyNumberFormat="1" applyFont="1" applyFill="1" applyBorder="1" applyAlignment="1">
      <alignment vertical="center"/>
    </xf>
    <xf numFmtId="193" fontId="33" fillId="14" borderId="227" xfId="1" applyNumberFormat="1" applyFont="1" applyFill="1" applyBorder="1" applyAlignment="1">
      <alignment vertical="center"/>
    </xf>
    <xf numFmtId="193" fontId="33" fillId="14" borderId="326" xfId="1" applyNumberFormat="1" applyFont="1" applyFill="1" applyBorder="1" applyAlignment="1">
      <alignment vertical="center"/>
    </xf>
    <xf numFmtId="193" fontId="33" fillId="14" borderId="373" xfId="1" applyNumberFormat="1" applyFont="1" applyFill="1" applyBorder="1" applyAlignment="1">
      <alignment vertical="center"/>
    </xf>
    <xf numFmtId="168" fontId="39" fillId="20" borderId="362" xfId="1" applyNumberFormat="1" applyFont="1" applyFill="1" applyBorder="1" applyAlignment="1">
      <alignment vertical="center"/>
    </xf>
    <xf numFmtId="168" fontId="39" fillId="20" borderId="364" xfId="1" applyNumberFormat="1" applyFont="1" applyFill="1" applyBorder="1" applyAlignment="1">
      <alignment vertical="center"/>
    </xf>
    <xf numFmtId="0" fontId="33" fillId="0" borderId="325" xfId="0" applyFont="1" applyBorder="1" applyAlignment="1">
      <alignment vertical="center" wrapText="1"/>
    </xf>
    <xf numFmtId="0" fontId="33" fillId="0" borderId="377" xfId="0" applyFont="1" applyBorder="1" applyAlignment="1">
      <alignment vertical="center" wrapText="1"/>
    </xf>
    <xf numFmtId="193" fontId="33" fillId="0" borderId="358" xfId="1" applyNumberFormat="1" applyFont="1" applyBorder="1" applyAlignment="1">
      <alignment vertical="center"/>
    </xf>
    <xf numFmtId="193" fontId="33" fillId="3" borderId="358" xfId="1" applyNumberFormat="1" applyFont="1" applyFill="1" applyBorder="1" applyAlignment="1">
      <alignment vertical="center"/>
    </xf>
    <xf numFmtId="193" fontId="33" fillId="0" borderId="371" xfId="1" applyNumberFormat="1" applyFont="1" applyBorder="1" applyAlignment="1">
      <alignment vertical="center"/>
    </xf>
    <xf numFmtId="49" fontId="55" fillId="13" borderId="73" xfId="0" applyNumberFormat="1" applyFont="1" applyFill="1" applyBorder="1" applyAlignment="1">
      <alignment horizontal="center" vertical="top" wrapText="1"/>
    </xf>
    <xf numFmtId="0" fontId="33" fillId="0" borderId="294" xfId="0" applyFont="1" applyBorder="1"/>
    <xf numFmtId="193" fontId="33" fillId="0" borderId="294" xfId="1" applyNumberFormat="1" applyFont="1" applyBorder="1" applyAlignment="1">
      <alignment vertical="center"/>
    </xf>
    <xf numFmtId="0" fontId="33" fillId="3" borderId="294" xfId="0" applyFont="1" applyFill="1" applyBorder="1"/>
    <xf numFmtId="193" fontId="33" fillId="3" borderId="294" xfId="1" applyNumberFormat="1" applyFont="1" applyFill="1" applyBorder="1" applyAlignment="1">
      <alignment vertical="center"/>
    </xf>
    <xf numFmtId="0" fontId="18" fillId="0" borderId="294" xfId="0" applyFont="1" applyBorder="1" applyAlignment="1">
      <alignment wrapText="1"/>
    </xf>
    <xf numFmtId="0" fontId="33" fillId="0" borderId="308" xfId="0" applyFont="1" applyBorder="1"/>
    <xf numFmtId="193" fontId="33" fillId="0" borderId="324" xfId="1" applyNumberFormat="1" applyFont="1" applyBorder="1" applyAlignment="1">
      <alignment vertical="center"/>
    </xf>
    <xf numFmtId="193" fontId="33" fillId="3" borderId="324" xfId="1" applyNumberFormat="1" applyFont="1" applyFill="1" applyBorder="1" applyAlignment="1">
      <alignment vertical="center"/>
    </xf>
    <xf numFmtId="193" fontId="33" fillId="0" borderId="324" xfId="1" applyNumberFormat="1" applyFont="1" applyBorder="1" applyAlignment="1">
      <alignment horizontal="right" vertical="center"/>
    </xf>
    <xf numFmtId="3" fontId="18" fillId="0" borderId="324" xfId="0" applyNumberFormat="1" applyFont="1" applyBorder="1" applyAlignment="1">
      <alignment vertical="center"/>
    </xf>
    <xf numFmtId="3" fontId="33" fillId="0" borderId="324" xfId="0" applyNumberFormat="1" applyFont="1" applyBorder="1" applyAlignment="1">
      <alignment vertical="center"/>
    </xf>
    <xf numFmtId="3" fontId="18" fillId="0" borderId="325" xfId="0" applyNumberFormat="1" applyFont="1" applyBorder="1" applyAlignment="1">
      <alignment vertical="center"/>
    </xf>
    <xf numFmtId="3" fontId="18" fillId="0" borderId="358" xfId="0" applyNumberFormat="1" applyFont="1" applyBorder="1" applyAlignment="1">
      <alignment vertical="center"/>
    </xf>
    <xf numFmtId="3" fontId="18" fillId="0" borderId="324" xfId="0" applyNumberFormat="1" applyFont="1" applyBorder="1"/>
    <xf numFmtId="3" fontId="18" fillId="0" borderId="253" xfId="0" applyNumberFormat="1" applyFont="1" applyBorder="1"/>
    <xf numFmtId="3" fontId="33" fillId="0" borderId="325" xfId="0" applyNumberFormat="1" applyFont="1" applyBorder="1" applyAlignment="1">
      <alignment vertical="center"/>
    </xf>
    <xf numFmtId="3" fontId="33" fillId="0" borderId="359" xfId="0" applyNumberFormat="1" applyFont="1" applyBorder="1"/>
    <xf numFmtId="3" fontId="33" fillId="0" borderId="324" xfId="0" applyNumberFormat="1" applyFont="1" applyBorder="1"/>
    <xf numFmtId="3" fontId="33" fillId="3" borderId="324" xfId="0" applyNumberFormat="1" applyFont="1" applyFill="1" applyBorder="1" applyAlignment="1">
      <alignment vertical="center"/>
    </xf>
    <xf numFmtId="3" fontId="18" fillId="3" borderId="324" xfId="0" applyNumberFormat="1" applyFont="1" applyFill="1" applyBorder="1" applyAlignment="1">
      <alignment vertical="center"/>
    </xf>
    <xf numFmtId="3" fontId="33" fillId="3" borderId="325" xfId="0" applyNumberFormat="1" applyFont="1" applyFill="1" applyBorder="1" applyAlignment="1">
      <alignment vertical="center"/>
    </xf>
    <xf numFmtId="193" fontId="18" fillId="0" borderId="324" xfId="1" applyNumberFormat="1" applyFont="1" applyBorder="1" applyAlignment="1">
      <alignment vertical="center"/>
    </xf>
    <xf numFmtId="193" fontId="33" fillId="0" borderId="359" xfId="1" applyNumberFormat="1" applyFont="1" applyBorder="1"/>
    <xf numFmtId="193" fontId="33" fillId="3" borderId="324" xfId="1" applyNumberFormat="1" applyFont="1" applyFill="1" applyBorder="1"/>
    <xf numFmtId="0" fontId="33" fillId="0" borderId="361" xfId="0" applyFont="1" applyBorder="1" applyAlignment="1">
      <alignment vertical="center" wrapText="1"/>
    </xf>
    <xf numFmtId="193" fontId="33" fillId="0" borderId="376" xfId="1" applyNumberFormat="1" applyFont="1" applyBorder="1" applyAlignment="1">
      <alignment vertical="center"/>
    </xf>
    <xf numFmtId="193" fontId="33" fillId="3" borderId="376" xfId="1" applyNumberFormat="1" applyFont="1" applyFill="1" applyBorder="1" applyAlignment="1">
      <alignment vertical="center"/>
    </xf>
    <xf numFmtId="193" fontId="33" fillId="0" borderId="376" xfId="1" applyNumberFormat="1" applyFont="1" applyBorder="1" applyAlignment="1">
      <alignment horizontal="right" vertical="center"/>
    </xf>
    <xf numFmtId="193" fontId="18" fillId="0" borderId="376" xfId="1" applyNumberFormat="1" applyFont="1" applyBorder="1" applyAlignment="1">
      <alignment vertical="center"/>
    </xf>
    <xf numFmtId="3" fontId="18" fillId="0" borderId="376" xfId="0" applyNumberFormat="1" applyFont="1" applyBorder="1" applyAlignment="1">
      <alignment vertical="center"/>
    </xf>
    <xf numFmtId="3" fontId="33" fillId="0" borderId="376" xfId="0" applyNumberFormat="1" applyFont="1" applyBorder="1" applyAlignment="1">
      <alignment vertical="center"/>
    </xf>
    <xf numFmtId="193" fontId="33" fillId="3" borderId="377" xfId="1" applyNumberFormat="1" applyFont="1" applyFill="1" applyBorder="1" applyAlignment="1">
      <alignment vertical="center"/>
    </xf>
    <xf numFmtId="193" fontId="33" fillId="0" borderId="375" xfId="1" applyNumberFormat="1" applyFont="1" applyBorder="1"/>
    <xf numFmtId="193" fontId="33" fillId="3" borderId="376" xfId="1" applyNumberFormat="1" applyFont="1" applyFill="1" applyBorder="1"/>
    <xf numFmtId="3" fontId="18" fillId="0" borderId="376" xfId="0" applyNumberFormat="1" applyFont="1" applyBorder="1"/>
    <xf numFmtId="3" fontId="18" fillId="0" borderId="372" xfId="0" applyNumberFormat="1" applyFont="1" applyBorder="1"/>
    <xf numFmtId="168" fontId="39" fillId="20" borderId="392" xfId="1" applyNumberFormat="1" applyFont="1" applyFill="1" applyBorder="1" applyAlignment="1">
      <alignment vertical="center"/>
    </xf>
    <xf numFmtId="168" fontId="39" fillId="20" borderId="363" xfId="1" applyNumberFormat="1" applyFont="1" applyFill="1" applyBorder="1" applyAlignment="1">
      <alignment vertical="center"/>
    </xf>
    <xf numFmtId="193" fontId="33" fillId="0" borderId="308" xfId="1" applyNumberFormat="1" applyFont="1" applyBorder="1" applyAlignment="1">
      <alignment vertical="center"/>
    </xf>
    <xf numFmtId="168" fontId="39" fillId="20" borderId="94" xfId="1" applyNumberFormat="1" applyFont="1" applyFill="1" applyBorder="1" applyAlignment="1">
      <alignment vertical="center"/>
    </xf>
    <xf numFmtId="193" fontId="33" fillId="0" borderId="393" xfId="1" applyNumberFormat="1" applyFont="1" applyBorder="1" applyAlignment="1">
      <alignment vertical="center"/>
    </xf>
    <xf numFmtId="193" fontId="33" fillId="14" borderId="87" xfId="1" applyNumberFormat="1" applyFont="1" applyFill="1" applyBorder="1" applyAlignment="1">
      <alignment vertical="center"/>
    </xf>
    <xf numFmtId="168" fontId="39" fillId="20" borderId="394" xfId="1" applyNumberFormat="1" applyFont="1" applyFill="1" applyBorder="1" applyAlignment="1">
      <alignment vertical="center"/>
    </xf>
    <xf numFmtId="49" fontId="55" fillId="13" borderId="92" xfId="0" applyNumberFormat="1" applyFont="1" applyFill="1" applyBorder="1" applyAlignment="1">
      <alignment horizontal="center" vertical="top" wrapText="1"/>
    </xf>
    <xf numFmtId="49" fontId="55" fillId="13" borderId="396" xfId="0" applyNumberFormat="1" applyFont="1" applyFill="1" applyBorder="1" applyAlignment="1">
      <alignment horizontal="center" vertical="top" wrapText="1"/>
    </xf>
    <xf numFmtId="49" fontId="55" fillId="13" borderId="180" xfId="0" applyNumberFormat="1" applyFont="1" applyFill="1" applyBorder="1" applyAlignment="1">
      <alignment horizontal="center" vertical="top" wrapText="1"/>
    </xf>
    <xf numFmtId="49" fontId="5" fillId="0" borderId="320" xfId="0" applyNumberFormat="1" applyFont="1" applyBorder="1" applyAlignment="1">
      <alignment horizontal="left"/>
    </xf>
    <xf numFmtId="3" fontId="5" fillId="2" borderId="95" xfId="7" applyNumberFormat="1" applyFont="1" applyFill="1" applyBorder="1" applyAlignment="1">
      <alignment horizontal="right"/>
    </xf>
    <xf numFmtId="3" fontId="10" fillId="3" borderId="185" xfId="7" applyNumberFormat="1" applyFont="1" applyFill="1" applyBorder="1" applyAlignment="1">
      <alignment horizontal="right"/>
    </xf>
    <xf numFmtId="3" fontId="13" fillId="0" borderId="95" xfId="4" applyNumberFormat="1" applyFont="1" applyBorder="1"/>
    <xf numFmtId="3" fontId="13" fillId="0" borderId="185" xfId="4" applyNumberFormat="1" applyFont="1" applyBorder="1"/>
    <xf numFmtId="49" fontId="5" fillId="0" borderId="206" xfId="0" applyNumberFormat="1" applyFont="1" applyBorder="1" applyAlignment="1">
      <alignment horizontal="left"/>
    </xf>
    <xf numFmtId="3" fontId="5" fillId="2" borderId="347" xfId="0" applyNumberFormat="1" applyFont="1" applyFill="1" applyBorder="1" applyAlignment="1">
      <alignment horizontal="right"/>
    </xf>
    <xf numFmtId="3" fontId="5" fillId="2" borderId="348" xfId="0" applyNumberFormat="1" applyFont="1" applyFill="1" applyBorder="1" applyAlignment="1">
      <alignment horizontal="right"/>
    </xf>
    <xf numFmtId="49" fontId="5" fillId="0" borderId="4" xfId="0" applyNumberFormat="1" applyFont="1" applyBorder="1" applyAlignment="1">
      <alignment horizontal="left"/>
    </xf>
    <xf numFmtId="3" fontId="6" fillId="0" borderId="347" xfId="0" applyNumberFormat="1" applyFont="1" applyBorder="1" applyAlignment="1">
      <alignment horizontal="right" vertical="center"/>
    </xf>
    <xf numFmtId="3" fontId="5" fillId="0" borderId="347" xfId="0" applyNumberFormat="1" applyFont="1" applyBorder="1" applyAlignment="1">
      <alignment horizontal="right" vertical="center"/>
    </xf>
    <xf numFmtId="3" fontId="5" fillId="0" borderId="348" xfId="0" applyNumberFormat="1" applyFont="1" applyBorder="1" applyAlignment="1">
      <alignment horizontal="right" vertical="center"/>
    </xf>
    <xf numFmtId="3" fontId="5" fillId="3" borderId="347" xfId="0" applyNumberFormat="1" applyFont="1" applyFill="1" applyBorder="1" applyAlignment="1">
      <alignment horizontal="right" vertical="top"/>
    </xf>
    <xf numFmtId="3" fontId="10" fillId="3" borderId="347" xfId="0" applyNumberFormat="1" applyFont="1" applyFill="1" applyBorder="1" applyAlignment="1">
      <alignment horizontal="right" vertical="top"/>
    </xf>
    <xf numFmtId="3" fontId="5" fillId="0" borderId="347" xfId="0" applyNumberFormat="1" applyFont="1" applyBorder="1" applyAlignment="1">
      <alignment horizontal="right" vertical="top"/>
    </xf>
    <xf numFmtId="3" fontId="5" fillId="0" borderId="348" xfId="0" applyNumberFormat="1" applyFont="1" applyBorder="1" applyAlignment="1">
      <alignment horizontal="right" vertical="top"/>
    </xf>
    <xf numFmtId="3" fontId="11" fillId="0" borderId="347" xfId="0" applyNumberFormat="1" applyFont="1" applyBorder="1" applyAlignment="1">
      <alignment horizontal="right" vertical="center" wrapText="1"/>
    </xf>
    <xf numFmtId="3" fontId="6" fillId="2" borderId="347" xfId="0" applyNumberFormat="1" applyFont="1" applyFill="1" applyBorder="1" applyAlignment="1">
      <alignment horizontal="right"/>
    </xf>
    <xf numFmtId="3" fontId="6" fillId="2" borderId="348" xfId="0" applyNumberFormat="1" applyFont="1" applyFill="1" applyBorder="1" applyAlignment="1">
      <alignment horizontal="right"/>
    </xf>
    <xf numFmtId="194" fontId="5" fillId="3" borderId="310" xfId="1" applyNumberFormat="1" applyFont="1" applyFill="1" applyBorder="1" applyAlignment="1">
      <alignment horizontal="right" vertical="center"/>
    </xf>
    <xf numFmtId="165" fontId="5" fillId="14" borderId="131" xfId="7" applyNumberFormat="1" applyFont="1" applyFill="1" applyBorder="1" applyAlignment="1">
      <alignment horizontal="right"/>
    </xf>
    <xf numFmtId="165" fontId="10" fillId="14" borderId="131" xfId="7" applyNumberFormat="1" applyFont="1" applyFill="1" applyBorder="1" applyAlignment="1">
      <alignment horizontal="right"/>
    </xf>
    <xf numFmtId="184" fontId="5" fillId="14" borderId="131" xfId="7" applyNumberFormat="1" applyFont="1" applyFill="1" applyBorder="1" applyAlignment="1">
      <alignment horizontal="right"/>
    </xf>
    <xf numFmtId="176" fontId="5" fillId="14" borderId="405" xfId="7" applyNumberFormat="1" applyFont="1" applyFill="1" applyBorder="1" applyAlignment="1">
      <alignment horizontal="right"/>
    </xf>
    <xf numFmtId="177" fontId="5" fillId="14" borderId="405" xfId="7" applyNumberFormat="1" applyFont="1" applyFill="1" applyBorder="1" applyAlignment="1">
      <alignment horizontal="right"/>
    </xf>
    <xf numFmtId="177" fontId="5" fillId="14" borderId="406" xfId="7" applyNumberFormat="1" applyFont="1" applyFill="1" applyBorder="1" applyAlignment="1">
      <alignment horizontal="right"/>
    </xf>
    <xf numFmtId="0" fontId="8" fillId="0" borderId="35" xfId="7" applyNumberFormat="1" applyFont="1" applyFill="1" applyBorder="1" applyAlignment="1">
      <alignment horizontal="center" vertical="top"/>
    </xf>
    <xf numFmtId="168" fontId="5" fillId="14" borderId="405" xfId="1" applyNumberFormat="1" applyFont="1" applyFill="1" applyBorder="1" applyAlignment="1">
      <alignment horizontal="right"/>
    </xf>
    <xf numFmtId="175" fontId="5" fillId="14" borderId="405" xfId="7" applyNumberFormat="1" applyFont="1" applyFill="1" applyBorder="1" applyAlignment="1">
      <alignment horizontal="right"/>
    </xf>
    <xf numFmtId="168" fontId="5" fillId="14" borderId="407" xfId="1" applyNumberFormat="1" applyFont="1" applyFill="1" applyBorder="1" applyAlignment="1">
      <alignment horizontal="right"/>
    </xf>
    <xf numFmtId="49" fontId="5" fillId="7" borderId="131" xfId="7" applyNumberFormat="1" applyFont="1" applyFill="1" applyBorder="1" applyAlignment="1">
      <alignment horizontal="center"/>
    </xf>
    <xf numFmtId="49" fontId="5" fillId="7" borderId="315" xfId="7" applyNumberFormat="1" applyFont="1" applyFill="1" applyBorder="1" applyAlignment="1">
      <alignment horizontal="center"/>
    </xf>
    <xf numFmtId="49" fontId="5" fillId="7" borderId="317" xfId="7" applyNumberFormat="1" applyFont="1" applyFill="1" applyBorder="1" applyAlignment="1">
      <alignment horizontal="center"/>
    </xf>
    <xf numFmtId="49" fontId="5" fillId="7" borderId="318" xfId="7" applyNumberFormat="1" applyFont="1" applyFill="1" applyBorder="1" applyAlignment="1">
      <alignment horizontal="center"/>
    </xf>
    <xf numFmtId="49" fontId="5" fillId="7" borderId="319" xfId="7" applyNumberFormat="1" applyFont="1" applyFill="1" applyBorder="1" applyAlignment="1">
      <alignment horizontal="center"/>
    </xf>
    <xf numFmtId="177" fontId="5" fillId="14" borderId="408" xfId="7" applyNumberFormat="1" applyFont="1" applyFill="1" applyBorder="1" applyAlignment="1">
      <alignment horizontal="right"/>
    </xf>
    <xf numFmtId="177" fontId="5" fillId="14" borderId="411" xfId="7" applyNumberFormat="1" applyFont="1" applyFill="1" applyBorder="1" applyAlignment="1">
      <alignment horizontal="right"/>
    </xf>
    <xf numFmtId="3" fontId="5" fillId="14" borderId="405" xfId="7" applyNumberFormat="1" applyFont="1" applyFill="1" applyBorder="1" applyAlignment="1">
      <alignment horizontal="right"/>
    </xf>
    <xf numFmtId="179" fontId="5" fillId="14" borderId="405" xfId="7" applyNumberFormat="1" applyFont="1" applyFill="1" applyBorder="1" applyAlignment="1">
      <alignment horizontal="right"/>
    </xf>
    <xf numFmtId="165" fontId="5" fillId="14" borderId="404" xfId="7" applyNumberFormat="1" applyFont="1" applyFill="1" applyBorder="1" applyAlignment="1">
      <alignment horizontal="right"/>
    </xf>
    <xf numFmtId="168" fontId="6" fillId="3" borderId="327" xfId="1" applyNumberFormat="1" applyFont="1" applyFill="1" applyBorder="1" applyAlignment="1">
      <alignment horizontal="right"/>
    </xf>
    <xf numFmtId="165" fontId="5" fillId="14" borderId="405" xfId="7" applyNumberFormat="1" applyFont="1" applyFill="1" applyBorder="1" applyAlignment="1">
      <alignment horizontal="right"/>
    </xf>
    <xf numFmtId="168" fontId="6" fillId="0" borderId="327" xfId="1" applyNumberFormat="1" applyFont="1" applyFill="1" applyBorder="1" applyAlignment="1">
      <alignment horizontal="right"/>
    </xf>
    <xf numFmtId="168" fontId="6" fillId="0" borderId="329" xfId="1" applyNumberFormat="1" applyFont="1" applyFill="1" applyBorder="1" applyAlignment="1">
      <alignment horizontal="right"/>
    </xf>
    <xf numFmtId="176" fontId="5" fillId="14" borderId="409" xfId="7" applyNumberFormat="1" applyFont="1" applyFill="1" applyBorder="1" applyAlignment="1">
      <alignment horizontal="right"/>
    </xf>
    <xf numFmtId="176" fontId="5" fillId="14" borderId="410" xfId="7" applyNumberFormat="1" applyFont="1" applyFill="1" applyBorder="1" applyAlignment="1">
      <alignment horizontal="right"/>
    </xf>
    <xf numFmtId="168" fontId="5" fillId="14" borderId="404" xfId="1" applyNumberFormat="1" applyFont="1" applyFill="1" applyBorder="1" applyAlignment="1">
      <alignment horizontal="right"/>
    </xf>
    <xf numFmtId="168" fontId="6" fillId="3" borderId="328" xfId="1" applyNumberFormat="1" applyFont="1" applyFill="1" applyBorder="1" applyAlignment="1">
      <alignment horizontal="right"/>
    </xf>
    <xf numFmtId="168" fontId="6" fillId="3" borderId="329" xfId="1" applyNumberFormat="1" applyFont="1" applyFill="1" applyBorder="1" applyAlignment="1">
      <alignment horizontal="right"/>
    </xf>
    <xf numFmtId="168" fontId="5" fillId="14" borderId="405" xfId="1" applyNumberFormat="1" applyFont="1" applyFill="1" applyBorder="1" applyAlignment="1">
      <alignment horizontal="right" vertical="center"/>
    </xf>
    <xf numFmtId="168" fontId="5" fillId="14" borderId="404" xfId="1" applyNumberFormat="1" applyFont="1" applyFill="1" applyBorder="1" applyAlignment="1">
      <alignment horizontal="right" vertical="center"/>
    </xf>
    <xf numFmtId="168" fontId="5" fillId="14" borderId="408" xfId="1" applyNumberFormat="1" applyFont="1" applyFill="1" applyBorder="1" applyAlignment="1">
      <alignment horizontal="right" vertical="center"/>
    </xf>
    <xf numFmtId="168" fontId="5" fillId="14" borderId="407" xfId="1" applyNumberFormat="1" applyFont="1" applyFill="1" applyBorder="1" applyAlignment="1">
      <alignment horizontal="right" vertical="center"/>
    </xf>
    <xf numFmtId="194" fontId="5" fillId="14" borderId="405" xfId="1" applyNumberFormat="1" applyFont="1" applyFill="1" applyBorder="1" applyAlignment="1">
      <alignment horizontal="right"/>
    </xf>
    <xf numFmtId="168" fontId="13" fillId="14" borderId="405" xfId="1" applyNumberFormat="1" applyFont="1" applyFill="1" applyBorder="1" applyAlignment="1">
      <alignment horizontal="right"/>
    </xf>
    <xf numFmtId="194" fontId="5" fillId="14" borderId="404" xfId="1" applyNumberFormat="1" applyFont="1" applyFill="1" applyBorder="1" applyAlignment="1">
      <alignment horizontal="right"/>
    </xf>
    <xf numFmtId="194" fontId="6" fillId="3" borderId="327" xfId="1" applyNumberFormat="1" applyFont="1" applyFill="1" applyBorder="1" applyAlignment="1">
      <alignment horizontal="right"/>
    </xf>
    <xf numFmtId="3" fontId="9" fillId="0" borderId="329" xfId="69" applyNumberFormat="1" applyFont="1" applyBorder="1" applyAlignment="1">
      <alignment horizontal="right" vertical="top" wrapText="1"/>
    </xf>
    <xf numFmtId="168" fontId="10" fillId="14" borderId="405" xfId="1" applyNumberFormat="1" applyFont="1" applyFill="1" applyBorder="1" applyAlignment="1">
      <alignment horizontal="left"/>
    </xf>
    <xf numFmtId="168" fontId="10" fillId="14" borderId="404" xfId="1" applyNumberFormat="1" applyFont="1" applyFill="1" applyBorder="1" applyAlignment="1">
      <alignment horizontal="left"/>
    </xf>
    <xf numFmtId="168" fontId="10" fillId="14" borderId="414" xfId="1" applyNumberFormat="1" applyFont="1" applyFill="1" applyBorder="1" applyAlignment="1">
      <alignment horizontal="left"/>
    </xf>
    <xf numFmtId="168" fontId="9" fillId="0" borderId="327" xfId="1" applyNumberFormat="1" applyFont="1" applyFill="1" applyBorder="1" applyAlignment="1">
      <alignment horizontal="right" vertical="top"/>
    </xf>
    <xf numFmtId="168" fontId="9" fillId="0" borderId="329" xfId="1" applyNumberFormat="1" applyFont="1" applyFill="1" applyBorder="1" applyAlignment="1">
      <alignment horizontal="right" vertical="top"/>
    </xf>
    <xf numFmtId="168" fontId="13" fillId="14" borderId="405" xfId="1" applyNumberFormat="1" applyFont="1" applyFill="1" applyBorder="1" applyAlignment="1">
      <alignment horizontal="center" wrapText="1"/>
    </xf>
    <xf numFmtId="168" fontId="13" fillId="14" borderId="404" xfId="1" applyNumberFormat="1" applyFont="1" applyFill="1" applyBorder="1" applyAlignment="1">
      <alignment horizontal="center" wrapText="1"/>
    </xf>
    <xf numFmtId="168" fontId="9" fillId="3" borderId="327" xfId="1" applyNumberFormat="1" applyFont="1" applyFill="1" applyBorder="1" applyAlignment="1">
      <alignment horizontal="left"/>
    </xf>
    <xf numFmtId="168" fontId="6" fillId="3" borderId="329" xfId="1" applyNumberFormat="1" applyFont="1" applyFill="1" applyBorder="1" applyAlignment="1">
      <alignment horizontal="left"/>
    </xf>
    <xf numFmtId="165" fontId="5" fillId="14" borderId="408" xfId="7" applyNumberFormat="1" applyFont="1" applyFill="1" applyBorder="1" applyAlignment="1">
      <alignment horizontal="right"/>
    </xf>
    <xf numFmtId="49" fontId="5" fillId="14" borderId="285" xfId="0" applyNumberFormat="1" applyFont="1" applyFill="1" applyBorder="1" applyAlignment="1">
      <alignment horizontal="left" vertical="center"/>
    </xf>
    <xf numFmtId="168" fontId="13" fillId="0" borderId="0" xfId="1" applyNumberFormat="1" applyFont="1" applyFill="1" applyBorder="1" applyAlignment="1">
      <alignment horizontal="right" vertical="top"/>
    </xf>
    <xf numFmtId="168" fontId="13" fillId="3" borderId="0" xfId="0" applyNumberFormat="1" applyFont="1" applyFill="1"/>
    <xf numFmtId="168" fontId="9" fillId="3" borderId="0" xfId="1" applyNumberFormat="1" applyFont="1" applyFill="1" applyBorder="1" applyAlignment="1">
      <alignment horizontal="right"/>
    </xf>
    <xf numFmtId="194" fontId="6" fillId="3" borderId="0" xfId="1" applyNumberFormat="1" applyFont="1" applyFill="1" applyBorder="1" applyAlignment="1">
      <alignment horizontal="left"/>
    </xf>
    <xf numFmtId="0" fontId="7" fillId="3" borderId="384" xfId="0" applyFont="1" applyFill="1" applyBorder="1" applyAlignment="1">
      <alignment horizontal="left" vertical="center"/>
    </xf>
    <xf numFmtId="0" fontId="13" fillId="15" borderId="9" xfId="65" applyFont="1" applyFill="1" applyBorder="1" applyAlignment="1">
      <alignment vertical="top" wrapText="1"/>
    </xf>
    <xf numFmtId="0" fontId="13" fillId="15" borderId="11" xfId="65" applyFont="1" applyFill="1" applyBorder="1" applyAlignment="1">
      <alignment vertical="top" wrapText="1"/>
    </xf>
    <xf numFmtId="168" fontId="10" fillId="0" borderId="384" xfId="28" applyNumberFormat="1" applyFont="1" applyFill="1" applyBorder="1" applyAlignment="1">
      <alignment horizontal="left" vertical="top" wrapText="1"/>
    </xf>
    <xf numFmtId="3" fontId="13" fillId="3" borderId="400" xfId="25" applyNumberFormat="1" applyFont="1" applyFill="1" applyBorder="1" applyAlignment="1">
      <alignment horizontal="right"/>
    </xf>
    <xf numFmtId="193" fontId="9" fillId="3" borderId="204" xfId="5" applyNumberFormat="1" applyFont="1" applyFill="1" applyBorder="1" applyAlignment="1">
      <alignment vertical="center"/>
    </xf>
    <xf numFmtId="168" fontId="13" fillId="3" borderId="422" xfId="28" applyNumberFormat="1" applyFont="1" applyFill="1" applyBorder="1" applyAlignment="1">
      <alignment horizontal="left" vertical="top"/>
    </xf>
    <xf numFmtId="49" fontId="5" fillId="14" borderId="425" xfId="0" applyNumberFormat="1" applyFont="1" applyFill="1" applyBorder="1" applyAlignment="1">
      <alignment horizontal="left" vertical="top"/>
    </xf>
    <xf numFmtId="3" fontId="5" fillId="14" borderId="426" xfId="0" applyNumberFormat="1" applyFont="1" applyFill="1" applyBorder="1" applyAlignment="1">
      <alignment horizontal="right" vertical="top"/>
    </xf>
    <xf numFmtId="179" fontId="5" fillId="14" borderId="427" xfId="0" applyNumberFormat="1" applyFont="1" applyFill="1" applyBorder="1" applyAlignment="1">
      <alignment horizontal="right" vertical="top"/>
    </xf>
    <xf numFmtId="17" fontId="7" fillId="3" borderId="424" xfId="7" applyNumberFormat="1" applyFont="1" applyFill="1" applyBorder="1" applyAlignment="1">
      <alignment horizontal="left" vertical="center"/>
    </xf>
    <xf numFmtId="17" fontId="7" fillId="3" borderId="344" xfId="7" applyNumberFormat="1" applyFont="1" applyFill="1" applyBorder="1" applyAlignment="1">
      <alignment horizontal="left" vertical="center"/>
    </xf>
    <xf numFmtId="49" fontId="17" fillId="0" borderId="29" xfId="0" applyNumberFormat="1" applyFont="1" applyBorder="1" applyAlignment="1">
      <alignment horizontal="left"/>
    </xf>
    <xf numFmtId="49" fontId="17" fillId="0" borderId="30" xfId="0" applyNumberFormat="1" applyFont="1" applyBorder="1" applyAlignment="1">
      <alignment horizontal="left"/>
    </xf>
    <xf numFmtId="49" fontId="26" fillId="13" borderId="126" xfId="7" applyNumberFormat="1" applyFont="1" applyFill="1" applyBorder="1" applyAlignment="1">
      <alignment horizontal="center" vertical="center" wrapText="1"/>
    </xf>
    <xf numFmtId="49" fontId="26" fillId="13" borderId="177" xfId="7" applyNumberFormat="1" applyFont="1" applyFill="1" applyBorder="1" applyAlignment="1">
      <alignment horizontal="center" vertical="center" wrapText="1"/>
    </xf>
    <xf numFmtId="49" fontId="26" fillId="13" borderId="4" xfId="7" applyNumberFormat="1" applyFont="1" applyFill="1" applyBorder="1" applyAlignment="1">
      <alignment horizontal="center" vertical="center" wrapText="1"/>
    </xf>
    <xf numFmtId="49" fontId="26" fillId="13" borderId="3" xfId="7" applyNumberFormat="1" applyFont="1" applyFill="1" applyBorder="1" applyAlignment="1">
      <alignment horizontal="center" vertical="center" wrapText="1"/>
    </xf>
    <xf numFmtId="49" fontId="17" fillId="0" borderId="0" xfId="0" applyNumberFormat="1" applyFont="1" applyAlignment="1">
      <alignment horizontal="left" vertical="center" wrapText="1"/>
    </xf>
    <xf numFmtId="168" fontId="6" fillId="2" borderId="428" xfId="1" applyNumberFormat="1" applyFont="1" applyFill="1" applyBorder="1" applyAlignment="1">
      <alignment horizontal="right"/>
    </xf>
    <xf numFmtId="0" fontId="6" fillId="2" borderId="428" xfId="7" applyFont="1" applyFill="1" applyBorder="1" applyAlignment="1">
      <alignment horizontal="right"/>
    </xf>
    <xf numFmtId="49" fontId="26" fillId="13" borderId="187" xfId="7" applyNumberFormat="1" applyFont="1" applyFill="1" applyBorder="1" applyAlignment="1">
      <alignment horizontal="center" vertical="center" wrapText="1"/>
    </xf>
    <xf numFmtId="17" fontId="7" fillId="4" borderId="344" xfId="7" applyNumberFormat="1" applyFont="1" applyFill="1" applyBorder="1" applyAlignment="1">
      <alignment horizontal="left" vertical="center"/>
    </xf>
    <xf numFmtId="17" fontId="7" fillId="4" borderId="424" xfId="7" applyNumberFormat="1" applyFont="1" applyFill="1" applyBorder="1" applyAlignment="1">
      <alignment horizontal="left" vertical="center"/>
    </xf>
    <xf numFmtId="17" fontId="7" fillId="4" borderId="12" xfId="7" applyNumberFormat="1" applyFont="1" applyFill="1" applyBorder="1" applyAlignment="1">
      <alignment horizontal="left" vertical="center"/>
    </xf>
    <xf numFmtId="168" fontId="6" fillId="2" borderId="211" xfId="1" applyNumberFormat="1" applyFont="1" applyFill="1" applyBorder="1" applyAlignment="1">
      <alignment horizontal="right"/>
    </xf>
    <xf numFmtId="175" fontId="6" fillId="3" borderId="211" xfId="7" applyNumberFormat="1" applyFont="1" applyFill="1" applyBorder="1" applyAlignment="1">
      <alignment horizontal="right"/>
    </xf>
    <xf numFmtId="0" fontId="6" fillId="2" borderId="211" xfId="7" applyFont="1" applyFill="1" applyBorder="1" applyAlignment="1">
      <alignment horizontal="right"/>
    </xf>
    <xf numFmtId="175" fontId="6" fillId="3" borderId="237" xfId="7" applyNumberFormat="1" applyFont="1" applyFill="1" applyBorder="1" applyAlignment="1">
      <alignment horizontal="right"/>
    </xf>
    <xf numFmtId="165" fontId="6" fillId="2" borderId="428" xfId="7" applyNumberFormat="1" applyFont="1" applyFill="1" applyBorder="1" applyAlignment="1">
      <alignment horizontal="right"/>
    </xf>
    <xf numFmtId="165" fontId="6" fillId="0" borderId="428" xfId="7" applyNumberFormat="1" applyFont="1" applyFill="1" applyBorder="1" applyAlignment="1">
      <alignment horizontal="right"/>
    </xf>
    <xf numFmtId="177" fontId="5" fillId="0" borderId="185" xfId="7" applyNumberFormat="1" applyFont="1" applyFill="1" applyBorder="1" applyAlignment="1">
      <alignment horizontal="right"/>
    </xf>
    <xf numFmtId="49" fontId="5" fillId="14" borderId="412" xfId="0" applyNumberFormat="1" applyFont="1" applyFill="1" applyBorder="1" applyAlignment="1">
      <alignment horizontal="left"/>
    </xf>
    <xf numFmtId="165" fontId="6" fillId="2" borderId="229" xfId="7" applyNumberFormat="1" applyFont="1" applyFill="1" applyBorder="1" applyAlignment="1">
      <alignment horizontal="right"/>
    </xf>
    <xf numFmtId="165" fontId="6" fillId="0" borderId="229" xfId="7" applyNumberFormat="1" applyFont="1" applyFill="1" applyBorder="1" applyAlignment="1">
      <alignment horizontal="right"/>
    </xf>
    <xf numFmtId="49" fontId="26" fillId="13" borderId="234" xfId="7" applyNumberFormat="1" applyFont="1" applyFill="1" applyBorder="1" applyAlignment="1">
      <alignment horizontal="center" vertical="center" wrapText="1"/>
    </xf>
    <xf numFmtId="17" fontId="11" fillId="4" borderId="432" xfId="7" applyNumberFormat="1" applyFont="1" applyFill="1" applyBorder="1" applyAlignment="1">
      <alignment horizontal="left" vertical="center"/>
    </xf>
    <xf numFmtId="198" fontId="5" fillId="2" borderId="360" xfId="7" applyNumberFormat="1" applyFont="1" applyFill="1" applyBorder="1" applyAlignment="1">
      <alignment horizontal="right"/>
    </xf>
    <xf numFmtId="198" fontId="5" fillId="2" borderId="433" xfId="7" applyNumberFormat="1" applyFont="1" applyFill="1" applyBorder="1" applyAlignment="1">
      <alignment horizontal="right"/>
    </xf>
    <xf numFmtId="168" fontId="6" fillId="0" borderId="434" xfId="1" applyNumberFormat="1" applyFont="1" applyFill="1" applyBorder="1" applyAlignment="1">
      <alignment horizontal="right"/>
    </xf>
    <xf numFmtId="49" fontId="26" fillId="13" borderId="4" xfId="0" applyNumberFormat="1" applyFont="1" applyFill="1" applyBorder="1" applyAlignment="1">
      <alignment horizontal="center" vertical="center" wrapText="1"/>
    </xf>
    <xf numFmtId="49" fontId="26" fillId="13" borderId="126" xfId="0" applyNumberFormat="1" applyFont="1" applyFill="1" applyBorder="1" applyAlignment="1">
      <alignment horizontal="center" vertical="center" wrapText="1"/>
    </xf>
    <xf numFmtId="49" fontId="26" fillId="13" borderId="2" xfId="0" applyNumberFormat="1" applyFont="1" applyFill="1" applyBorder="1" applyAlignment="1">
      <alignment horizontal="center" vertical="center" wrapText="1"/>
    </xf>
    <xf numFmtId="49" fontId="26" fillId="13" borderId="177" xfId="0" applyNumberFormat="1" applyFont="1" applyFill="1" applyBorder="1" applyAlignment="1">
      <alignment horizontal="center" vertical="center" wrapText="1"/>
    </xf>
    <xf numFmtId="49" fontId="26" fillId="13" borderId="435" xfId="0" applyNumberFormat="1" applyFont="1" applyFill="1" applyBorder="1" applyAlignment="1">
      <alignment horizontal="center" vertical="center" wrapText="1"/>
    </xf>
    <xf numFmtId="1" fontId="5" fillId="3" borderId="432" xfId="0" applyNumberFormat="1" applyFont="1" applyFill="1" applyBorder="1" applyAlignment="1">
      <alignment horizontal="center" vertical="top"/>
    </xf>
    <xf numFmtId="1" fontId="5" fillId="3" borderId="436" xfId="0" applyNumberFormat="1" applyFont="1" applyFill="1" applyBorder="1" applyAlignment="1">
      <alignment horizontal="center" vertical="top"/>
    </xf>
    <xf numFmtId="49" fontId="5" fillId="3" borderId="437" xfId="0" applyNumberFormat="1" applyFont="1" applyFill="1" applyBorder="1" applyAlignment="1">
      <alignment horizontal="left" vertical="top"/>
    </xf>
    <xf numFmtId="179" fontId="5" fillId="3" borderId="438" xfId="0" applyNumberFormat="1" applyFont="1" applyFill="1" applyBorder="1" applyAlignment="1">
      <alignment horizontal="right" vertical="top"/>
    </xf>
    <xf numFmtId="168" fontId="8" fillId="3" borderId="229" xfId="1" applyNumberFormat="1" applyFont="1" applyFill="1" applyBorder="1" applyAlignment="1">
      <alignment horizontal="center" wrapText="1"/>
    </xf>
    <xf numFmtId="168" fontId="8" fillId="3" borderId="230" xfId="1" applyNumberFormat="1" applyFont="1" applyFill="1" applyBorder="1" applyAlignment="1">
      <alignment horizontal="center" wrapText="1"/>
    </xf>
    <xf numFmtId="168" fontId="8" fillId="3" borderId="428" xfId="1" applyNumberFormat="1" applyFont="1" applyFill="1" applyBorder="1" applyAlignment="1">
      <alignment horizontal="center" wrapText="1"/>
    </xf>
    <xf numFmtId="168" fontId="8" fillId="3" borderId="429" xfId="1" applyNumberFormat="1" applyFont="1" applyFill="1" applyBorder="1" applyAlignment="1">
      <alignment horizontal="center" wrapText="1"/>
    </xf>
    <xf numFmtId="17" fontId="7" fillId="3" borderId="227" xfId="7" applyNumberFormat="1" applyFont="1" applyFill="1" applyBorder="1" applyAlignment="1">
      <alignment horizontal="left" vertical="center"/>
    </xf>
    <xf numFmtId="168" fontId="9" fillId="3" borderId="428" xfId="1" applyNumberFormat="1" applyFont="1" applyFill="1" applyBorder="1" applyAlignment="1">
      <alignment horizontal="left"/>
    </xf>
    <xf numFmtId="168" fontId="6" fillId="3" borderId="439" xfId="1" applyNumberFormat="1" applyFont="1" applyFill="1" applyBorder="1" applyAlignment="1">
      <alignment horizontal="left"/>
    </xf>
    <xf numFmtId="193" fontId="5" fillId="14" borderId="426" xfId="1" applyNumberFormat="1" applyFont="1" applyFill="1" applyBorder="1" applyAlignment="1">
      <alignment horizontal="right" vertical="center"/>
    </xf>
    <xf numFmtId="193" fontId="5" fillId="14" borderId="427" xfId="1" applyNumberFormat="1" applyFont="1" applyFill="1" applyBorder="1" applyAlignment="1">
      <alignment horizontal="right" vertical="center"/>
    </xf>
    <xf numFmtId="193" fontId="6" fillId="3" borderId="428" xfId="1" applyNumberFormat="1" applyFont="1" applyFill="1" applyBorder="1" applyAlignment="1">
      <alignment horizontal="right"/>
    </xf>
    <xf numFmtId="193" fontId="6" fillId="3" borderId="429" xfId="1" applyNumberFormat="1" applyFont="1" applyFill="1" applyBorder="1" applyAlignment="1">
      <alignment horizontal="right"/>
    </xf>
    <xf numFmtId="193" fontId="6" fillId="3" borderId="229" xfId="1" applyNumberFormat="1" applyFont="1" applyFill="1" applyBorder="1" applyAlignment="1">
      <alignment horizontal="right"/>
    </xf>
    <xf numFmtId="193" fontId="6" fillId="3" borderId="230" xfId="1" applyNumberFormat="1" applyFont="1" applyFill="1" applyBorder="1" applyAlignment="1">
      <alignment horizontal="right"/>
    </xf>
    <xf numFmtId="168" fontId="9" fillId="3" borderId="382" xfId="1" applyNumberFormat="1" applyFont="1" applyFill="1" applyBorder="1" applyAlignment="1">
      <alignment horizontal="right" vertical="center" wrapText="1"/>
    </xf>
    <xf numFmtId="3" fontId="9" fillId="0" borderId="384" xfId="0" applyNumberFormat="1" applyFont="1" applyBorder="1" applyAlignment="1">
      <alignment horizontal="center"/>
    </xf>
    <xf numFmtId="49" fontId="5" fillId="14" borderId="425" xfId="0" applyNumberFormat="1" applyFont="1" applyFill="1" applyBorder="1" applyAlignment="1">
      <alignment horizontal="left"/>
    </xf>
    <xf numFmtId="3" fontId="5" fillId="14" borderId="442" xfId="0" applyNumberFormat="1" applyFont="1" applyFill="1" applyBorder="1" applyAlignment="1">
      <alignment horizontal="right"/>
    </xf>
    <xf numFmtId="3" fontId="5" fillId="14" borderId="3" xfId="0" applyNumberFormat="1" applyFont="1" applyFill="1" applyBorder="1" applyAlignment="1">
      <alignment horizontal="right"/>
    </xf>
    <xf numFmtId="0" fontId="6" fillId="2" borderId="428" xfId="0" applyFont="1" applyFill="1" applyBorder="1" applyAlignment="1">
      <alignment horizontal="right"/>
    </xf>
    <xf numFmtId="3" fontId="6" fillId="2" borderId="428" xfId="0" applyNumberFormat="1" applyFont="1" applyFill="1" applyBorder="1" applyAlignment="1">
      <alignment horizontal="right"/>
    </xf>
    <xf numFmtId="3" fontId="6" fillId="2" borderId="429" xfId="0" applyNumberFormat="1" applyFont="1" applyFill="1" applyBorder="1" applyAlignment="1">
      <alignment horizontal="right"/>
    </xf>
    <xf numFmtId="3" fontId="9" fillId="0" borderId="384" xfId="25" applyNumberFormat="1" applyFont="1" applyFill="1" applyBorder="1" applyAlignment="1">
      <alignment horizontal="right"/>
    </xf>
    <xf numFmtId="3" fontId="8" fillId="0" borderId="443" xfId="1" applyNumberFormat="1" applyFont="1" applyBorder="1" applyAlignment="1">
      <alignment horizontal="right"/>
    </xf>
    <xf numFmtId="3" fontId="8" fillId="0" borderId="389" xfId="65" applyNumberFormat="1" applyFont="1" applyBorder="1" applyAlignment="1">
      <alignment horizontal="right"/>
    </xf>
    <xf numFmtId="3" fontId="8" fillId="0" borderId="444" xfId="65" applyNumberFormat="1" applyFont="1" applyBorder="1" applyAlignment="1">
      <alignment horizontal="right"/>
    </xf>
    <xf numFmtId="193" fontId="9" fillId="3" borderId="19" xfId="5" applyNumberFormat="1" applyFont="1" applyFill="1" applyBorder="1" applyAlignment="1">
      <alignment vertical="center"/>
    </xf>
    <xf numFmtId="193" fontId="33" fillId="3" borderId="428" xfId="1" applyNumberFormat="1" applyFont="1" applyFill="1" applyBorder="1" applyAlignment="1">
      <alignment vertical="center"/>
    </xf>
    <xf numFmtId="193" fontId="33" fillId="3" borderId="445" xfId="1" applyNumberFormat="1" applyFont="1" applyFill="1" applyBorder="1" applyAlignment="1">
      <alignment vertical="center"/>
    </xf>
    <xf numFmtId="49" fontId="10" fillId="14" borderId="425" xfId="0" applyNumberFormat="1" applyFont="1" applyFill="1" applyBorder="1" applyAlignment="1">
      <alignment horizontal="left"/>
    </xf>
    <xf numFmtId="3" fontId="6" fillId="0" borderId="229" xfId="7" applyNumberFormat="1" applyFont="1" applyFill="1" applyBorder="1" applyAlignment="1">
      <alignment horizontal="right"/>
    </xf>
    <xf numFmtId="3" fontId="6" fillId="0" borderId="230" xfId="7" applyNumberFormat="1" applyFont="1" applyFill="1" applyBorder="1" applyAlignment="1">
      <alignment horizontal="right"/>
    </xf>
    <xf numFmtId="3" fontId="6" fillId="2" borderId="0" xfId="7" applyNumberFormat="1" applyFont="1" applyFill="1" applyBorder="1" applyAlignment="1">
      <alignment horizontal="right"/>
    </xf>
    <xf numFmtId="3" fontId="6" fillId="0" borderId="0" xfId="7" applyNumberFormat="1" applyFont="1" applyFill="1" applyBorder="1" applyAlignment="1">
      <alignment horizontal="right"/>
    </xf>
    <xf numFmtId="3" fontId="6" fillId="0" borderId="0" xfId="1" applyNumberFormat="1" applyFont="1" applyFill="1" applyBorder="1" applyAlignment="1">
      <alignment horizontal="right"/>
    </xf>
    <xf numFmtId="49" fontId="26" fillId="13" borderId="73" xfId="7" applyNumberFormat="1" applyFont="1" applyFill="1" applyBorder="1" applyAlignment="1">
      <alignment horizontal="center" vertical="center" wrapText="1"/>
    </xf>
    <xf numFmtId="168" fontId="5" fillId="14" borderId="131" xfId="1" applyNumberFormat="1" applyFont="1" applyFill="1" applyBorder="1" applyAlignment="1">
      <alignment horizontal="right"/>
    </xf>
    <xf numFmtId="49" fontId="5" fillId="14" borderId="343" xfId="0" applyNumberFormat="1" applyFont="1" applyFill="1" applyBorder="1" applyAlignment="1">
      <alignment horizontal="left"/>
    </xf>
    <xf numFmtId="165" fontId="5" fillId="14" borderId="225" xfId="7" applyNumberFormat="1" applyFont="1" applyFill="1" applyBorder="1" applyAlignment="1">
      <alignment horizontal="right"/>
    </xf>
    <xf numFmtId="165" fontId="6" fillId="2" borderId="429" xfId="7" applyNumberFormat="1" applyFont="1" applyFill="1" applyBorder="1" applyAlignment="1">
      <alignment horizontal="right"/>
    </xf>
    <xf numFmtId="0" fontId="6" fillId="2" borderId="229" xfId="7" applyFont="1" applyFill="1" applyBorder="1" applyAlignment="1">
      <alignment horizontal="right"/>
    </xf>
    <xf numFmtId="168" fontId="6" fillId="2" borderId="229" xfId="1" applyNumberFormat="1" applyFont="1" applyFill="1" applyBorder="1" applyAlignment="1">
      <alignment horizontal="right"/>
    </xf>
    <xf numFmtId="165" fontId="6" fillId="2" borderId="230" xfId="7" applyNumberFormat="1" applyFont="1" applyFill="1" applyBorder="1" applyAlignment="1">
      <alignment horizontal="right"/>
    </xf>
    <xf numFmtId="190" fontId="5" fillId="0" borderId="0" xfId="68" applyNumberFormat="1" applyFont="1" applyFill="1" applyAlignment="1">
      <alignment vertical="center"/>
    </xf>
    <xf numFmtId="165" fontId="9" fillId="0" borderId="428" xfId="7" applyNumberFormat="1" applyFont="1" applyFill="1" applyBorder="1" applyAlignment="1">
      <alignment horizontal="right"/>
    </xf>
    <xf numFmtId="165" fontId="6" fillId="0" borderId="429" xfId="7" applyNumberFormat="1" applyFont="1" applyFill="1" applyBorder="1" applyAlignment="1">
      <alignment horizontal="right"/>
    </xf>
    <xf numFmtId="165" fontId="6" fillId="2" borderId="428" xfId="7" applyNumberFormat="1" applyFont="1" applyFill="1" applyBorder="1" applyAlignment="1">
      <alignment horizontal="right" vertical="center"/>
    </xf>
    <xf numFmtId="165" fontId="9" fillId="2" borderId="428" xfId="7" applyNumberFormat="1" applyFont="1" applyFill="1" applyBorder="1" applyAlignment="1">
      <alignment horizontal="right" vertical="center"/>
    </xf>
    <xf numFmtId="175" fontId="6" fillId="2" borderId="428" xfId="7" applyNumberFormat="1" applyFont="1" applyFill="1" applyBorder="1" applyAlignment="1">
      <alignment horizontal="right" vertical="center"/>
    </xf>
    <xf numFmtId="165" fontId="6" fillId="0" borderId="428" xfId="7" applyNumberFormat="1" applyFont="1" applyFill="1" applyBorder="1" applyAlignment="1">
      <alignment horizontal="right" vertical="center"/>
    </xf>
    <xf numFmtId="184" fontId="6" fillId="2" borderId="428" xfId="7" applyNumberFormat="1" applyFont="1" applyFill="1" applyBorder="1" applyAlignment="1">
      <alignment horizontal="right" vertical="center"/>
    </xf>
    <xf numFmtId="168" fontId="5" fillId="2" borderId="36" xfId="1" applyNumberFormat="1" applyFont="1" applyFill="1" applyBorder="1" applyAlignment="1">
      <alignment horizontal="right"/>
    </xf>
    <xf numFmtId="49" fontId="5" fillId="14" borderId="446" xfId="0" applyNumberFormat="1" applyFont="1" applyFill="1" applyBorder="1" applyAlignment="1">
      <alignment horizontal="left"/>
    </xf>
    <xf numFmtId="165" fontId="10" fillId="14" borderId="225" xfId="7" applyNumberFormat="1" applyFont="1" applyFill="1" applyBorder="1" applyAlignment="1">
      <alignment horizontal="right"/>
    </xf>
    <xf numFmtId="165" fontId="6" fillId="2" borderId="429" xfId="7" applyNumberFormat="1" applyFont="1" applyFill="1" applyBorder="1" applyAlignment="1">
      <alignment horizontal="right" vertical="center"/>
    </xf>
    <xf numFmtId="165" fontId="6" fillId="2" borderId="229" xfId="7" applyNumberFormat="1" applyFont="1" applyFill="1" applyBorder="1" applyAlignment="1">
      <alignment horizontal="right" vertical="center"/>
    </xf>
    <xf numFmtId="165" fontId="9" fillId="2" borderId="229" xfId="7" applyNumberFormat="1" applyFont="1" applyFill="1" applyBorder="1" applyAlignment="1">
      <alignment horizontal="right" vertical="center"/>
    </xf>
    <xf numFmtId="175" fontId="6" fillId="2" borderId="229" xfId="7" applyNumberFormat="1" applyFont="1" applyFill="1" applyBorder="1" applyAlignment="1">
      <alignment horizontal="right" vertical="center"/>
    </xf>
    <xf numFmtId="165" fontId="6" fillId="0" borderId="229" xfId="7" applyNumberFormat="1" applyFont="1" applyFill="1" applyBorder="1" applyAlignment="1">
      <alignment horizontal="right" vertical="center"/>
    </xf>
    <xf numFmtId="184" fontId="6" fillId="2" borderId="229" xfId="7" applyNumberFormat="1" applyFont="1" applyFill="1" applyBorder="1" applyAlignment="1">
      <alignment horizontal="right" vertical="center"/>
    </xf>
    <xf numFmtId="165" fontId="6" fillId="2" borderId="230" xfId="7" applyNumberFormat="1" applyFont="1" applyFill="1" applyBorder="1" applyAlignment="1">
      <alignment horizontal="right" vertical="center"/>
    </xf>
    <xf numFmtId="17" fontId="26" fillId="13" borderId="60" xfId="7" applyNumberFormat="1" applyFont="1" applyFill="1" applyBorder="1" applyAlignment="1">
      <alignment horizontal="center" vertical="center"/>
    </xf>
    <xf numFmtId="0" fontId="6" fillId="2" borderId="448" xfId="7" applyFont="1" applyFill="1" applyBorder="1" applyAlignment="1">
      <alignment horizontal="center"/>
    </xf>
    <xf numFmtId="49" fontId="6" fillId="2" borderId="449" xfId="7" applyNumberFormat="1" applyFont="1" applyFill="1" applyBorder="1" applyAlignment="1">
      <alignment horizontal="left"/>
    </xf>
    <xf numFmtId="17" fontId="26" fillId="13" borderId="70" xfId="7" applyNumberFormat="1" applyFont="1" applyFill="1" applyBorder="1" applyAlignment="1">
      <alignment horizontal="center" vertical="center"/>
    </xf>
    <xf numFmtId="49" fontId="5" fillId="0" borderId="446" xfId="0" applyNumberFormat="1" applyFont="1" applyBorder="1" applyAlignment="1">
      <alignment horizontal="left"/>
    </xf>
    <xf numFmtId="176" fontId="5" fillId="2" borderId="430" xfId="7" applyNumberFormat="1" applyFont="1" applyFill="1" applyBorder="1" applyAlignment="1">
      <alignment horizontal="right"/>
    </xf>
    <xf numFmtId="176" fontId="5" fillId="2" borderId="431" xfId="7" applyNumberFormat="1" applyFont="1" applyFill="1" applyBorder="1" applyAlignment="1">
      <alignment horizontal="right"/>
    </xf>
    <xf numFmtId="17" fontId="7" fillId="4" borderId="450" xfId="7" applyNumberFormat="1" applyFont="1" applyFill="1" applyBorder="1" applyAlignment="1">
      <alignment horizontal="left" vertical="center"/>
    </xf>
    <xf numFmtId="17" fontId="7" fillId="4" borderId="452" xfId="7" applyNumberFormat="1" applyFont="1" applyFill="1" applyBorder="1" applyAlignment="1">
      <alignment horizontal="left" vertical="center"/>
    </xf>
    <xf numFmtId="43" fontId="13" fillId="14" borderId="4" xfId="1" applyFont="1" applyFill="1" applyBorder="1" applyAlignment="1">
      <alignment horizontal="center" vertical="center" wrapText="1"/>
    </xf>
    <xf numFmtId="176" fontId="5" fillId="2" borderId="95" xfId="7" applyNumberFormat="1" applyFont="1" applyFill="1" applyBorder="1" applyAlignment="1">
      <alignment horizontal="right"/>
    </xf>
    <xf numFmtId="176" fontId="5" fillId="2" borderId="185" xfId="7" applyNumberFormat="1" applyFont="1" applyFill="1" applyBorder="1" applyAlignment="1">
      <alignment horizontal="right"/>
    </xf>
    <xf numFmtId="1" fontId="6" fillId="2" borderId="294" xfId="7" applyNumberFormat="1" applyFont="1" applyFill="1" applyBorder="1" applyAlignment="1">
      <alignment horizontal="right"/>
    </xf>
    <xf numFmtId="1" fontId="6" fillId="2" borderId="453" xfId="7" applyNumberFormat="1" applyFont="1" applyFill="1" applyBorder="1" applyAlignment="1">
      <alignment horizontal="right"/>
    </xf>
    <xf numFmtId="191" fontId="6" fillId="0" borderId="455" xfId="7" applyNumberFormat="1" applyFont="1" applyFill="1" applyBorder="1" applyAlignment="1">
      <alignment horizontal="right"/>
    </xf>
    <xf numFmtId="0" fontId="6" fillId="2" borderId="0" xfId="7" applyFont="1" applyFill="1" applyBorder="1" applyAlignment="1">
      <alignment vertical="center"/>
    </xf>
    <xf numFmtId="191" fontId="6" fillId="0" borderId="0" xfId="7" applyNumberFormat="1" applyFont="1" applyFill="1" applyBorder="1" applyAlignment="1">
      <alignment horizontal="right"/>
    </xf>
    <xf numFmtId="191" fontId="6" fillId="0" borderId="456" xfId="7" applyNumberFormat="1" applyFont="1" applyFill="1" applyBorder="1" applyAlignment="1">
      <alignment horizontal="right"/>
    </xf>
    <xf numFmtId="49" fontId="26" fillId="13" borderId="457" xfId="7" applyNumberFormat="1" applyFont="1" applyFill="1" applyBorder="1" applyAlignment="1">
      <alignment horizontal="center" vertical="center"/>
    </xf>
    <xf numFmtId="49" fontId="5" fillId="7" borderId="140" xfId="7" applyNumberFormat="1" applyFont="1" applyFill="1" applyBorder="1" applyAlignment="1">
      <alignment horizontal="center" vertical="center"/>
    </xf>
    <xf numFmtId="49" fontId="5" fillId="7" borderId="225" xfId="7" applyNumberFormat="1" applyFont="1" applyFill="1" applyBorder="1" applyAlignment="1">
      <alignment horizontal="center"/>
    </xf>
    <xf numFmtId="177" fontId="5" fillId="0" borderId="225" xfId="7" applyNumberFormat="1" applyFont="1" applyFill="1" applyBorder="1" applyAlignment="1">
      <alignment horizontal="right"/>
    </xf>
    <xf numFmtId="177" fontId="5" fillId="14" borderId="462" xfId="7" applyNumberFormat="1" applyFont="1" applyFill="1" applyBorder="1" applyAlignment="1">
      <alignment horizontal="right"/>
    </xf>
    <xf numFmtId="177" fontId="5" fillId="14" borderId="463" xfId="7" applyNumberFormat="1" applyFont="1" applyFill="1" applyBorder="1" applyAlignment="1">
      <alignment horizontal="right"/>
    </xf>
    <xf numFmtId="177" fontId="5" fillId="14" borderId="464" xfId="7" applyNumberFormat="1" applyFont="1" applyFill="1" applyBorder="1" applyAlignment="1">
      <alignment horizontal="right"/>
    </xf>
    <xf numFmtId="177" fontId="5" fillId="14" borderId="465" xfId="7" applyNumberFormat="1" applyFont="1" applyFill="1" applyBorder="1" applyAlignment="1">
      <alignment horizontal="right"/>
    </xf>
    <xf numFmtId="177" fontId="5" fillId="14" borderId="225" xfId="7" applyNumberFormat="1" applyFont="1" applyFill="1" applyBorder="1" applyAlignment="1">
      <alignment horizontal="right"/>
    </xf>
    <xf numFmtId="17" fontId="7" fillId="0" borderId="466" xfId="7" applyNumberFormat="1" applyFont="1" applyFill="1" applyBorder="1" applyAlignment="1">
      <alignment horizontal="left" vertical="center"/>
    </xf>
    <xf numFmtId="191" fontId="6" fillId="0" borderId="467" xfId="7" applyNumberFormat="1" applyFont="1" applyFill="1" applyBorder="1" applyAlignment="1">
      <alignment horizontal="right"/>
    </xf>
    <xf numFmtId="177" fontId="5" fillId="14" borderId="349" xfId="7" applyNumberFormat="1" applyFont="1" applyFill="1" applyBorder="1" applyAlignment="1">
      <alignment horizontal="right"/>
    </xf>
    <xf numFmtId="169" fontId="9" fillId="2" borderId="466" xfId="0" applyNumberFormat="1" applyFont="1" applyFill="1" applyBorder="1" applyAlignment="1">
      <alignment horizontal="left"/>
    </xf>
    <xf numFmtId="169" fontId="9" fillId="2" borderId="344" xfId="0" applyNumberFormat="1" applyFont="1" applyFill="1" applyBorder="1" applyAlignment="1">
      <alignment horizontal="left"/>
    </xf>
    <xf numFmtId="176" fontId="6" fillId="0" borderId="455" xfId="7" applyNumberFormat="1" applyFont="1" applyFill="1" applyBorder="1" applyAlignment="1">
      <alignment horizontal="right"/>
    </xf>
    <xf numFmtId="176" fontId="6" fillId="0" borderId="469" xfId="7" applyNumberFormat="1" applyFont="1" applyFill="1" applyBorder="1" applyAlignment="1">
      <alignment horizontal="right"/>
    </xf>
    <xf numFmtId="176" fontId="6" fillId="0" borderId="468" xfId="7" applyNumberFormat="1" applyFont="1" applyFill="1" applyBorder="1" applyAlignment="1">
      <alignment horizontal="right"/>
    </xf>
    <xf numFmtId="176" fontId="6" fillId="0" borderId="467" xfId="7" applyNumberFormat="1" applyFont="1" applyFill="1" applyBorder="1" applyAlignment="1">
      <alignment horizontal="right"/>
    </xf>
    <xf numFmtId="176" fontId="6" fillId="3" borderId="469" xfId="7" applyNumberFormat="1" applyFont="1" applyFill="1" applyBorder="1" applyAlignment="1">
      <alignment horizontal="right"/>
    </xf>
    <xf numFmtId="176" fontId="6" fillId="0" borderId="229" xfId="7" applyNumberFormat="1" applyFont="1" applyFill="1" applyBorder="1" applyAlignment="1">
      <alignment horizontal="right"/>
    </xf>
    <xf numFmtId="176" fontId="6" fillId="0" borderId="365" xfId="7" applyNumberFormat="1" applyFont="1" applyFill="1" applyBorder="1" applyAlignment="1">
      <alignment horizontal="right"/>
    </xf>
    <xf numFmtId="176" fontId="6" fillId="0" borderId="356" xfId="7" applyNumberFormat="1" applyFont="1" applyFill="1" applyBorder="1" applyAlignment="1">
      <alignment horizontal="right"/>
    </xf>
    <xf numFmtId="176" fontId="6" fillId="3" borderId="365" xfId="7" applyNumberFormat="1" applyFont="1" applyFill="1" applyBorder="1" applyAlignment="1">
      <alignment horizontal="right"/>
    </xf>
    <xf numFmtId="176" fontId="6" fillId="0" borderId="230" xfId="7" applyNumberFormat="1" applyFont="1" applyFill="1" applyBorder="1" applyAlignment="1">
      <alignment horizontal="right"/>
    </xf>
    <xf numFmtId="3" fontId="6" fillId="0" borderId="455" xfId="7" applyNumberFormat="1" applyFont="1" applyFill="1" applyBorder="1" applyAlignment="1">
      <alignment horizontal="right"/>
    </xf>
    <xf numFmtId="165" fontId="6" fillId="0" borderId="455" xfId="7" applyNumberFormat="1" applyFont="1" applyFill="1" applyBorder="1" applyAlignment="1">
      <alignment horizontal="right"/>
    </xf>
    <xf numFmtId="17" fontId="7" fillId="0" borderId="344" xfId="7" applyNumberFormat="1" applyFont="1" applyFill="1" applyBorder="1" applyAlignment="1">
      <alignment horizontal="left" vertical="center"/>
    </xf>
    <xf numFmtId="179" fontId="6" fillId="0" borderId="455" xfId="7" applyNumberFormat="1" applyFont="1" applyFill="1" applyBorder="1" applyAlignment="1">
      <alignment horizontal="right"/>
    </xf>
    <xf numFmtId="178" fontId="6" fillId="0" borderId="455" xfId="7" applyNumberFormat="1" applyFont="1" applyFill="1" applyBorder="1" applyAlignment="1">
      <alignment horizontal="right"/>
    </xf>
    <xf numFmtId="3" fontId="5" fillId="0" borderId="95" xfId="7" applyNumberFormat="1" applyFont="1" applyFill="1" applyBorder="1" applyAlignment="1">
      <alignment horizontal="right"/>
    </xf>
    <xf numFmtId="171" fontId="5" fillId="0" borderId="95" xfId="7" applyNumberFormat="1" applyFont="1" applyFill="1" applyBorder="1" applyAlignment="1">
      <alignment horizontal="right"/>
    </xf>
    <xf numFmtId="175" fontId="5" fillId="0" borderId="95" xfId="7" applyNumberFormat="1" applyFont="1" applyFill="1" applyBorder="1" applyAlignment="1">
      <alignment horizontal="right"/>
    </xf>
    <xf numFmtId="165" fontId="5" fillId="0" borderId="95" xfId="7" applyNumberFormat="1" applyFont="1" applyFill="1" applyBorder="1" applyAlignment="1">
      <alignment horizontal="right"/>
    </xf>
    <xf numFmtId="179" fontId="5" fillId="0" borderId="95" xfId="7" applyNumberFormat="1" applyFont="1" applyFill="1" applyBorder="1" applyAlignment="1">
      <alignment horizontal="right"/>
    </xf>
    <xf numFmtId="191" fontId="5" fillId="0" borderId="95" xfId="7" applyNumberFormat="1" applyFont="1" applyFill="1" applyBorder="1" applyAlignment="1">
      <alignment horizontal="right"/>
    </xf>
    <xf numFmtId="3" fontId="5" fillId="14" borderId="426" xfId="7" applyNumberFormat="1" applyFont="1" applyFill="1" applyBorder="1" applyAlignment="1">
      <alignment horizontal="right"/>
    </xf>
    <xf numFmtId="175" fontId="5" fillId="14" borderId="426" xfId="7" applyNumberFormat="1" applyFont="1" applyFill="1" applyBorder="1" applyAlignment="1">
      <alignment horizontal="right"/>
    </xf>
    <xf numFmtId="179" fontId="5" fillId="14" borderId="426" xfId="7" applyNumberFormat="1" applyFont="1" applyFill="1" applyBorder="1" applyAlignment="1">
      <alignment horizontal="right"/>
    </xf>
    <xf numFmtId="191" fontId="5" fillId="14" borderId="426" xfId="7" applyNumberFormat="1" applyFont="1" applyFill="1" applyBorder="1" applyAlignment="1">
      <alignment horizontal="right"/>
    </xf>
    <xf numFmtId="176" fontId="5" fillId="14" borderId="426" xfId="7" applyNumberFormat="1" applyFont="1" applyFill="1" applyBorder="1" applyAlignment="1">
      <alignment horizontal="right"/>
    </xf>
    <xf numFmtId="165" fontId="5" fillId="14" borderId="427" xfId="7" applyNumberFormat="1" applyFont="1" applyFill="1" applyBorder="1" applyAlignment="1">
      <alignment horizontal="right"/>
    </xf>
    <xf numFmtId="165" fontId="6" fillId="0" borderId="467" xfId="7" applyNumberFormat="1" applyFont="1" applyFill="1" applyBorder="1" applyAlignment="1">
      <alignment horizontal="right"/>
    </xf>
    <xf numFmtId="179" fontId="6" fillId="0" borderId="229" xfId="7" applyNumberFormat="1" applyFont="1" applyFill="1" applyBorder="1" applyAlignment="1">
      <alignment horizontal="right"/>
    </xf>
    <xf numFmtId="178" fontId="6" fillId="0" borderId="229" xfId="7" applyNumberFormat="1" applyFont="1" applyFill="1" applyBorder="1" applyAlignment="1">
      <alignment horizontal="right"/>
    </xf>
    <xf numFmtId="165" fontId="6" fillId="0" borderId="230" xfId="7" applyNumberFormat="1" applyFont="1" applyFill="1" applyBorder="1" applyAlignment="1">
      <alignment horizontal="right"/>
    </xf>
    <xf numFmtId="194" fontId="6" fillId="3" borderId="455" xfId="1" applyNumberFormat="1" applyFont="1" applyFill="1" applyBorder="1" applyAlignment="1">
      <alignment horizontal="right"/>
    </xf>
    <xf numFmtId="17" fontId="7" fillId="3" borderId="236" xfId="7" applyNumberFormat="1" applyFont="1" applyFill="1" applyBorder="1" applyAlignment="1">
      <alignment horizontal="left" vertical="center"/>
    </xf>
    <xf numFmtId="168" fontId="6" fillId="3" borderId="229" xfId="1" applyNumberFormat="1" applyFont="1" applyFill="1" applyBorder="1" applyAlignment="1">
      <alignment horizontal="right"/>
    </xf>
    <xf numFmtId="168" fontId="6" fillId="3" borderId="230" xfId="1" applyNumberFormat="1" applyFont="1" applyFill="1" applyBorder="1" applyAlignment="1">
      <alignment horizontal="right"/>
    </xf>
    <xf numFmtId="17" fontId="7" fillId="3" borderId="294" xfId="7" applyNumberFormat="1" applyFont="1" applyFill="1" applyBorder="1" applyAlignment="1">
      <alignment horizontal="left" vertical="center"/>
    </xf>
    <xf numFmtId="168" fontId="6" fillId="0" borderId="341" xfId="1" applyNumberFormat="1" applyFont="1" applyFill="1" applyBorder="1" applyAlignment="1">
      <alignment horizontal="right"/>
    </xf>
    <xf numFmtId="49" fontId="5" fillId="14" borderId="471" xfId="0" applyNumberFormat="1" applyFont="1" applyFill="1" applyBorder="1" applyAlignment="1">
      <alignment horizontal="left"/>
    </xf>
    <xf numFmtId="168" fontId="6" fillId="0" borderId="470" xfId="1" applyNumberFormat="1" applyFont="1" applyFill="1" applyBorder="1" applyAlignment="1">
      <alignment horizontal="right"/>
    </xf>
    <xf numFmtId="168" fontId="6" fillId="0" borderId="314" xfId="1" applyNumberFormat="1" applyFont="1" applyFill="1" applyBorder="1" applyAlignment="1">
      <alignment horizontal="right"/>
    </xf>
    <xf numFmtId="0" fontId="5" fillId="3" borderId="368" xfId="7" applyFont="1" applyFill="1" applyBorder="1" applyAlignment="1">
      <alignment horizontal="center" vertical="center"/>
    </xf>
    <xf numFmtId="0" fontId="5" fillId="3" borderId="389" xfId="7" applyFont="1" applyFill="1" applyBorder="1" applyAlignment="1">
      <alignment horizontal="center" vertical="center"/>
    </xf>
    <xf numFmtId="17" fontId="7" fillId="3" borderId="399" xfId="7" applyNumberFormat="1" applyFont="1" applyFill="1" applyBorder="1" applyAlignment="1">
      <alignment horizontal="left" vertical="center"/>
    </xf>
    <xf numFmtId="17" fontId="7" fillId="3" borderId="455" xfId="7" applyNumberFormat="1" applyFont="1" applyFill="1" applyBorder="1" applyAlignment="1">
      <alignment horizontal="left" vertical="center"/>
    </xf>
    <xf numFmtId="17" fontId="7" fillId="3" borderId="466" xfId="7" applyNumberFormat="1" applyFont="1" applyFill="1" applyBorder="1" applyAlignment="1">
      <alignment horizontal="left" vertical="center"/>
    </xf>
    <xf numFmtId="176" fontId="6" fillId="0" borderId="341" xfId="7" applyNumberFormat="1" applyFont="1" applyFill="1" applyBorder="1" applyAlignment="1">
      <alignment horizontal="right"/>
    </xf>
    <xf numFmtId="176" fontId="5" fillId="14" borderId="19" xfId="7" applyNumberFormat="1" applyFont="1" applyFill="1" applyBorder="1" applyAlignment="1">
      <alignment horizontal="right"/>
    </xf>
    <xf numFmtId="17" fontId="7" fillId="3" borderId="423" xfId="7" applyNumberFormat="1" applyFont="1" applyFill="1" applyBorder="1" applyAlignment="1">
      <alignment horizontal="left" vertical="center"/>
    </xf>
    <xf numFmtId="176" fontId="6" fillId="3" borderId="474" xfId="7" applyNumberFormat="1" applyFont="1" applyFill="1" applyBorder="1" applyAlignment="1">
      <alignment horizontal="right"/>
    </xf>
    <xf numFmtId="191" fontId="6" fillId="3" borderId="475" xfId="7" applyNumberFormat="1" applyFont="1" applyFill="1" applyBorder="1" applyAlignment="1">
      <alignment horizontal="right"/>
    </xf>
    <xf numFmtId="176" fontId="6" fillId="3" borderId="475" xfId="7" applyNumberFormat="1" applyFont="1" applyFill="1" applyBorder="1" applyAlignment="1">
      <alignment horizontal="right"/>
    </xf>
    <xf numFmtId="17" fontId="7" fillId="4" borderId="466" xfId="7" applyNumberFormat="1" applyFont="1" applyFill="1" applyBorder="1" applyAlignment="1">
      <alignment horizontal="left" vertical="center"/>
    </xf>
    <xf numFmtId="0" fontId="5" fillId="3" borderId="478" xfId="7" applyFont="1" applyFill="1" applyBorder="1" applyAlignment="1">
      <alignment horizontal="center" vertical="center"/>
    </xf>
    <xf numFmtId="176" fontId="5" fillId="3" borderId="479" xfId="7" applyNumberFormat="1" applyFont="1" applyFill="1" applyBorder="1" applyAlignment="1">
      <alignment horizontal="right"/>
    </xf>
    <xf numFmtId="176" fontId="5" fillId="14" borderId="204" xfId="7" applyNumberFormat="1" applyFont="1" applyFill="1" applyBorder="1" applyAlignment="1">
      <alignment horizontal="right"/>
    </xf>
    <xf numFmtId="0" fontId="5" fillId="3" borderId="455" xfId="7" applyFont="1" applyFill="1" applyBorder="1" applyAlignment="1">
      <alignment horizontal="center" vertical="center"/>
    </xf>
    <xf numFmtId="49" fontId="5" fillId="3" borderId="476" xfId="0" applyNumberFormat="1" applyFont="1" applyFill="1" applyBorder="1" applyAlignment="1">
      <alignment horizontal="left"/>
    </xf>
    <xf numFmtId="176" fontId="5" fillId="3" borderId="476" xfId="7" applyNumberFormat="1" applyFont="1" applyFill="1" applyBorder="1" applyAlignment="1">
      <alignment horizontal="right"/>
    </xf>
    <xf numFmtId="176" fontId="5" fillId="3" borderId="481" xfId="7" applyNumberFormat="1" applyFont="1" applyFill="1" applyBorder="1" applyAlignment="1">
      <alignment horizontal="right"/>
    </xf>
    <xf numFmtId="49" fontId="5" fillId="14" borderId="7" xfId="0" applyNumberFormat="1" applyFont="1" applyFill="1" applyBorder="1" applyAlignment="1">
      <alignment horizontal="left"/>
    </xf>
    <xf numFmtId="176" fontId="5" fillId="14" borderId="482" xfId="7" applyNumberFormat="1" applyFont="1" applyFill="1" applyBorder="1" applyAlignment="1">
      <alignment horizontal="right"/>
    </xf>
    <xf numFmtId="176" fontId="5" fillId="14" borderId="483" xfId="7" applyNumberFormat="1" applyFont="1" applyFill="1" applyBorder="1" applyAlignment="1">
      <alignment horizontal="right"/>
    </xf>
    <xf numFmtId="191" fontId="6" fillId="3" borderId="484" xfId="7" applyNumberFormat="1" applyFont="1" applyFill="1" applyBorder="1" applyAlignment="1">
      <alignment horizontal="right"/>
    </xf>
    <xf numFmtId="176" fontId="6" fillId="3" borderId="485" xfId="7" applyNumberFormat="1" applyFont="1" applyFill="1" applyBorder="1" applyAlignment="1">
      <alignment horizontal="right"/>
    </xf>
    <xf numFmtId="191" fontId="6" fillId="3" borderId="486" xfId="7" applyNumberFormat="1" applyFont="1" applyFill="1" applyBorder="1" applyAlignment="1">
      <alignment horizontal="right"/>
    </xf>
    <xf numFmtId="176" fontId="6" fillId="3" borderId="486" xfId="7" applyNumberFormat="1" applyFont="1" applyFill="1" applyBorder="1" applyAlignment="1">
      <alignment horizontal="right"/>
    </xf>
    <xf numFmtId="191" fontId="6" fillId="3" borderId="487" xfId="7" applyNumberFormat="1" applyFont="1" applyFill="1" applyBorder="1" applyAlignment="1">
      <alignment horizontal="right"/>
    </xf>
    <xf numFmtId="176" fontId="0" fillId="0" borderId="455" xfId="0" applyNumberFormat="1" applyBorder="1"/>
    <xf numFmtId="176" fontId="0" fillId="0" borderId="467" xfId="0" applyNumberFormat="1" applyBorder="1"/>
    <xf numFmtId="176" fontId="0" fillId="0" borderId="229" xfId="0" applyNumberFormat="1" applyBorder="1"/>
    <xf numFmtId="176" fontId="0" fillId="0" borderId="230" xfId="0" applyNumberFormat="1" applyBorder="1"/>
    <xf numFmtId="0" fontId="5" fillId="3" borderId="425" xfId="7" applyFont="1" applyFill="1" applyBorder="1" applyAlignment="1">
      <alignment horizontal="center" vertical="top"/>
    </xf>
    <xf numFmtId="0" fontId="5" fillId="3" borderId="426" xfId="7" applyFont="1" applyFill="1" applyBorder="1" applyAlignment="1">
      <alignment horizontal="center" vertical="top"/>
    </xf>
    <xf numFmtId="49" fontId="5" fillId="3" borderId="488" xfId="0" applyNumberFormat="1" applyFont="1" applyFill="1" applyBorder="1" applyAlignment="1">
      <alignment horizontal="left"/>
    </xf>
    <xf numFmtId="168" fontId="5" fillId="3" borderId="476" xfId="1" applyNumberFormat="1" applyFont="1" applyFill="1" applyBorder="1" applyAlignment="1">
      <alignment horizontal="right" vertical="top"/>
    </xf>
    <xf numFmtId="43" fontId="5" fillId="3" borderId="476" xfId="1" applyFont="1" applyFill="1" applyBorder="1" applyAlignment="1">
      <alignment horizontal="right" vertical="top"/>
    </xf>
    <xf numFmtId="43" fontId="5" fillId="3" borderId="489" xfId="1" applyFont="1" applyFill="1" applyBorder="1" applyAlignment="1">
      <alignment horizontal="right"/>
    </xf>
    <xf numFmtId="17" fontId="7" fillId="3" borderId="472" xfId="7" applyNumberFormat="1" applyFont="1" applyFill="1" applyBorder="1" applyAlignment="1">
      <alignment horizontal="left" vertical="center"/>
    </xf>
    <xf numFmtId="17" fontId="7" fillId="3" borderId="473" xfId="7" applyNumberFormat="1" applyFont="1" applyFill="1" applyBorder="1" applyAlignment="1">
      <alignment horizontal="left" vertical="center"/>
    </xf>
    <xf numFmtId="1" fontId="5" fillId="3" borderId="425" xfId="1" applyNumberFormat="1" applyFont="1" applyFill="1" applyBorder="1" applyAlignment="1">
      <alignment horizontal="center"/>
    </xf>
    <xf numFmtId="1" fontId="5" fillId="3" borderId="426" xfId="1" applyNumberFormat="1" applyFont="1" applyFill="1" applyBorder="1" applyAlignment="1">
      <alignment horizontal="center"/>
    </xf>
    <xf numFmtId="1" fontId="5" fillId="3" borderId="212" xfId="1" applyNumberFormat="1" applyFont="1" applyFill="1" applyBorder="1" applyAlignment="1">
      <alignment horizontal="center"/>
    </xf>
    <xf numFmtId="1" fontId="5" fillId="3" borderId="427" xfId="1" applyNumberFormat="1" applyFont="1" applyFill="1" applyBorder="1" applyAlignment="1">
      <alignment horizontal="center"/>
    </xf>
    <xf numFmtId="49" fontId="5" fillId="3" borderId="491" xfId="0" applyNumberFormat="1" applyFont="1" applyFill="1" applyBorder="1" applyAlignment="1">
      <alignment horizontal="left" vertical="center"/>
    </xf>
    <xf numFmtId="168" fontId="5" fillId="3" borderId="488" xfId="1" applyNumberFormat="1" applyFont="1" applyFill="1" applyBorder="1" applyAlignment="1">
      <alignment horizontal="right" vertical="center"/>
    </xf>
    <xf numFmtId="168" fontId="5" fillId="3" borderId="476" xfId="1" applyNumberFormat="1" applyFont="1" applyFill="1" applyBorder="1" applyAlignment="1">
      <alignment horizontal="right" vertical="center"/>
    </xf>
    <xf numFmtId="168" fontId="5" fillId="3" borderId="477" xfId="1" applyNumberFormat="1" applyFont="1" applyFill="1" applyBorder="1" applyAlignment="1">
      <alignment horizontal="right" vertical="center"/>
    </xf>
    <xf numFmtId="168" fontId="5" fillId="3" borderId="489" xfId="1" applyNumberFormat="1" applyFont="1" applyFill="1" applyBorder="1" applyAlignment="1">
      <alignment horizontal="right" vertical="center"/>
    </xf>
    <xf numFmtId="49" fontId="5" fillId="14" borderId="413" xfId="0" applyNumberFormat="1" applyFont="1" applyFill="1" applyBorder="1" applyAlignment="1">
      <alignment horizontal="left" vertical="center"/>
    </xf>
    <xf numFmtId="168" fontId="5" fillId="14" borderId="412" xfId="1" applyNumberFormat="1" applyFont="1" applyFill="1" applyBorder="1" applyAlignment="1">
      <alignment horizontal="right" vertical="center"/>
    </xf>
    <xf numFmtId="168" fontId="5" fillId="14" borderId="349" xfId="1" applyNumberFormat="1" applyFont="1" applyFill="1" applyBorder="1" applyAlignment="1">
      <alignment horizontal="right" vertical="center"/>
    </xf>
    <xf numFmtId="168" fontId="6" fillId="3" borderId="236" xfId="1" applyNumberFormat="1" applyFont="1" applyFill="1" applyBorder="1" applyAlignment="1">
      <alignment horizontal="right"/>
    </xf>
    <xf numFmtId="168" fontId="6" fillId="0" borderId="229" xfId="1" applyNumberFormat="1" applyFont="1" applyFill="1" applyBorder="1" applyAlignment="1">
      <alignment horizontal="right"/>
    </xf>
    <xf numFmtId="168" fontId="6" fillId="0" borderId="400" xfId="1" applyNumberFormat="1" applyFont="1" applyFill="1" applyBorder="1" applyAlignment="1">
      <alignment horizontal="right"/>
    </xf>
    <xf numFmtId="168" fontId="6" fillId="0" borderId="344" xfId="1" applyNumberFormat="1" applyFont="1" applyFill="1" applyBorder="1" applyAlignment="1">
      <alignment horizontal="right"/>
    </xf>
    <xf numFmtId="17" fontId="7" fillId="3" borderId="492" xfId="7" applyNumberFormat="1" applyFont="1" applyFill="1" applyBorder="1" applyAlignment="1">
      <alignment horizontal="left" vertical="center"/>
    </xf>
    <xf numFmtId="1" fontId="5" fillId="3" borderId="494" xfId="0" applyNumberFormat="1" applyFont="1" applyFill="1" applyBorder="1" applyAlignment="1">
      <alignment horizontal="center" vertical="center"/>
    </xf>
    <xf numFmtId="17" fontId="7" fillId="3" borderId="495" xfId="7" applyNumberFormat="1" applyFont="1" applyFill="1" applyBorder="1" applyAlignment="1">
      <alignment horizontal="left" vertical="center"/>
    </xf>
    <xf numFmtId="168" fontId="5" fillId="3" borderId="476" xfId="1" applyNumberFormat="1" applyFont="1" applyFill="1" applyBorder="1" applyAlignment="1">
      <alignment horizontal="right"/>
    </xf>
    <xf numFmtId="0" fontId="26" fillId="13" borderId="337" xfId="7" applyFont="1" applyFill="1" applyBorder="1" applyAlignment="1">
      <alignment horizontal="center" vertical="center" wrapText="1"/>
    </xf>
    <xf numFmtId="1" fontId="5" fillId="3" borderId="496" xfId="7" applyNumberFormat="1" applyFont="1" applyFill="1" applyBorder="1" applyAlignment="1">
      <alignment horizontal="center" vertical="center"/>
    </xf>
    <xf numFmtId="1" fontId="5" fillId="3" borderId="384" xfId="16" applyNumberFormat="1" applyFont="1" applyFill="1" applyBorder="1" applyAlignment="1">
      <alignment horizontal="center" vertical="center"/>
    </xf>
    <xf numFmtId="1" fontId="5" fillId="3" borderId="496" xfId="1" applyNumberFormat="1" applyFont="1" applyFill="1" applyBorder="1" applyAlignment="1">
      <alignment horizontal="center" vertical="center"/>
    </xf>
    <xf numFmtId="1" fontId="5" fillId="3" borderId="389" xfId="7" applyNumberFormat="1" applyFont="1" applyFill="1" applyBorder="1" applyAlignment="1">
      <alignment horizontal="center" vertical="center"/>
    </xf>
    <xf numFmtId="168" fontId="5" fillId="3" borderId="497" xfId="1" applyNumberFormat="1" applyFont="1" applyFill="1" applyBorder="1" applyAlignment="1">
      <alignment horizontal="right"/>
    </xf>
    <xf numFmtId="168" fontId="13" fillId="14" borderId="406" xfId="1" applyNumberFormat="1" applyFont="1" applyFill="1" applyBorder="1" applyAlignment="1">
      <alignment horizontal="right"/>
    </xf>
    <xf numFmtId="168" fontId="13" fillId="14" borderId="309" xfId="1" applyNumberFormat="1" applyFont="1" applyFill="1" applyBorder="1" applyAlignment="1">
      <alignment horizontal="right"/>
    </xf>
    <xf numFmtId="165" fontId="13" fillId="14" borderId="499" xfId="7" applyNumberFormat="1" applyFont="1" applyFill="1" applyBorder="1" applyAlignment="1">
      <alignment horizontal="right"/>
    </xf>
    <xf numFmtId="17" fontId="7" fillId="3" borderId="500" xfId="7" applyNumberFormat="1" applyFont="1" applyFill="1" applyBorder="1" applyAlignment="1">
      <alignment horizontal="left" vertical="center"/>
    </xf>
    <xf numFmtId="194" fontId="6" fillId="3" borderId="468" xfId="1" applyNumberFormat="1" applyFont="1" applyFill="1" applyBorder="1" applyAlignment="1">
      <alignment horizontal="right"/>
    </xf>
    <xf numFmtId="168" fontId="6" fillId="0" borderId="455" xfId="1" applyNumberFormat="1" applyFont="1" applyFill="1" applyBorder="1" applyAlignment="1">
      <alignment horizontal="right"/>
    </xf>
    <xf numFmtId="194" fontId="6" fillId="0" borderId="501" xfId="1" applyNumberFormat="1" applyFont="1" applyFill="1" applyBorder="1" applyAlignment="1">
      <alignment horizontal="right"/>
    </xf>
    <xf numFmtId="194" fontId="6" fillId="3" borderId="254" xfId="1" applyNumberFormat="1" applyFont="1" applyFill="1" applyBorder="1" applyAlignment="1">
      <alignment horizontal="right"/>
    </xf>
    <xf numFmtId="194" fontId="6" fillId="0" borderId="329" xfId="1" applyNumberFormat="1" applyFont="1" applyFill="1" applyBorder="1" applyAlignment="1">
      <alignment horizontal="right"/>
    </xf>
    <xf numFmtId="0" fontId="8" fillId="3" borderId="294" xfId="60" applyNumberFormat="1" applyFont="1" applyFill="1" applyBorder="1"/>
    <xf numFmtId="3" fontId="10" fillId="14" borderId="406" xfId="69" applyNumberFormat="1" applyFont="1" applyFill="1" applyBorder="1" applyAlignment="1">
      <alignment horizontal="right" vertical="top" wrapText="1"/>
    </xf>
    <xf numFmtId="169" fontId="10" fillId="14" borderId="184" xfId="51" applyNumberFormat="1" applyFont="1" applyFill="1" applyBorder="1" applyAlignment="1">
      <alignment horizontal="left" vertical="top" wrapText="1"/>
    </xf>
    <xf numFmtId="3" fontId="10" fillId="14" borderId="178" xfId="69" applyNumberFormat="1" applyFont="1" applyFill="1" applyBorder="1" applyAlignment="1">
      <alignment horizontal="right" vertical="top" wrapText="1"/>
    </xf>
    <xf numFmtId="3" fontId="9" fillId="3" borderId="331" xfId="69" applyNumberFormat="1" applyFont="1" applyFill="1" applyBorder="1" applyAlignment="1">
      <alignment horizontal="right" vertical="top" wrapText="1"/>
    </xf>
    <xf numFmtId="3" fontId="9" fillId="0" borderId="331" xfId="69" applyNumberFormat="1" applyFont="1" applyBorder="1" applyAlignment="1">
      <alignment horizontal="right" vertical="top" wrapText="1"/>
    </xf>
    <xf numFmtId="17" fontId="7" fillId="3" borderId="502" xfId="7" applyNumberFormat="1" applyFont="1" applyFill="1" applyBorder="1" applyAlignment="1">
      <alignment horizontal="left" vertical="center"/>
    </xf>
    <xf numFmtId="3" fontId="8" fillId="3" borderId="455" xfId="0" applyNumberFormat="1" applyFont="1" applyFill="1" applyBorder="1" applyAlignment="1">
      <alignment vertical="top"/>
    </xf>
    <xf numFmtId="3" fontId="9" fillId="0" borderId="455" xfId="69" applyNumberFormat="1" applyFont="1" applyBorder="1" applyAlignment="1">
      <alignment horizontal="right" vertical="top" wrapText="1"/>
    </xf>
    <xf numFmtId="3" fontId="9" fillId="3" borderId="455" xfId="69" applyNumberFormat="1" applyFont="1" applyFill="1" applyBorder="1" applyAlignment="1">
      <alignment horizontal="right" vertical="top" wrapText="1"/>
    </xf>
    <xf numFmtId="3" fontId="9" fillId="0" borderId="501" xfId="69" applyNumberFormat="1" applyFont="1" applyBorder="1" applyAlignment="1">
      <alignment horizontal="right" vertical="top" wrapText="1"/>
    </xf>
    <xf numFmtId="17" fontId="8" fillId="0" borderId="227" xfId="70" applyNumberFormat="1" applyFont="1" applyBorder="1" applyAlignment="1">
      <alignment horizontal="left"/>
    </xf>
    <xf numFmtId="168" fontId="9" fillId="0" borderId="455" xfId="1" applyNumberFormat="1" applyFont="1" applyFill="1" applyBorder="1" applyAlignment="1">
      <alignment horizontal="right" vertical="top"/>
    </xf>
    <xf numFmtId="168" fontId="8" fillId="0" borderId="468" xfId="1" applyNumberFormat="1" applyFont="1" applyFill="1" applyBorder="1"/>
    <xf numFmtId="168" fontId="8" fillId="0" borderId="501" xfId="1" applyNumberFormat="1" applyFont="1" applyFill="1" applyBorder="1"/>
    <xf numFmtId="168" fontId="9" fillId="0" borderId="503" xfId="1" applyNumberFormat="1" applyFont="1" applyFill="1" applyBorder="1" applyAlignment="1">
      <alignment horizontal="right" vertical="top"/>
    </xf>
    <xf numFmtId="168" fontId="69" fillId="0" borderId="312" xfId="1" applyNumberFormat="1" applyFont="1" applyFill="1" applyBorder="1" applyAlignment="1">
      <alignment horizontal="right" vertical="top"/>
    </xf>
    <xf numFmtId="17" fontId="8" fillId="0" borderId="502" xfId="70" applyNumberFormat="1" applyFont="1" applyBorder="1" applyAlignment="1">
      <alignment horizontal="left" vertical="center" wrapText="1"/>
    </xf>
    <xf numFmtId="17" fontId="8" fillId="0" borderId="504" xfId="70" applyNumberFormat="1" applyFont="1" applyBorder="1" applyAlignment="1">
      <alignment horizontal="left" vertical="center" wrapText="1"/>
    </xf>
    <xf numFmtId="179" fontId="9" fillId="3" borderId="455" xfId="1" applyNumberFormat="1" applyFont="1" applyFill="1" applyBorder="1" applyAlignment="1"/>
    <xf numFmtId="179" fontId="7" fillId="0" borderId="455" xfId="25" applyNumberFormat="1" applyFont="1" applyFill="1" applyBorder="1" applyAlignment="1"/>
    <xf numFmtId="179" fontId="7" fillId="0" borderId="501" xfId="25" applyNumberFormat="1" applyFont="1" applyFill="1" applyBorder="1" applyAlignment="1"/>
    <xf numFmtId="179" fontId="9" fillId="3" borderId="327" xfId="1" applyNumberFormat="1" applyFont="1" applyFill="1" applyBorder="1" applyAlignment="1"/>
    <xf numFmtId="179" fontId="7" fillId="0" borderId="327" xfId="25" applyNumberFormat="1" applyFont="1" applyFill="1" applyBorder="1" applyAlignment="1"/>
    <xf numFmtId="179" fontId="7" fillId="0" borderId="329" xfId="25" applyNumberFormat="1" applyFont="1" applyFill="1" applyBorder="1" applyAlignment="1"/>
    <xf numFmtId="194" fontId="9" fillId="3" borderId="455" xfId="1" applyNumberFormat="1" applyFont="1" applyFill="1" applyBorder="1" applyAlignment="1">
      <alignment horizontal="left"/>
    </xf>
    <xf numFmtId="194" fontId="7" fillId="0" borderId="455" xfId="25" applyNumberFormat="1" applyFont="1" applyFill="1" applyBorder="1"/>
    <xf numFmtId="194" fontId="7" fillId="0" borderId="501" xfId="25" applyNumberFormat="1" applyFont="1" applyFill="1" applyBorder="1"/>
    <xf numFmtId="194" fontId="9" fillId="3" borderId="327" xfId="1" applyNumberFormat="1" applyFont="1" applyFill="1" applyBorder="1" applyAlignment="1">
      <alignment horizontal="left"/>
    </xf>
    <xf numFmtId="194" fontId="7" fillId="0" borderId="327" xfId="25" applyNumberFormat="1" applyFont="1" applyFill="1" applyBorder="1"/>
    <xf numFmtId="194" fontId="7" fillId="0" borderId="329" xfId="25" applyNumberFormat="1" applyFont="1" applyFill="1" applyBorder="1"/>
    <xf numFmtId="179" fontId="11" fillId="3" borderId="376" xfId="25" quotePrefix="1" applyNumberFormat="1" applyFont="1" applyFill="1" applyBorder="1" applyAlignment="1">
      <alignment horizontal="right"/>
    </xf>
    <xf numFmtId="179" fontId="11" fillId="3" borderId="367" xfId="25" quotePrefix="1" applyNumberFormat="1" applyFont="1" applyFill="1" applyBorder="1" applyAlignment="1">
      <alignment horizontal="right"/>
    </xf>
    <xf numFmtId="179" fontId="11" fillId="14" borderId="405" xfId="25" applyNumberFormat="1" applyFont="1" applyFill="1" applyBorder="1"/>
    <xf numFmtId="179" fontId="11" fillId="14" borderId="404" xfId="25" applyNumberFormat="1" applyFont="1" applyFill="1" applyBorder="1"/>
    <xf numFmtId="179" fontId="11" fillId="3" borderId="376" xfId="25" applyNumberFormat="1" applyFont="1" applyFill="1" applyBorder="1" applyAlignment="1">
      <alignment horizontal="right"/>
    </xf>
    <xf numFmtId="179" fontId="11" fillId="3" borderId="367" xfId="25" applyNumberFormat="1" applyFont="1" applyFill="1" applyBorder="1" applyAlignment="1">
      <alignment horizontal="right"/>
    </xf>
    <xf numFmtId="179" fontId="11" fillId="3" borderId="376" xfId="25" applyNumberFormat="1" applyFont="1" applyFill="1" applyBorder="1"/>
    <xf numFmtId="179" fontId="11" fillId="3" borderId="373" xfId="25" applyNumberFormat="1" applyFont="1" applyFill="1" applyBorder="1"/>
    <xf numFmtId="177" fontId="6" fillId="2" borderId="294" xfId="7" applyNumberFormat="1" applyFont="1" applyFill="1" applyBorder="1" applyAlignment="1">
      <alignment horizontal="right"/>
    </xf>
    <xf numFmtId="177" fontId="6" fillId="2" borderId="451" xfId="7" applyNumberFormat="1" applyFont="1" applyFill="1" applyBorder="1" applyAlignment="1">
      <alignment horizontal="right"/>
    </xf>
    <xf numFmtId="177" fontId="6" fillId="2" borderId="453" xfId="7" applyNumberFormat="1" applyFont="1" applyFill="1" applyBorder="1" applyAlignment="1">
      <alignment horizontal="right"/>
    </xf>
    <xf numFmtId="177" fontId="6" fillId="2" borderId="454" xfId="7" applyNumberFormat="1" applyFont="1" applyFill="1" applyBorder="1" applyAlignment="1">
      <alignment horizontal="right"/>
    </xf>
    <xf numFmtId="43" fontId="13" fillId="14" borderId="2" xfId="1" applyFont="1" applyFill="1" applyBorder="1" applyAlignment="1">
      <alignment vertical="center" wrapText="1"/>
    </xf>
    <xf numFmtId="168" fontId="9" fillId="3" borderId="510" xfId="28" applyNumberFormat="1" applyFont="1" applyFill="1" applyBorder="1" applyAlignment="1">
      <alignment vertical="top"/>
    </xf>
    <xf numFmtId="168" fontId="9" fillId="3" borderId="512" xfId="28" applyNumberFormat="1" applyFont="1" applyFill="1" applyBorder="1" applyAlignment="1">
      <alignment vertical="top"/>
    </xf>
    <xf numFmtId="193" fontId="9" fillId="0" borderId="513" xfId="5" applyNumberFormat="1" applyFont="1" applyBorder="1" applyAlignment="1">
      <alignment vertical="center"/>
    </xf>
    <xf numFmtId="193" fontId="9" fillId="0" borderId="514" xfId="5" applyNumberFormat="1" applyFont="1" applyBorder="1" applyAlignment="1">
      <alignment vertical="center"/>
    </xf>
    <xf numFmtId="193" fontId="9" fillId="0" borderId="515" xfId="5" applyNumberFormat="1" applyFont="1" applyBorder="1" applyAlignment="1">
      <alignment vertical="center"/>
    </xf>
    <xf numFmtId="193" fontId="9" fillId="3" borderId="513" xfId="5" applyNumberFormat="1" applyFont="1" applyFill="1" applyBorder="1" applyAlignment="1">
      <alignment vertical="center"/>
    </xf>
    <xf numFmtId="193" fontId="9" fillId="3" borderId="514" xfId="5" applyNumberFormat="1" applyFont="1" applyFill="1" applyBorder="1" applyAlignment="1">
      <alignment vertical="center"/>
    </xf>
    <xf numFmtId="193" fontId="9" fillId="3" borderId="515" xfId="5" applyNumberFormat="1" applyFont="1" applyFill="1" applyBorder="1" applyAlignment="1">
      <alignment vertical="center"/>
    </xf>
    <xf numFmtId="193" fontId="9" fillId="3" borderId="516" xfId="5" applyNumberFormat="1" applyFont="1" applyFill="1" applyBorder="1" applyAlignment="1">
      <alignment vertical="center"/>
    </xf>
    <xf numFmtId="49" fontId="26" fillId="13" borderId="514" xfId="0" applyNumberFormat="1" applyFont="1" applyFill="1" applyBorder="1" applyAlignment="1">
      <alignment horizontal="center" vertical="center" wrapText="1"/>
    </xf>
    <xf numFmtId="49" fontId="26" fillId="13" borderId="515" xfId="0" applyNumberFormat="1" applyFont="1" applyFill="1" applyBorder="1" applyAlignment="1">
      <alignment horizontal="center" vertical="center" wrapText="1"/>
    </xf>
    <xf numFmtId="17" fontId="7" fillId="4" borderId="511" xfId="7" applyNumberFormat="1" applyFont="1" applyFill="1" applyBorder="1" applyAlignment="1">
      <alignment horizontal="left" vertical="center"/>
    </xf>
    <xf numFmtId="3" fontId="6" fillId="0" borderId="509" xfId="0" applyNumberFormat="1" applyFont="1" applyBorder="1" applyAlignment="1">
      <alignment horizontal="right" vertical="center"/>
    </xf>
    <xf numFmtId="17" fontId="7" fillId="4" borderId="516" xfId="7" applyNumberFormat="1" applyFont="1" applyFill="1" applyBorder="1" applyAlignment="1">
      <alignment horizontal="left" vertical="center"/>
    </xf>
    <xf numFmtId="3" fontId="6" fillId="0" borderId="514" xfId="0" applyNumberFormat="1" applyFont="1" applyBorder="1" applyAlignment="1">
      <alignment horizontal="right" vertical="center"/>
    </xf>
    <xf numFmtId="3" fontId="6" fillId="0" borderId="515" xfId="0" applyNumberFormat="1" applyFont="1" applyBorder="1" applyAlignment="1">
      <alignment horizontal="right" vertical="center"/>
    </xf>
    <xf numFmtId="3" fontId="8" fillId="0" borderId="509" xfId="0" applyNumberFormat="1" applyFont="1" applyBorder="1" applyAlignment="1">
      <alignment horizontal="right"/>
    </xf>
    <xf numFmtId="3" fontId="8" fillId="0" borderId="514" xfId="0" applyNumberFormat="1" applyFont="1" applyBorder="1" applyAlignment="1">
      <alignment horizontal="right"/>
    </xf>
    <xf numFmtId="3" fontId="8" fillId="0" borderId="515" xfId="0" applyNumberFormat="1" applyFont="1" applyBorder="1" applyAlignment="1">
      <alignment horizontal="right"/>
    </xf>
    <xf numFmtId="3" fontId="8" fillId="0" borderId="509" xfId="4" applyNumberFormat="1" applyFont="1" applyBorder="1"/>
    <xf numFmtId="3" fontId="8" fillId="0" borderId="514" xfId="4" applyNumberFormat="1" applyFont="1" applyBorder="1"/>
    <xf numFmtId="3" fontId="8" fillId="3" borderId="514" xfId="4" applyNumberFormat="1" applyFont="1" applyFill="1" applyBorder="1"/>
    <xf numFmtId="3" fontId="8" fillId="0" borderId="515" xfId="4" applyNumberFormat="1" applyFont="1" applyBorder="1"/>
    <xf numFmtId="176" fontId="13" fillId="14" borderId="430" xfId="7" applyNumberFormat="1" applyFont="1" applyFill="1" applyBorder="1" applyAlignment="1">
      <alignment horizontal="right"/>
    </xf>
    <xf numFmtId="176" fontId="13" fillId="14" borderId="431" xfId="7" applyNumberFormat="1" applyFont="1" applyFill="1" applyBorder="1" applyAlignment="1">
      <alignment horizontal="right"/>
    </xf>
    <xf numFmtId="176" fontId="6" fillId="2" borderId="294" xfId="7" applyNumberFormat="1" applyFont="1" applyFill="1" applyBorder="1" applyAlignment="1">
      <alignment horizontal="right"/>
    </xf>
    <xf numFmtId="176" fontId="6" fillId="2" borderId="451" xfId="7" applyNumberFormat="1" applyFont="1" applyFill="1" applyBorder="1" applyAlignment="1">
      <alignment horizontal="right"/>
    </xf>
    <xf numFmtId="176" fontId="6" fillId="2" borderId="453" xfId="7" applyNumberFormat="1" applyFont="1" applyFill="1" applyBorder="1" applyAlignment="1">
      <alignment horizontal="right"/>
    </xf>
    <xf numFmtId="176" fontId="6" fillId="2" borderId="454" xfId="7" applyNumberFormat="1" applyFont="1" applyFill="1" applyBorder="1" applyAlignment="1">
      <alignment horizontal="right"/>
    </xf>
    <xf numFmtId="49" fontId="5" fillId="14" borderId="517" xfId="0" applyNumberFormat="1" applyFont="1" applyFill="1" applyBorder="1" applyAlignment="1">
      <alignment horizontal="left"/>
    </xf>
    <xf numFmtId="177" fontId="8" fillId="0" borderId="507" xfId="0" applyNumberFormat="1" applyFont="1" applyBorder="1"/>
    <xf numFmtId="17" fontId="8" fillId="0" borderId="511" xfId="0" applyNumberFormat="1" applyFont="1" applyBorder="1" applyAlignment="1">
      <alignment horizontal="left"/>
    </xf>
    <xf numFmtId="177" fontId="8" fillId="0" borderId="509" xfId="0" applyNumberFormat="1" applyFont="1" applyBorder="1"/>
    <xf numFmtId="17" fontId="8" fillId="0" borderId="516" xfId="0" applyNumberFormat="1" applyFont="1" applyBorder="1" applyAlignment="1">
      <alignment horizontal="left"/>
    </xf>
    <xf numFmtId="177" fontId="8" fillId="0" borderId="514" xfId="0" applyNumberFormat="1" applyFont="1" applyBorder="1"/>
    <xf numFmtId="177" fontId="8" fillId="0" borderId="515" xfId="0" applyNumberFormat="1" applyFont="1" applyBorder="1"/>
    <xf numFmtId="187" fontId="10" fillId="3" borderId="496" xfId="63" applyNumberFormat="1" applyFont="1" applyFill="1" applyBorder="1" applyAlignment="1">
      <alignment horizontal="center" vertical="top"/>
    </xf>
    <xf numFmtId="17" fontId="7" fillId="3" borderId="450" xfId="7" applyNumberFormat="1" applyFont="1" applyFill="1" applyBorder="1" applyAlignment="1">
      <alignment horizontal="left" vertical="center"/>
    </xf>
    <xf numFmtId="194" fontId="5" fillId="3" borderId="476" xfId="1" applyNumberFormat="1" applyFont="1" applyFill="1" applyBorder="1" applyAlignment="1">
      <alignment horizontal="right" vertical="top"/>
    </xf>
    <xf numFmtId="168" fontId="5" fillId="3" borderId="526" xfId="1" applyNumberFormat="1" applyFont="1" applyFill="1" applyBorder="1" applyAlignment="1">
      <alignment horizontal="right"/>
    </xf>
    <xf numFmtId="168" fontId="6" fillId="3" borderId="506" xfId="1" applyNumberFormat="1" applyFont="1" applyFill="1" applyBorder="1" applyAlignment="1">
      <alignment horizontal="right"/>
    </xf>
    <xf numFmtId="1" fontId="5" fillId="3" borderId="346" xfId="1" applyNumberFormat="1" applyFont="1" applyFill="1" applyBorder="1" applyAlignment="1">
      <alignment horizontal="center" vertical="center"/>
    </xf>
    <xf numFmtId="1" fontId="5" fillId="3" borderId="341" xfId="7" applyNumberFormat="1" applyFont="1" applyFill="1" applyBorder="1" applyAlignment="1">
      <alignment horizontal="center" vertical="center"/>
    </xf>
    <xf numFmtId="1" fontId="5" fillId="3" borderId="470" xfId="0" applyNumberFormat="1" applyFont="1" applyFill="1" applyBorder="1" applyAlignment="1">
      <alignment horizontal="center" vertical="center"/>
    </xf>
    <xf numFmtId="0" fontId="9" fillId="3" borderId="384" xfId="0" applyFont="1" applyFill="1" applyBorder="1" applyAlignment="1">
      <alignment wrapText="1"/>
    </xf>
    <xf numFmtId="168" fontId="9" fillId="3" borderId="496" xfId="1" applyNumberFormat="1" applyFont="1" applyFill="1" applyBorder="1" applyAlignment="1">
      <alignment horizontal="right"/>
    </xf>
    <xf numFmtId="168" fontId="9" fillId="3" borderId="496" xfId="1" applyNumberFormat="1" applyFont="1" applyFill="1" applyBorder="1" applyAlignment="1">
      <alignment wrapText="1"/>
    </xf>
    <xf numFmtId="168" fontId="8" fillId="3" borderId="496" xfId="1" applyNumberFormat="1" applyFont="1" applyFill="1" applyBorder="1" applyAlignment="1">
      <alignment horizontal="right"/>
    </xf>
    <xf numFmtId="168" fontId="9" fillId="3" borderId="496" xfId="1" applyNumberFormat="1" applyFont="1" applyFill="1" applyBorder="1"/>
    <xf numFmtId="168" fontId="8" fillId="3" borderId="496" xfId="1" applyNumberFormat="1" applyFont="1" applyFill="1" applyBorder="1"/>
    <xf numFmtId="194" fontId="9" fillId="0" borderId="0" xfId="1" applyNumberFormat="1" applyFont="1" applyFill="1" applyBorder="1" applyAlignment="1">
      <alignment horizontal="right" vertical="top" wrapText="1"/>
    </xf>
    <xf numFmtId="10" fontId="6" fillId="2" borderId="0" xfId="68" applyNumberFormat="1" applyFont="1" applyFill="1" applyAlignment="1">
      <alignment vertical="center"/>
    </xf>
    <xf numFmtId="177" fontId="8" fillId="3" borderId="0" xfId="1" applyNumberFormat="1" applyFont="1" applyFill="1" applyBorder="1" applyAlignment="1">
      <alignment vertical="top"/>
    </xf>
    <xf numFmtId="4" fontId="8" fillId="0" borderId="0" xfId="0" applyNumberFormat="1" applyFont="1"/>
    <xf numFmtId="0" fontId="28" fillId="0" borderId="0" xfId="0" applyFont="1"/>
    <xf numFmtId="43" fontId="17" fillId="0" borderId="0" xfId="1" applyFont="1" applyFill="1" applyBorder="1" applyAlignment="1">
      <alignment horizontal="left"/>
    </xf>
    <xf numFmtId="49" fontId="6" fillId="0" borderId="285" xfId="0" applyNumberFormat="1" applyFont="1" applyBorder="1" applyAlignment="1">
      <alignment horizontal="left"/>
    </xf>
    <xf numFmtId="183" fontId="9" fillId="0" borderId="464" xfId="31" applyNumberFormat="1" applyFont="1" applyFill="1" applyBorder="1" applyAlignment="1">
      <alignment horizontal="right"/>
    </xf>
    <xf numFmtId="168" fontId="9" fillId="3" borderId="464" xfId="1" applyNumberFormat="1" applyFont="1" applyFill="1" applyBorder="1" applyAlignment="1">
      <alignment horizontal="right"/>
    </xf>
    <xf numFmtId="168" fontId="8" fillId="3" borderId="464" xfId="1" applyNumberFormat="1" applyFont="1" applyFill="1" applyBorder="1"/>
    <xf numFmtId="168" fontId="9" fillId="3" borderId="527" xfId="1" applyNumberFormat="1" applyFont="1" applyFill="1" applyBorder="1" applyAlignment="1">
      <alignment horizontal="right"/>
    </xf>
    <xf numFmtId="183" fontId="9" fillId="0" borderId="530" xfId="31" applyNumberFormat="1" applyFont="1" applyFill="1" applyBorder="1" applyAlignment="1">
      <alignment horizontal="right"/>
    </xf>
    <xf numFmtId="168" fontId="7" fillId="3" borderId="530" xfId="1" applyNumberFormat="1" applyFont="1" applyFill="1" applyBorder="1"/>
    <xf numFmtId="168" fontId="7" fillId="3" borderId="530" xfId="1" applyNumberFormat="1" applyFont="1" applyFill="1" applyBorder="1" applyAlignment="1">
      <alignment horizontal="right"/>
    </xf>
    <xf numFmtId="183" fontId="9" fillId="0" borderId="530" xfId="31" applyNumberFormat="1" applyFont="1" applyFill="1" applyBorder="1" applyAlignment="1"/>
    <xf numFmtId="168" fontId="11" fillId="3" borderId="530" xfId="1" applyNumberFormat="1" applyFont="1" applyFill="1" applyBorder="1" applyAlignment="1">
      <alignment horizontal="right"/>
    </xf>
    <xf numFmtId="168" fontId="11" fillId="3" borderId="530" xfId="1" applyNumberFormat="1" applyFont="1" applyFill="1" applyBorder="1"/>
    <xf numFmtId="168" fontId="11" fillId="0" borderId="530" xfId="1" applyNumberFormat="1" applyFont="1" applyFill="1" applyBorder="1"/>
    <xf numFmtId="168" fontId="10" fillId="0" borderId="530" xfId="31" applyNumberFormat="1" applyFont="1" applyFill="1" applyBorder="1" applyAlignment="1">
      <alignment horizontal="right"/>
    </xf>
    <xf numFmtId="168" fontId="11" fillId="0" borderId="530" xfId="31" applyNumberFormat="1" applyFont="1" applyFill="1" applyBorder="1"/>
    <xf numFmtId="183" fontId="35" fillId="0" borderId="530" xfId="31" applyNumberFormat="1" applyFont="1" applyFill="1" applyBorder="1" applyAlignment="1">
      <alignment horizontal="right"/>
    </xf>
    <xf numFmtId="168" fontId="28" fillId="0" borderId="530" xfId="31" applyNumberFormat="1" applyFont="1" applyFill="1" applyBorder="1" applyAlignment="1"/>
    <xf numFmtId="168" fontId="11" fillId="0" borderId="530" xfId="31" quotePrefix="1" applyNumberFormat="1" applyFont="1" applyFill="1" applyBorder="1" applyAlignment="1">
      <alignment horizontal="right"/>
    </xf>
    <xf numFmtId="49" fontId="17" fillId="0" borderId="533" xfId="0" applyNumberFormat="1" applyFont="1" applyBorder="1" applyAlignment="1">
      <alignment horizontal="left" indent="1"/>
    </xf>
    <xf numFmtId="183" fontId="9" fillId="0" borderId="531" xfId="31" applyNumberFormat="1" applyFont="1" applyFill="1" applyBorder="1" applyAlignment="1">
      <alignment horizontal="right"/>
    </xf>
    <xf numFmtId="168" fontId="28" fillId="0" borderId="531" xfId="31" applyNumberFormat="1" applyFont="1" applyFill="1" applyBorder="1" applyAlignment="1"/>
    <xf numFmtId="168" fontId="11" fillId="0" borderId="531" xfId="31" quotePrefix="1" applyNumberFormat="1" applyFont="1" applyFill="1" applyBorder="1" applyAlignment="1">
      <alignment horizontal="right"/>
    </xf>
    <xf numFmtId="17" fontId="26" fillId="13" borderId="94" xfId="0" applyNumberFormat="1" applyFont="1" applyFill="1" applyBorder="1" applyAlignment="1">
      <alignment horizontal="center" vertical="center" wrapText="1"/>
    </xf>
    <xf numFmtId="165" fontId="6" fillId="0" borderId="530" xfId="7" applyNumberFormat="1" applyFont="1" applyFill="1" applyBorder="1" applyAlignment="1">
      <alignment horizontal="right"/>
    </xf>
    <xf numFmtId="49" fontId="5" fillId="3" borderId="434" xfId="0" applyNumberFormat="1" applyFont="1" applyFill="1" applyBorder="1" applyAlignment="1">
      <alignment horizontal="left"/>
    </xf>
    <xf numFmtId="165" fontId="5" fillId="0" borderId="346" xfId="7" applyNumberFormat="1" applyFont="1" applyFill="1" applyBorder="1" applyAlignment="1">
      <alignment horizontal="right"/>
    </xf>
    <xf numFmtId="165" fontId="5" fillId="14" borderId="527" xfId="7" applyNumberFormat="1" applyFont="1" applyFill="1" applyBorder="1" applyAlignment="1">
      <alignment horizontal="right"/>
    </xf>
    <xf numFmtId="165" fontId="5" fillId="14" borderId="535" xfId="7" applyNumberFormat="1" applyFont="1" applyFill="1" applyBorder="1" applyAlignment="1">
      <alignment horizontal="right"/>
    </xf>
    <xf numFmtId="165" fontId="6" fillId="0" borderId="509" xfId="7" applyNumberFormat="1" applyFont="1" applyFill="1" applyBorder="1" applyAlignment="1">
      <alignment horizontal="right"/>
    </xf>
    <xf numFmtId="17" fontId="7" fillId="3" borderId="452" xfId="7" applyNumberFormat="1" applyFont="1" applyFill="1" applyBorder="1" applyAlignment="1">
      <alignment horizontal="left" vertical="center"/>
    </xf>
    <xf numFmtId="165" fontId="6" fillId="0" borderId="514" xfId="7" applyNumberFormat="1" applyFont="1" applyFill="1" applyBorder="1" applyAlignment="1">
      <alignment horizontal="right"/>
    </xf>
    <xf numFmtId="165" fontId="6" fillId="0" borderId="515" xfId="7" applyNumberFormat="1" applyFont="1" applyFill="1" applyBorder="1" applyAlignment="1">
      <alignment horizontal="right"/>
    </xf>
    <xf numFmtId="43" fontId="9" fillId="0" borderId="0" xfId="7" applyNumberFormat="1" applyFont="1" applyFill="1" applyBorder="1" applyAlignment="1"/>
    <xf numFmtId="168" fontId="8" fillId="0" borderId="0" xfId="0" applyNumberFormat="1" applyFont="1"/>
    <xf numFmtId="0" fontId="8" fillId="0" borderId="0" xfId="0" applyFont="1" applyAlignment="1">
      <alignment wrapText="1"/>
    </xf>
    <xf numFmtId="174" fontId="55" fillId="13" borderId="300" xfId="70" applyFont="1" applyFill="1" applyBorder="1" applyAlignment="1">
      <alignment horizontal="center" vertical="center" wrapText="1"/>
    </xf>
    <xf numFmtId="174" fontId="55" fillId="13" borderId="299" xfId="70" applyFont="1" applyFill="1" applyBorder="1" applyAlignment="1">
      <alignment horizontal="center" vertical="center" wrapText="1"/>
    </xf>
    <xf numFmtId="168" fontId="9" fillId="0" borderId="0" xfId="1" applyNumberFormat="1" applyFont="1" applyFill="1" applyBorder="1" applyAlignment="1">
      <alignment horizontal="right" vertical="top"/>
    </xf>
    <xf numFmtId="1" fontId="8" fillId="3" borderId="0" xfId="1" applyNumberFormat="1" applyFont="1" applyFill="1" applyBorder="1" applyAlignment="1">
      <alignment vertical="top"/>
    </xf>
    <xf numFmtId="168" fontId="8" fillId="3" borderId="539" xfId="1" applyNumberFormat="1" applyFont="1" applyFill="1" applyBorder="1" applyAlignment="1">
      <alignment horizontal="right" vertical="top" wrapText="1"/>
    </xf>
    <xf numFmtId="0" fontId="35" fillId="3" borderId="0" xfId="7" applyNumberFormat="1" applyFont="1" applyFill="1" applyBorder="1" applyAlignment="1">
      <alignment vertical="top"/>
    </xf>
    <xf numFmtId="168" fontId="6" fillId="0" borderId="0" xfId="1" applyNumberFormat="1" applyFont="1" applyFill="1" applyBorder="1" applyAlignment="1">
      <alignment horizontal="center"/>
    </xf>
    <xf numFmtId="1" fontId="8" fillId="0" borderId="0" xfId="1" applyNumberFormat="1" applyFont="1" applyFill="1" applyBorder="1" applyAlignment="1">
      <alignment vertical="top"/>
    </xf>
    <xf numFmtId="168" fontId="6" fillId="0" borderId="0" xfId="1" applyNumberFormat="1" applyFont="1" applyFill="1" applyBorder="1" applyAlignment="1">
      <alignment horizontal="right"/>
    </xf>
    <xf numFmtId="3" fontId="10" fillId="3" borderId="346" xfId="67" applyNumberFormat="1" applyFont="1" applyFill="1" applyBorder="1" applyAlignment="1">
      <alignment vertical="center"/>
    </xf>
    <xf numFmtId="3" fontId="10" fillId="3" borderId="346" xfId="67" applyNumberFormat="1" applyFont="1" applyFill="1" applyBorder="1" applyAlignment="1">
      <alignment horizontal="right" vertical="center"/>
    </xf>
    <xf numFmtId="3" fontId="10" fillId="3" borderId="204" xfId="67" applyNumberFormat="1" applyFont="1" applyFill="1" applyBorder="1" applyAlignment="1">
      <alignment horizontal="right" vertical="center"/>
    </xf>
    <xf numFmtId="49" fontId="26" fillId="13" borderId="161" xfId="7" applyNumberFormat="1" applyFont="1" applyFill="1" applyBorder="1" applyAlignment="1">
      <alignment horizontal="center" vertical="center" wrapText="1"/>
    </xf>
    <xf numFmtId="49" fontId="26" fillId="13" borderId="134" xfId="7" applyNumberFormat="1" applyFont="1" applyFill="1" applyBorder="1" applyAlignment="1">
      <alignment horizontal="center" vertical="center" wrapText="1"/>
    </xf>
    <xf numFmtId="49" fontId="26" fillId="13" borderId="94" xfId="7" applyNumberFormat="1" applyFont="1" applyFill="1" applyBorder="1" applyAlignment="1">
      <alignment horizontal="center" vertical="center" wrapText="1"/>
    </xf>
    <xf numFmtId="49" fontId="17" fillId="0" borderId="0" xfId="7" applyNumberFormat="1" applyFont="1" applyFill="1" applyAlignment="1">
      <alignment horizontal="left"/>
    </xf>
    <xf numFmtId="168" fontId="9" fillId="0" borderId="0" xfId="7" applyNumberFormat="1" applyFont="1" applyFill="1" applyBorder="1" applyAlignment="1"/>
    <xf numFmtId="190" fontId="13" fillId="0" borderId="0" xfId="68" applyNumberFormat="1" applyFont="1" applyFill="1" applyBorder="1" applyAlignment="1">
      <alignment vertical="top" wrapText="1"/>
    </xf>
    <xf numFmtId="168" fontId="8" fillId="3" borderId="0" xfId="0" applyNumberFormat="1" applyFont="1" applyFill="1" applyBorder="1"/>
    <xf numFmtId="194" fontId="8" fillId="3" borderId="0" xfId="0" applyNumberFormat="1" applyFont="1" applyFill="1" applyBorder="1"/>
    <xf numFmtId="1" fontId="8" fillId="3" borderId="0" xfId="1" applyNumberFormat="1" applyFont="1" applyFill="1" applyBorder="1" applyAlignment="1">
      <alignment horizontal="right" vertical="top"/>
    </xf>
    <xf numFmtId="165" fontId="6" fillId="3" borderId="496" xfId="0" applyNumberFormat="1" applyFont="1" applyFill="1" applyBorder="1" applyAlignment="1">
      <alignment horizontal="center"/>
    </xf>
    <xf numFmtId="0" fontId="7" fillId="3" borderId="511" xfId="0" applyFont="1" applyFill="1" applyBorder="1" applyAlignment="1">
      <alignment horizontal="left" vertical="center"/>
    </xf>
    <xf numFmtId="165" fontId="6" fillId="3" borderId="530" xfId="0" applyNumberFormat="1" applyFont="1" applyFill="1" applyBorder="1" applyAlignment="1">
      <alignment horizontal="center"/>
    </xf>
    <xf numFmtId="165" fontId="6" fillId="3" borderId="509" xfId="0" applyNumberFormat="1" applyFont="1" applyFill="1" applyBorder="1" applyAlignment="1">
      <alignment horizontal="center"/>
    </xf>
    <xf numFmtId="0" fontId="7" fillId="0" borderId="511" xfId="0" applyFont="1" applyBorder="1" applyAlignment="1">
      <alignment horizontal="left" vertical="center"/>
    </xf>
    <xf numFmtId="165" fontId="6" fillId="0" borderId="530" xfId="0" applyNumberFormat="1" applyFont="1" applyBorder="1" applyAlignment="1">
      <alignment horizontal="center"/>
    </xf>
    <xf numFmtId="165" fontId="6" fillId="0" borderId="509" xfId="0" applyNumberFormat="1" applyFont="1" applyBorder="1" applyAlignment="1">
      <alignment horizontal="center"/>
    </xf>
    <xf numFmtId="0" fontId="8" fillId="0" borderId="530" xfId="0" applyFont="1" applyBorder="1" applyAlignment="1">
      <alignment horizontal="center"/>
    </xf>
    <xf numFmtId="0" fontId="8" fillId="0" borderId="509" xfId="0" applyFont="1" applyBorder="1" applyAlignment="1">
      <alignment horizontal="center"/>
    </xf>
    <xf numFmtId="49" fontId="6" fillId="0" borderId="511" xfId="0" applyNumberFormat="1" applyFont="1" applyBorder="1" applyAlignment="1">
      <alignment horizontal="left"/>
    </xf>
    <xf numFmtId="3" fontId="8" fillId="3" borderId="530" xfId="0" applyNumberFormat="1" applyFont="1" applyFill="1" applyBorder="1" applyAlignment="1">
      <alignment horizontal="center"/>
    </xf>
    <xf numFmtId="0" fontId="8" fillId="3" borderId="509" xfId="0" applyFont="1" applyFill="1" applyBorder="1" applyAlignment="1">
      <alignment horizontal="center"/>
    </xf>
    <xf numFmtId="0" fontId="8" fillId="3" borderId="530" xfId="0" applyFont="1" applyFill="1" applyBorder="1" applyAlignment="1">
      <alignment horizontal="center"/>
    </xf>
    <xf numFmtId="49" fontId="6" fillId="0" borderId="516" xfId="0" applyNumberFormat="1" applyFont="1" applyBorder="1" applyAlignment="1">
      <alignment horizontal="left"/>
    </xf>
    <xf numFmtId="0" fontId="8" fillId="0" borderId="514" xfId="0" applyFont="1" applyBorder="1" applyAlignment="1">
      <alignment horizontal="center"/>
    </xf>
    <xf numFmtId="0" fontId="8" fillId="0" borderId="515" xfId="0" applyFont="1" applyBorder="1" applyAlignment="1">
      <alignment horizontal="center"/>
    </xf>
    <xf numFmtId="0" fontId="9" fillId="0" borderId="496" xfId="0" applyFont="1" applyBorder="1" applyAlignment="1">
      <alignment horizontal="left"/>
    </xf>
    <xf numFmtId="14" fontId="8" fillId="0" borderId="530" xfId="0" applyNumberFormat="1" applyFont="1" applyBorder="1" applyAlignment="1">
      <alignment horizontal="left" vertical="top"/>
    </xf>
    <xf numFmtId="183" fontId="9" fillId="0" borderId="496" xfId="0" applyNumberFormat="1" applyFont="1" applyBorder="1" applyAlignment="1">
      <alignment horizontal="right"/>
    </xf>
    <xf numFmtId="183" fontId="9" fillId="0" borderId="496" xfId="6" applyNumberFormat="1" applyFont="1" applyFill="1" applyBorder="1" applyAlignment="1">
      <alignment horizontal="right"/>
    </xf>
    <xf numFmtId="201" fontId="9" fillId="0" borderId="496" xfId="0" applyNumberFormat="1" applyFont="1" applyBorder="1" applyAlignment="1">
      <alignment horizontal="right"/>
    </xf>
    <xf numFmtId="14" fontId="8" fillId="0" borderId="530" xfId="0" applyNumberFormat="1" applyFont="1" applyBorder="1" applyAlignment="1">
      <alignment horizontal="left"/>
    </xf>
    <xf numFmtId="0" fontId="9" fillId="0" borderId="530" xfId="0" applyFont="1" applyBorder="1" applyAlignment="1">
      <alignment horizontal="left"/>
    </xf>
    <xf numFmtId="3" fontId="9" fillId="0" borderId="12" xfId="0" applyNumberFormat="1" applyFont="1" applyBorder="1" applyAlignment="1">
      <alignment horizontal="center"/>
    </xf>
    <xf numFmtId="0" fontId="9" fillId="0" borderId="211" xfId="0" applyFont="1" applyBorder="1" applyAlignment="1">
      <alignment horizontal="left"/>
    </xf>
    <xf numFmtId="14" fontId="8" fillId="0" borderId="514" xfId="0" applyNumberFormat="1" applyFont="1" applyBorder="1" applyAlignment="1">
      <alignment horizontal="left"/>
    </xf>
    <xf numFmtId="183" fontId="9" fillId="0" borderId="211" xfId="0" applyNumberFormat="1" applyFont="1" applyBorder="1" applyAlignment="1">
      <alignment horizontal="right"/>
    </xf>
    <xf numFmtId="183" fontId="9" fillId="0" borderId="211" xfId="6" applyNumberFormat="1" applyFont="1" applyFill="1" applyBorder="1" applyAlignment="1">
      <alignment horizontal="right"/>
    </xf>
    <xf numFmtId="201" fontId="9" fillId="0" borderId="211" xfId="0" applyNumberFormat="1" applyFont="1" applyBorder="1" applyAlignment="1">
      <alignment horizontal="right"/>
    </xf>
    <xf numFmtId="183" fontId="9" fillId="0" borderId="237" xfId="0" applyNumberFormat="1" applyFont="1" applyBorder="1" applyAlignment="1">
      <alignment horizontal="right"/>
    </xf>
    <xf numFmtId="0" fontId="9" fillId="0" borderId="511" xfId="0" applyFont="1" applyBorder="1" applyAlignment="1">
      <alignment horizontal="center" vertical="center"/>
    </xf>
    <xf numFmtId="0" fontId="9" fillId="0" borderId="530" xfId="0" applyFont="1" applyBorder="1" applyAlignment="1">
      <alignment horizontal="left" vertical="center" wrapText="1"/>
    </xf>
    <xf numFmtId="185" fontId="9" fillId="0" borderId="530" xfId="0" applyNumberFormat="1" applyFont="1" applyBorder="1" applyAlignment="1">
      <alignment horizontal="center" vertical="center"/>
    </xf>
    <xf numFmtId="168" fontId="9" fillId="0" borderId="530" xfId="1" applyNumberFormat="1" applyFont="1" applyFill="1" applyBorder="1" applyAlignment="1">
      <alignment vertical="center"/>
    </xf>
    <xf numFmtId="168" fontId="9" fillId="0" borderId="530" xfId="1" applyNumberFormat="1" applyFont="1" applyFill="1" applyBorder="1" applyAlignment="1">
      <alignment horizontal="center" vertical="center"/>
    </xf>
    <xf numFmtId="168" fontId="9" fillId="0" borderId="509" xfId="1" applyNumberFormat="1" applyFont="1" applyFill="1" applyBorder="1" applyAlignment="1">
      <alignment horizontal="center" vertical="center"/>
    </xf>
    <xf numFmtId="0" fontId="9" fillId="0" borderId="516" xfId="0" applyFont="1" applyBorder="1" applyAlignment="1">
      <alignment horizontal="center" vertical="center"/>
    </xf>
    <xf numFmtId="0" fontId="9" fillId="0" borderId="514" xfId="0" applyFont="1" applyBorder="1" applyAlignment="1">
      <alignment horizontal="left" vertical="center" wrapText="1"/>
    </xf>
    <xf numFmtId="185" fontId="9" fillId="0" borderId="514" xfId="0" applyNumberFormat="1" applyFont="1" applyBorder="1" applyAlignment="1">
      <alignment horizontal="center" vertical="center"/>
    </xf>
    <xf numFmtId="168" fontId="9" fillId="0" borderId="514" xfId="1" applyNumberFormat="1" applyFont="1" applyFill="1" applyBorder="1" applyAlignment="1">
      <alignment vertical="center"/>
    </xf>
    <xf numFmtId="168" fontId="9" fillId="0" borderId="514" xfId="1" applyNumberFormat="1" applyFont="1" applyFill="1" applyBorder="1" applyAlignment="1">
      <alignment horizontal="center" vertical="center"/>
    </xf>
    <xf numFmtId="168" fontId="9" fillId="0" borderId="515" xfId="1" applyNumberFormat="1" applyFont="1" applyFill="1" applyBorder="1" applyAlignment="1">
      <alignment horizontal="center" vertical="center"/>
    </xf>
    <xf numFmtId="17" fontId="7" fillId="4" borderId="542" xfId="7" applyNumberFormat="1" applyFont="1" applyFill="1" applyBorder="1" applyAlignment="1">
      <alignment horizontal="left" vertical="center"/>
    </xf>
    <xf numFmtId="0" fontId="6" fillId="2" borderId="530" xfId="0" applyFont="1" applyFill="1" applyBorder="1" applyAlignment="1">
      <alignment horizontal="right"/>
    </xf>
    <xf numFmtId="3" fontId="6" fillId="2" borderId="530" xfId="0" applyNumberFormat="1" applyFont="1" applyFill="1" applyBorder="1" applyAlignment="1">
      <alignment horizontal="right"/>
    </xf>
    <xf numFmtId="3" fontId="6" fillId="2" borderId="509" xfId="0" applyNumberFormat="1" applyFont="1" applyFill="1" applyBorder="1" applyAlignment="1">
      <alignment horizontal="right"/>
    </xf>
    <xf numFmtId="0" fontId="6" fillId="2" borderId="514" xfId="0" applyFont="1" applyFill="1" applyBorder="1" applyAlignment="1">
      <alignment horizontal="right"/>
    </xf>
    <xf numFmtId="3" fontId="6" fillId="2" borderId="514" xfId="0" applyNumberFormat="1" applyFont="1" applyFill="1" applyBorder="1" applyAlignment="1">
      <alignment horizontal="right"/>
    </xf>
    <xf numFmtId="3" fontId="6" fillId="2" borderId="515" xfId="0" applyNumberFormat="1" applyFont="1" applyFill="1" applyBorder="1" applyAlignment="1">
      <alignment horizontal="right"/>
    </xf>
    <xf numFmtId="3" fontId="10" fillId="3" borderId="478" xfId="67" applyNumberFormat="1" applyFont="1" applyFill="1" applyBorder="1" applyAlignment="1">
      <alignment horizontal="right" vertical="center"/>
    </xf>
    <xf numFmtId="3" fontId="10" fillId="3" borderId="478" xfId="67" applyNumberFormat="1" applyFont="1" applyFill="1" applyBorder="1" applyAlignment="1">
      <alignment vertical="center"/>
    </xf>
    <xf numFmtId="3" fontId="10" fillId="3" borderId="522" xfId="67" applyNumberFormat="1" applyFont="1" applyFill="1" applyBorder="1" applyAlignment="1">
      <alignment horizontal="right" vertical="center"/>
    </xf>
    <xf numFmtId="3" fontId="8" fillId="3" borderId="515" xfId="25" applyNumberFormat="1" applyFont="1" applyFill="1" applyBorder="1" applyAlignment="1">
      <alignment horizontal="right"/>
    </xf>
    <xf numFmtId="3" fontId="9" fillId="3" borderId="522" xfId="67" applyNumberFormat="1" applyFont="1" applyFill="1" applyBorder="1" applyAlignment="1">
      <alignment horizontal="right" vertical="center"/>
    </xf>
    <xf numFmtId="3" fontId="13" fillId="3" borderId="516" xfId="25" applyNumberFormat="1" applyFont="1" applyFill="1" applyBorder="1" applyAlignment="1">
      <alignment horizontal="right"/>
    </xf>
    <xf numFmtId="3" fontId="13" fillId="3" borderId="515" xfId="25" applyNumberFormat="1" applyFont="1" applyFill="1" applyBorder="1" applyAlignment="1">
      <alignment horizontal="right"/>
    </xf>
    <xf numFmtId="3" fontId="9" fillId="0" borderId="478" xfId="25" applyNumberFormat="1" applyFont="1" applyFill="1" applyBorder="1" applyAlignment="1">
      <alignment horizontal="right"/>
    </xf>
    <xf numFmtId="3" fontId="13" fillId="3" borderId="506" xfId="25" applyNumberFormat="1" applyFont="1" applyFill="1" applyBorder="1" applyAlignment="1">
      <alignment horizontal="right"/>
    </xf>
    <xf numFmtId="3" fontId="9" fillId="0" borderId="522" xfId="25" applyNumberFormat="1" applyFont="1" applyFill="1" applyBorder="1" applyAlignment="1">
      <alignment horizontal="right"/>
    </xf>
    <xf numFmtId="3" fontId="13" fillId="0" borderId="516" xfId="25" applyNumberFormat="1" applyFont="1" applyFill="1" applyBorder="1" applyAlignment="1">
      <alignment horizontal="right"/>
    </xf>
    <xf numFmtId="3" fontId="13" fillId="0" borderId="515" xfId="25" applyNumberFormat="1" applyFont="1" applyFill="1" applyBorder="1" applyAlignment="1">
      <alignment horizontal="right"/>
    </xf>
    <xf numFmtId="3" fontId="8" fillId="0" borderId="521" xfId="65" applyNumberFormat="1" applyFont="1" applyBorder="1" applyAlignment="1">
      <alignment horizontal="right"/>
    </xf>
    <xf numFmtId="3" fontId="8" fillId="0" borderId="521" xfId="1" applyNumberFormat="1" applyFont="1" applyFill="1" applyBorder="1" applyAlignment="1">
      <alignment horizontal="right"/>
    </xf>
    <xf numFmtId="168" fontId="13" fillId="0" borderId="227" xfId="28" applyNumberFormat="1" applyFont="1" applyBorder="1" applyAlignment="1">
      <alignment horizontal="left" vertical="top"/>
    </xf>
    <xf numFmtId="3" fontId="8" fillId="0" borderId="530" xfId="65" applyNumberFormat="1" applyFont="1" applyBorder="1" applyAlignment="1">
      <alignment horizontal="right"/>
    </xf>
    <xf numFmtId="3" fontId="8" fillId="0" borderId="530" xfId="1" applyNumberFormat="1" applyFont="1" applyBorder="1" applyAlignment="1">
      <alignment horizontal="right"/>
    </xf>
    <xf numFmtId="3" fontId="8" fillId="0" borderId="508" xfId="1" applyNumberFormat="1" applyFont="1" applyBorder="1" applyAlignment="1">
      <alignment horizontal="right"/>
    </xf>
    <xf numFmtId="168" fontId="13" fillId="3" borderId="227" xfId="28" applyNumberFormat="1" applyFont="1" applyFill="1" applyBorder="1" applyAlignment="1">
      <alignment horizontal="left" vertical="top"/>
    </xf>
    <xf numFmtId="3" fontId="13" fillId="20" borderId="531" xfId="65" applyNumberFormat="1" applyFont="1" applyFill="1" applyBorder="1" applyAlignment="1">
      <alignment horizontal="right"/>
    </xf>
    <xf numFmtId="3" fontId="13" fillId="20" borderId="532" xfId="65" applyNumberFormat="1" applyFont="1" applyFill="1" applyBorder="1" applyAlignment="1">
      <alignment horizontal="right"/>
    </xf>
    <xf numFmtId="3" fontId="8" fillId="3" borderId="496" xfId="6" quotePrefix="1" applyNumberFormat="1" applyFont="1" applyFill="1" applyBorder="1" applyAlignment="1">
      <alignment horizontal="right" vertical="center"/>
    </xf>
    <xf numFmtId="3" fontId="8" fillId="3" borderId="496" xfId="1" quotePrefix="1" applyNumberFormat="1" applyFont="1" applyFill="1" applyBorder="1" applyAlignment="1">
      <alignment horizontal="right" vertical="center"/>
    </xf>
    <xf numFmtId="3" fontId="8" fillId="0" borderId="496" xfId="65" applyNumberFormat="1" applyFont="1" applyBorder="1" applyAlignment="1">
      <alignment horizontal="right"/>
    </xf>
    <xf numFmtId="3" fontId="8" fillId="0" borderId="530" xfId="65" applyNumberFormat="1" applyFont="1" applyBorder="1" applyAlignment="1">
      <alignment horizontal="right" vertical="center"/>
    </xf>
    <xf numFmtId="3" fontId="8" fillId="0" borderId="530" xfId="1" applyNumberFormat="1" applyFont="1" applyFill="1" applyBorder="1" applyAlignment="1">
      <alignment horizontal="right" vertical="center"/>
    </xf>
    <xf numFmtId="3" fontId="8" fillId="0" borderId="530" xfId="1" applyNumberFormat="1" applyFont="1" applyBorder="1" applyAlignment="1">
      <alignment horizontal="right" vertical="center"/>
    </xf>
    <xf numFmtId="3" fontId="8" fillId="0" borderId="508" xfId="1" applyNumberFormat="1" applyFont="1" applyBorder="1" applyAlignment="1">
      <alignment horizontal="right" vertical="center"/>
    </xf>
    <xf numFmtId="3" fontId="13" fillId="20" borderId="514" xfId="65" applyNumberFormat="1" applyFont="1" applyFill="1" applyBorder="1" applyAlignment="1">
      <alignment horizontal="right"/>
    </xf>
    <xf numFmtId="3" fontId="13" fillId="20" borderId="543" xfId="65" applyNumberFormat="1" applyFont="1" applyFill="1" applyBorder="1" applyAlignment="1">
      <alignment horizontal="right"/>
    </xf>
    <xf numFmtId="3" fontId="8" fillId="0" borderId="544" xfId="65" applyNumberFormat="1" applyFont="1" applyBorder="1" applyAlignment="1">
      <alignment horizontal="right"/>
    </xf>
    <xf numFmtId="168" fontId="13" fillId="0" borderId="227" xfId="28" applyNumberFormat="1" applyFont="1" applyFill="1" applyBorder="1" applyAlignment="1">
      <alignment horizontal="left" vertical="top"/>
    </xf>
    <xf numFmtId="3" fontId="8" fillId="0" borderId="508" xfId="65" applyNumberFormat="1" applyFont="1" applyBorder="1" applyAlignment="1">
      <alignment horizontal="right"/>
    </xf>
    <xf numFmtId="3" fontId="13" fillId="20" borderId="327" xfId="65" applyNumberFormat="1" applyFont="1" applyFill="1" applyBorder="1" applyAlignment="1">
      <alignment horizontal="right"/>
    </xf>
    <xf numFmtId="3" fontId="13" fillId="20" borderId="329" xfId="65" applyNumberFormat="1" applyFont="1" applyFill="1" applyBorder="1" applyAlignment="1">
      <alignment horizontal="right"/>
    </xf>
    <xf numFmtId="193" fontId="33" fillId="0" borderId="530" xfId="1" applyNumberFormat="1" applyFont="1" applyBorder="1" applyAlignment="1">
      <alignment vertical="center"/>
    </xf>
    <xf numFmtId="193" fontId="33" fillId="3" borderId="530" xfId="1" applyNumberFormat="1" applyFont="1" applyFill="1" applyBorder="1" applyAlignment="1">
      <alignment vertical="center"/>
    </xf>
    <xf numFmtId="193" fontId="33" fillId="0" borderId="531" xfId="1" applyNumberFormat="1" applyFont="1" applyBorder="1" applyAlignment="1">
      <alignment vertical="center"/>
    </xf>
    <xf numFmtId="193" fontId="33" fillId="3" borderId="531" xfId="1" applyNumberFormat="1" applyFont="1" applyFill="1" applyBorder="1" applyAlignment="1">
      <alignment vertical="center"/>
    </xf>
    <xf numFmtId="3" fontId="5" fillId="14" borderId="521" xfId="0" applyNumberFormat="1" applyFont="1" applyFill="1" applyBorder="1" applyAlignment="1">
      <alignment horizontal="right" vertical="top"/>
    </xf>
    <xf numFmtId="3" fontId="5" fillId="14" borderId="522" xfId="0" applyNumberFormat="1" applyFont="1" applyFill="1" applyBorder="1" applyAlignment="1">
      <alignment horizontal="right" vertical="top"/>
    </xf>
    <xf numFmtId="3" fontId="6" fillId="0" borderId="530" xfId="0" applyNumberFormat="1" applyFont="1" applyBorder="1" applyAlignment="1">
      <alignment horizontal="right" vertical="top"/>
    </xf>
    <xf numFmtId="3" fontId="6" fillId="0" borderId="509" xfId="0" applyNumberFormat="1" applyFont="1" applyBorder="1" applyAlignment="1">
      <alignment horizontal="right" vertical="top"/>
    </xf>
    <xf numFmtId="3" fontId="6" fillId="0" borderId="514" xfId="0" applyNumberFormat="1" applyFont="1" applyBorder="1" applyAlignment="1">
      <alignment horizontal="right" vertical="top"/>
    </xf>
    <xf numFmtId="3" fontId="6" fillId="0" borderId="515" xfId="0" applyNumberFormat="1" applyFont="1" applyBorder="1" applyAlignment="1">
      <alignment horizontal="right" vertical="top"/>
    </xf>
    <xf numFmtId="3" fontId="5" fillId="14" borderId="521" xfId="0" applyNumberFormat="1" applyFont="1" applyFill="1" applyBorder="1" applyAlignment="1">
      <alignment horizontal="right" vertical="center"/>
    </xf>
    <xf numFmtId="4" fontId="5" fillId="14" borderId="521" xfId="0" applyNumberFormat="1" applyFont="1" applyFill="1" applyBorder="1" applyAlignment="1">
      <alignment horizontal="right" vertical="center"/>
    </xf>
    <xf numFmtId="3" fontId="5" fillId="14" borderId="522" xfId="0" applyNumberFormat="1" applyFont="1" applyFill="1" applyBorder="1" applyAlignment="1">
      <alignment horizontal="right" vertical="center"/>
    </xf>
    <xf numFmtId="3" fontId="6" fillId="0" borderId="530" xfId="0" applyNumberFormat="1" applyFont="1" applyBorder="1" applyAlignment="1">
      <alignment horizontal="right" vertical="center"/>
    </xf>
    <xf numFmtId="4" fontId="6" fillId="0" borderId="530" xfId="0" applyNumberFormat="1" applyFont="1" applyBorder="1" applyAlignment="1">
      <alignment horizontal="right" vertical="center"/>
    </xf>
    <xf numFmtId="3" fontId="5" fillId="14" borderId="521" xfId="0" applyNumberFormat="1" applyFont="1" applyFill="1" applyBorder="1" applyAlignment="1">
      <alignment horizontal="right"/>
    </xf>
    <xf numFmtId="3" fontId="5" fillId="14" borderId="522" xfId="0" applyNumberFormat="1" applyFont="1" applyFill="1" applyBorder="1" applyAlignment="1">
      <alignment horizontal="right"/>
    </xf>
    <xf numFmtId="3" fontId="8" fillId="0" borderId="530" xfId="0" applyNumberFormat="1" applyFont="1" applyBorder="1" applyAlignment="1">
      <alignment horizontal="right"/>
    </xf>
    <xf numFmtId="3" fontId="13" fillId="14" borderId="521" xfId="4" applyNumberFormat="1" applyFont="1" applyFill="1" applyBorder="1"/>
    <xf numFmtId="3" fontId="13" fillId="14" borderId="522" xfId="4" applyNumberFormat="1" applyFont="1" applyFill="1" applyBorder="1"/>
    <xf numFmtId="3" fontId="8" fillId="0" borderId="530" xfId="4" applyNumberFormat="1" applyFont="1" applyBorder="1"/>
    <xf numFmtId="3" fontId="8" fillId="3" borderId="530" xfId="4" applyNumberFormat="1" applyFont="1" applyFill="1" applyBorder="1"/>
    <xf numFmtId="3" fontId="5" fillId="14" borderId="521" xfId="7" applyNumberFormat="1" applyFont="1" applyFill="1" applyBorder="1" applyAlignment="1">
      <alignment horizontal="right"/>
    </xf>
    <xf numFmtId="3" fontId="5" fillId="14" borderId="522" xfId="7" applyNumberFormat="1" applyFont="1" applyFill="1" applyBorder="1" applyAlignment="1">
      <alignment horizontal="right"/>
    </xf>
    <xf numFmtId="3" fontId="6" fillId="2" borderId="530" xfId="7" applyNumberFormat="1" applyFont="1" applyFill="1" applyBorder="1" applyAlignment="1">
      <alignment horizontal="right"/>
    </xf>
    <xf numFmtId="3" fontId="6" fillId="0" borderId="530" xfId="7" applyNumberFormat="1" applyFont="1" applyFill="1" applyBorder="1" applyAlignment="1">
      <alignment horizontal="right"/>
    </xf>
    <xf numFmtId="3" fontId="6" fillId="0" borderId="509" xfId="1" applyNumberFormat="1" applyFont="1" applyFill="1" applyBorder="1" applyAlignment="1">
      <alignment horizontal="right"/>
    </xf>
    <xf numFmtId="3" fontId="6" fillId="0" borderId="509" xfId="7" applyNumberFormat="1" applyFont="1" applyFill="1" applyBorder="1" applyAlignment="1">
      <alignment horizontal="right"/>
    </xf>
    <xf numFmtId="3" fontId="6" fillId="2" borderId="514" xfId="7" applyNumberFormat="1" applyFont="1" applyFill="1" applyBorder="1" applyAlignment="1">
      <alignment horizontal="right"/>
    </xf>
    <xf numFmtId="3" fontId="6" fillId="0" borderId="514" xfId="7" applyNumberFormat="1" applyFont="1" applyFill="1" applyBorder="1" applyAlignment="1">
      <alignment horizontal="right"/>
    </xf>
    <xf numFmtId="3" fontId="6" fillId="0" borderId="515" xfId="7" applyNumberFormat="1" applyFont="1" applyFill="1" applyBorder="1" applyAlignment="1">
      <alignment horizontal="right"/>
    </xf>
    <xf numFmtId="168" fontId="6" fillId="2" borderId="530" xfId="1" applyNumberFormat="1" applyFont="1" applyFill="1" applyBorder="1" applyAlignment="1">
      <alignment horizontal="right"/>
    </xf>
    <xf numFmtId="175" fontId="6" fillId="3" borderId="530" xfId="7" applyNumberFormat="1" applyFont="1" applyFill="1" applyBorder="1" applyAlignment="1">
      <alignment horizontal="right"/>
    </xf>
    <xf numFmtId="0" fontId="6" fillId="2" borderId="530" xfId="7" applyFont="1" applyFill="1" applyBorder="1" applyAlignment="1">
      <alignment horizontal="right"/>
    </xf>
    <xf numFmtId="168" fontId="5" fillId="0" borderId="95" xfId="1" applyNumberFormat="1" applyFont="1" applyFill="1" applyBorder="1" applyAlignment="1">
      <alignment horizontal="right"/>
    </xf>
    <xf numFmtId="175" fontId="5" fillId="3" borderId="95" xfId="7" applyNumberFormat="1" applyFont="1" applyFill="1" applyBorder="1" applyAlignment="1">
      <alignment horizontal="right"/>
    </xf>
    <xf numFmtId="0" fontId="5" fillId="0" borderId="95" xfId="7" applyFont="1" applyFill="1" applyBorder="1" applyAlignment="1">
      <alignment horizontal="right"/>
    </xf>
    <xf numFmtId="175" fontId="5" fillId="3" borderId="185" xfId="7" applyNumberFormat="1" applyFont="1" applyFill="1" applyBorder="1" applyAlignment="1">
      <alignment horizontal="right"/>
    </xf>
    <xf numFmtId="49" fontId="5" fillId="14" borderId="206" xfId="0" applyNumberFormat="1" applyFont="1" applyFill="1" applyBorder="1" applyAlignment="1">
      <alignment horizontal="left"/>
    </xf>
    <xf numFmtId="168" fontId="5" fillId="14" borderId="347" xfId="1" applyNumberFormat="1" applyFont="1" applyFill="1" applyBorder="1" applyAlignment="1">
      <alignment horizontal="right"/>
    </xf>
    <xf numFmtId="168" fontId="5" fillId="14" borderId="197" xfId="1" applyNumberFormat="1" applyFont="1" applyFill="1" applyBorder="1" applyAlignment="1">
      <alignment horizontal="right"/>
    </xf>
    <xf numFmtId="175" fontId="5" fillId="14" borderId="348" xfId="7" applyNumberFormat="1" applyFont="1" applyFill="1" applyBorder="1" applyAlignment="1">
      <alignment horizontal="right"/>
    </xf>
    <xf numFmtId="175" fontId="6" fillId="3" borderId="509" xfId="7" applyNumberFormat="1" applyFont="1" applyFill="1" applyBorder="1" applyAlignment="1">
      <alignment horizontal="right"/>
    </xf>
    <xf numFmtId="165" fontId="6" fillId="2" borderId="531" xfId="7" applyNumberFormat="1" applyFont="1" applyFill="1" applyBorder="1" applyAlignment="1">
      <alignment horizontal="right"/>
    </xf>
    <xf numFmtId="177" fontId="6" fillId="0" borderId="531" xfId="7" applyNumberFormat="1" applyFont="1" applyFill="1" applyBorder="1" applyAlignment="1">
      <alignment horizontal="right"/>
    </xf>
    <xf numFmtId="165" fontId="6" fillId="0" borderId="531" xfId="7" applyNumberFormat="1" applyFont="1" applyFill="1" applyBorder="1" applyAlignment="1">
      <alignment horizontal="right"/>
    </xf>
    <xf numFmtId="177" fontId="6" fillId="0" borderId="523" xfId="7" applyNumberFormat="1" applyFont="1" applyFill="1" applyBorder="1" applyAlignment="1">
      <alignment horizontal="right"/>
    </xf>
    <xf numFmtId="165" fontId="5" fillId="14" borderId="482" xfId="7" applyNumberFormat="1" applyFont="1" applyFill="1" applyBorder="1" applyAlignment="1">
      <alignment horizontal="right"/>
    </xf>
    <xf numFmtId="175" fontId="5" fillId="14" borderId="482" xfId="7" applyNumberFormat="1" applyFont="1" applyFill="1" applyBorder="1" applyAlignment="1">
      <alignment horizontal="right"/>
    </xf>
    <xf numFmtId="175" fontId="5" fillId="14" borderId="483" xfId="7" applyNumberFormat="1" applyFont="1" applyFill="1" applyBorder="1" applyAlignment="1">
      <alignment horizontal="right"/>
    </xf>
    <xf numFmtId="165" fontId="6" fillId="2" borderId="530" xfId="7" applyNumberFormat="1" applyFont="1" applyFill="1" applyBorder="1" applyAlignment="1">
      <alignment horizontal="right"/>
    </xf>
    <xf numFmtId="177" fontId="6" fillId="0" borderId="530" xfId="7" applyNumberFormat="1" applyFont="1" applyFill="1" applyBorder="1" applyAlignment="1">
      <alignment horizontal="right"/>
    </xf>
    <xf numFmtId="177" fontId="6" fillId="0" borderId="509" xfId="7" applyNumberFormat="1" applyFont="1" applyFill="1" applyBorder="1" applyAlignment="1">
      <alignment horizontal="right"/>
    </xf>
    <xf numFmtId="165" fontId="6" fillId="2" borderId="514" xfId="7" applyNumberFormat="1" applyFont="1" applyFill="1" applyBorder="1" applyAlignment="1">
      <alignment horizontal="right"/>
    </xf>
    <xf numFmtId="177" fontId="6" fillId="0" borderId="514" xfId="7" applyNumberFormat="1" applyFont="1" applyFill="1" applyBorder="1" applyAlignment="1">
      <alignment horizontal="right"/>
    </xf>
    <xf numFmtId="0" fontId="6" fillId="0" borderId="514" xfId="7" applyFont="1" applyFill="1" applyBorder="1" applyAlignment="1">
      <alignment horizontal="right"/>
    </xf>
    <xf numFmtId="177" fontId="6" fillId="0" borderId="515" xfId="7" applyNumberFormat="1" applyFont="1" applyFill="1" applyBorder="1" applyAlignment="1">
      <alignment horizontal="right"/>
    </xf>
    <xf numFmtId="175" fontId="5" fillId="14" borderId="550" xfId="7" applyNumberFormat="1" applyFont="1" applyFill="1" applyBorder="1" applyAlignment="1">
      <alignment horizontal="right"/>
    </xf>
    <xf numFmtId="168" fontId="5" fillId="14" borderId="550" xfId="1" applyNumberFormat="1" applyFont="1" applyFill="1" applyBorder="1" applyAlignment="1">
      <alignment horizontal="right"/>
    </xf>
    <xf numFmtId="198" fontId="5" fillId="14" borderId="518" xfId="7" applyNumberFormat="1" applyFont="1" applyFill="1" applyBorder="1" applyAlignment="1">
      <alignment horizontal="right"/>
    </xf>
    <xf numFmtId="198" fontId="5" fillId="14" borderId="519" xfId="7" applyNumberFormat="1" applyFont="1" applyFill="1" applyBorder="1" applyAlignment="1">
      <alignment horizontal="right"/>
    </xf>
    <xf numFmtId="198" fontId="6" fillId="2" borderId="530" xfId="7" applyNumberFormat="1" applyFont="1" applyFill="1" applyBorder="1" applyAlignment="1">
      <alignment horizontal="right"/>
    </xf>
    <xf numFmtId="198" fontId="6" fillId="2" borderId="509" xfId="7" applyNumberFormat="1" applyFont="1" applyFill="1" applyBorder="1" applyAlignment="1">
      <alignment horizontal="right"/>
    </xf>
    <xf numFmtId="198" fontId="6" fillId="2" borderId="514" xfId="7" applyNumberFormat="1" applyFont="1" applyFill="1" applyBorder="1" applyAlignment="1">
      <alignment horizontal="right"/>
    </xf>
    <xf numFmtId="198" fontId="6" fillId="2" borderId="515" xfId="7" applyNumberFormat="1" applyFont="1" applyFill="1" applyBorder="1" applyAlignment="1">
      <alignment horizontal="right"/>
    </xf>
    <xf numFmtId="168" fontId="6" fillId="0" borderId="530" xfId="1" applyNumberFormat="1" applyFont="1" applyFill="1" applyBorder="1" applyAlignment="1">
      <alignment horizontal="right"/>
    </xf>
    <xf numFmtId="168" fontId="5" fillId="14" borderId="4" xfId="1" applyNumberFormat="1" applyFont="1" applyFill="1" applyBorder="1" applyAlignment="1">
      <alignment horizontal="right"/>
    </xf>
    <xf numFmtId="168" fontId="5" fillId="14" borderId="518" xfId="1" applyNumberFormat="1" applyFont="1" applyFill="1" applyBorder="1" applyAlignment="1">
      <alignment horizontal="right"/>
    </xf>
    <xf numFmtId="168" fontId="5" fillId="14" borderId="3" xfId="1" applyNumberFormat="1" applyFont="1" applyFill="1" applyBorder="1" applyAlignment="1">
      <alignment horizontal="right"/>
    </xf>
    <xf numFmtId="168" fontId="6" fillId="0" borderId="509" xfId="1" applyNumberFormat="1" applyFont="1" applyFill="1" applyBorder="1" applyAlignment="1">
      <alignment horizontal="right"/>
    </xf>
    <xf numFmtId="17" fontId="7" fillId="3" borderId="512" xfId="7" applyNumberFormat="1" applyFont="1" applyFill="1" applyBorder="1" applyAlignment="1">
      <alignment horizontal="left" vertical="center"/>
    </xf>
    <xf numFmtId="168" fontId="6" fillId="0" borderId="516" xfId="1" applyNumberFormat="1" applyFont="1" applyFill="1" applyBorder="1" applyAlignment="1">
      <alignment horizontal="right"/>
    </xf>
    <xf numFmtId="168" fontId="6" fillId="0" borderId="513" xfId="1" applyNumberFormat="1" applyFont="1" applyFill="1" applyBorder="1" applyAlignment="1">
      <alignment horizontal="right"/>
    </xf>
    <xf numFmtId="168" fontId="6" fillId="0" borderId="515" xfId="1" applyNumberFormat="1" applyFont="1" applyFill="1" applyBorder="1" applyAlignment="1">
      <alignment horizontal="right"/>
    </xf>
    <xf numFmtId="17" fontId="7" fillId="3" borderId="510" xfId="7" applyNumberFormat="1" applyFont="1" applyFill="1" applyBorder="1" applyAlignment="1">
      <alignment horizontal="left" vertical="center"/>
    </xf>
    <xf numFmtId="17" fontId="7" fillId="3" borderId="551" xfId="7" applyNumberFormat="1" applyFont="1" applyFill="1" applyBorder="1" applyAlignment="1">
      <alignment horizontal="left" vertical="center"/>
    </xf>
    <xf numFmtId="17" fontId="7" fillId="3" borderId="511" xfId="7" applyNumberFormat="1" applyFont="1" applyFill="1" applyBorder="1" applyAlignment="1">
      <alignment horizontal="left" vertical="center"/>
    </xf>
    <xf numFmtId="3" fontId="8" fillId="0" borderId="530" xfId="1" applyNumberFormat="1" applyFont="1" applyFill="1" applyBorder="1" applyAlignment="1">
      <alignment horizontal="right"/>
    </xf>
    <xf numFmtId="3" fontId="8" fillId="8" borderId="530" xfId="1" applyNumberFormat="1" applyFont="1" applyFill="1" applyBorder="1" applyAlignment="1">
      <alignment horizontal="right"/>
    </xf>
    <xf numFmtId="179" fontId="6" fillId="3" borderId="530" xfId="0" applyNumberFormat="1" applyFont="1" applyFill="1" applyBorder="1" applyAlignment="1">
      <alignment horizontal="right" vertical="top"/>
    </xf>
    <xf numFmtId="179" fontId="6" fillId="3" borderId="509" xfId="0" applyNumberFormat="1" applyFont="1" applyFill="1" applyBorder="1" applyAlignment="1">
      <alignment horizontal="right" vertical="top"/>
    </xf>
    <xf numFmtId="17" fontId="7" fillId="3" borderId="542" xfId="7" applyNumberFormat="1" applyFont="1" applyFill="1" applyBorder="1" applyAlignment="1">
      <alignment horizontal="left" vertical="center"/>
    </xf>
    <xf numFmtId="168" fontId="8" fillId="3" borderId="531" xfId="1" applyNumberFormat="1" applyFont="1" applyFill="1" applyBorder="1" applyAlignment="1">
      <alignment horizontal="center" wrapText="1"/>
    </xf>
    <xf numFmtId="168" fontId="8" fillId="3" borderId="523" xfId="1" applyNumberFormat="1" applyFont="1" applyFill="1" applyBorder="1" applyAlignment="1">
      <alignment horizontal="center" wrapText="1"/>
    </xf>
    <xf numFmtId="193" fontId="6" fillId="3" borderId="531" xfId="1" applyNumberFormat="1" applyFont="1" applyFill="1" applyBorder="1" applyAlignment="1">
      <alignment horizontal="right"/>
    </xf>
    <xf numFmtId="193" fontId="6" fillId="3" borderId="523" xfId="1" applyNumberFormat="1" applyFont="1" applyFill="1" applyBorder="1" applyAlignment="1">
      <alignment horizontal="right"/>
    </xf>
    <xf numFmtId="49" fontId="17" fillId="0" borderId="0" xfId="7" applyNumberFormat="1" applyFont="1" applyFill="1" applyAlignment="1">
      <alignment horizontal="left"/>
    </xf>
    <xf numFmtId="17" fontId="26" fillId="13" borderId="52" xfId="7" applyNumberFormat="1" applyFont="1" applyFill="1" applyBorder="1" applyAlignment="1">
      <alignment horizontal="center" vertical="center" wrapText="1"/>
    </xf>
    <xf numFmtId="17" fontId="26" fillId="13" borderId="552" xfId="7" applyNumberFormat="1" applyFont="1" applyFill="1" applyBorder="1" applyAlignment="1">
      <alignment horizontal="center" vertical="center" wrapText="1"/>
    </xf>
    <xf numFmtId="168" fontId="8" fillId="3" borderId="544" xfId="1" applyNumberFormat="1" applyFont="1" applyFill="1" applyBorder="1"/>
    <xf numFmtId="168" fontId="8" fillId="3" borderId="530" xfId="1" applyNumberFormat="1" applyFont="1" applyFill="1" applyBorder="1"/>
    <xf numFmtId="0" fontId="9" fillId="3" borderId="553" xfId="0" applyFont="1" applyFill="1" applyBorder="1" applyAlignment="1">
      <alignment wrapText="1"/>
    </xf>
    <xf numFmtId="168" fontId="9" fillId="3" borderId="530" xfId="1" applyNumberFormat="1" applyFont="1" applyFill="1" applyBorder="1" applyAlignment="1">
      <alignment horizontal="right"/>
    </xf>
    <xf numFmtId="168" fontId="9" fillId="3" borderId="530" xfId="1" applyNumberFormat="1" applyFont="1" applyFill="1" applyBorder="1" applyAlignment="1">
      <alignment wrapText="1"/>
    </xf>
    <xf numFmtId="168" fontId="8" fillId="3" borderId="530" xfId="1" applyNumberFormat="1" applyFont="1" applyFill="1" applyBorder="1" applyAlignment="1">
      <alignment horizontal="right"/>
    </xf>
    <xf numFmtId="168" fontId="9" fillId="3" borderId="530" xfId="1" applyNumberFormat="1" applyFont="1" applyFill="1" applyBorder="1"/>
    <xf numFmtId="168" fontId="8" fillId="3" borderId="554" xfId="1" applyNumberFormat="1" applyFont="1" applyFill="1" applyBorder="1"/>
    <xf numFmtId="193" fontId="9" fillId="3" borderId="530" xfId="1" applyNumberFormat="1" applyFont="1" applyFill="1" applyBorder="1" applyAlignment="1">
      <alignment horizontal="right"/>
    </xf>
    <xf numFmtId="193" fontId="9" fillId="3" borderId="530" xfId="1" applyNumberFormat="1" applyFont="1" applyFill="1" applyBorder="1" applyAlignment="1">
      <alignment wrapText="1"/>
    </xf>
    <xf numFmtId="193" fontId="8" fillId="3" borderId="530" xfId="1" applyNumberFormat="1" applyFont="1" applyFill="1" applyBorder="1" applyAlignment="1">
      <alignment horizontal="right"/>
    </xf>
    <xf numFmtId="193" fontId="9" fillId="3" borderId="530" xfId="1" applyNumberFormat="1" applyFont="1" applyFill="1" applyBorder="1"/>
    <xf numFmtId="193" fontId="8" fillId="3" borderId="530" xfId="1" applyNumberFormat="1" applyFont="1" applyFill="1" applyBorder="1"/>
    <xf numFmtId="193" fontId="8" fillId="3" borderId="554" xfId="1" applyNumberFormat="1" applyFont="1" applyFill="1" applyBorder="1"/>
    <xf numFmtId="168" fontId="9" fillId="3" borderId="555" xfId="1" applyNumberFormat="1" applyFont="1" applyFill="1" applyBorder="1" applyAlignment="1">
      <alignment horizontal="right"/>
    </xf>
    <xf numFmtId="168" fontId="9" fillId="3" borderId="555" xfId="1" applyNumberFormat="1" applyFont="1" applyFill="1" applyBorder="1" applyAlignment="1">
      <alignment wrapText="1"/>
    </xf>
    <xf numFmtId="168" fontId="8" fillId="3" borderId="555" xfId="1" applyNumberFormat="1" applyFont="1" applyFill="1" applyBorder="1" applyAlignment="1">
      <alignment horizontal="right"/>
    </xf>
    <xf numFmtId="168" fontId="8" fillId="3" borderId="555" xfId="1" applyNumberFormat="1" applyFont="1" applyFill="1" applyBorder="1" applyAlignment="1"/>
    <xf numFmtId="168" fontId="8" fillId="3" borderId="555" xfId="1" applyNumberFormat="1" applyFont="1" applyFill="1" applyBorder="1"/>
    <xf numFmtId="168" fontId="8" fillId="3" borderId="556" xfId="1" applyNumberFormat="1" applyFont="1" applyFill="1" applyBorder="1"/>
    <xf numFmtId="0" fontId="9" fillId="3" borderId="536" xfId="0" applyFont="1" applyFill="1" applyBorder="1" applyAlignment="1">
      <alignment wrapText="1"/>
    </xf>
    <xf numFmtId="168" fontId="8" fillId="3" borderId="557" xfId="1" applyNumberFormat="1" applyFont="1" applyFill="1" applyBorder="1"/>
    <xf numFmtId="168" fontId="5" fillId="14" borderId="9" xfId="1" applyNumberFormat="1" applyFont="1" applyFill="1" applyBorder="1" applyAlignment="1">
      <alignment horizontal="center"/>
    </xf>
    <xf numFmtId="168" fontId="5" fillId="14" borderId="558" xfId="1" applyNumberFormat="1" applyFont="1" applyFill="1" applyBorder="1" applyAlignment="1">
      <alignment horizontal="right"/>
    </xf>
    <xf numFmtId="168" fontId="5" fillId="14" borderId="11" xfId="1" applyNumberFormat="1" applyFont="1" applyFill="1" applyBorder="1" applyAlignment="1">
      <alignment horizontal="right"/>
    </xf>
    <xf numFmtId="17" fontId="7" fillId="3" borderId="533" xfId="7" applyNumberFormat="1" applyFont="1" applyFill="1" applyBorder="1" applyAlignment="1">
      <alignment horizontal="left" vertical="center"/>
    </xf>
    <xf numFmtId="168" fontId="9" fillId="3" borderId="555" xfId="1" applyNumberFormat="1" applyFont="1" applyFill="1" applyBorder="1" applyAlignment="1">
      <alignment horizontal="left"/>
    </xf>
    <xf numFmtId="168" fontId="6" fillId="3" borderId="559" xfId="1" applyNumberFormat="1" applyFont="1" applyFill="1" applyBorder="1" applyAlignment="1">
      <alignment horizontal="left"/>
    </xf>
    <xf numFmtId="168" fontId="8" fillId="3" borderId="560" xfId="1" applyNumberFormat="1" applyFont="1" applyFill="1" applyBorder="1" applyAlignment="1">
      <alignment vertical="center"/>
    </xf>
    <xf numFmtId="168" fontId="8" fillId="3" borderId="530" xfId="1" applyNumberFormat="1" applyFont="1" applyFill="1" applyBorder="1" applyAlignment="1">
      <alignment vertical="center"/>
    </xf>
    <xf numFmtId="168" fontId="8" fillId="3" borderId="561" xfId="1" applyNumberFormat="1" applyFont="1" applyFill="1" applyBorder="1" applyAlignment="1">
      <alignment vertical="center"/>
    </xf>
    <xf numFmtId="168" fontId="8" fillId="3" borderId="556" xfId="1" applyNumberFormat="1" applyFont="1" applyFill="1" applyBorder="1" applyAlignment="1">
      <alignment vertical="center"/>
    </xf>
    <xf numFmtId="168" fontId="10" fillId="20" borderId="560" xfId="1" applyNumberFormat="1" applyFont="1" applyFill="1" applyBorder="1" applyAlignment="1">
      <alignment vertical="center"/>
    </xf>
    <xf numFmtId="168" fontId="10" fillId="20" borderId="530" xfId="1" applyNumberFormat="1" applyFont="1" applyFill="1" applyBorder="1" applyAlignment="1">
      <alignment vertical="center"/>
    </xf>
    <xf numFmtId="168" fontId="10" fillId="20" borderId="561" xfId="1" applyNumberFormat="1" applyFont="1" applyFill="1" applyBorder="1" applyAlignment="1">
      <alignment vertical="center"/>
    </xf>
    <xf numFmtId="1" fontId="10" fillId="20" borderId="560" xfId="0" applyNumberFormat="1" applyFont="1" applyFill="1" applyBorder="1" applyAlignment="1">
      <alignment vertical="center"/>
    </xf>
    <xf numFmtId="168" fontId="10" fillId="20" borderId="556" xfId="1" applyNumberFormat="1" applyFont="1" applyFill="1" applyBorder="1" applyAlignment="1">
      <alignment vertical="center"/>
    </xf>
    <xf numFmtId="168" fontId="9" fillId="3" borderId="513" xfId="1" applyNumberFormat="1" applyFont="1" applyFill="1" applyBorder="1" applyAlignment="1">
      <alignment vertical="center"/>
    </xf>
    <xf numFmtId="168" fontId="9" fillId="3" borderId="514" xfId="1" applyNumberFormat="1" applyFont="1" applyFill="1" applyBorder="1" applyAlignment="1">
      <alignment vertical="center"/>
    </xf>
    <xf numFmtId="168" fontId="9" fillId="3" borderId="515" xfId="1" applyNumberFormat="1" applyFont="1" applyFill="1" applyBorder="1" applyAlignment="1">
      <alignment vertical="center"/>
    </xf>
    <xf numFmtId="0" fontId="10" fillId="3" borderId="412" xfId="30" applyFont="1" applyFill="1" applyBorder="1" applyAlignment="1">
      <alignment horizontal="center" vertical="center"/>
    </xf>
    <xf numFmtId="0" fontId="10" fillId="3" borderId="565" xfId="30" applyFont="1" applyFill="1" applyBorder="1" applyAlignment="1">
      <alignment vertical="center" wrapText="1"/>
    </xf>
    <xf numFmtId="168" fontId="10" fillId="3" borderId="408" xfId="1" applyNumberFormat="1" applyFont="1" applyFill="1" applyBorder="1" applyAlignment="1">
      <alignment vertical="center"/>
    </xf>
    <xf numFmtId="168" fontId="10" fillId="3" borderId="464" xfId="1" applyNumberFormat="1" applyFont="1" applyFill="1" applyBorder="1" applyAlignment="1">
      <alignment vertical="center"/>
    </xf>
    <xf numFmtId="43" fontId="9" fillId="3" borderId="464" xfId="1" applyFont="1" applyFill="1" applyBorder="1" applyAlignment="1">
      <alignment vertical="center"/>
    </xf>
    <xf numFmtId="43" fontId="10" fillId="3" borderId="464" xfId="1" applyFont="1" applyFill="1" applyBorder="1" applyAlignment="1">
      <alignment vertical="center"/>
    </xf>
    <xf numFmtId="43" fontId="10" fillId="3" borderId="565" xfId="1" applyFont="1" applyFill="1" applyBorder="1" applyAlignment="1">
      <alignment vertical="center"/>
    </xf>
    <xf numFmtId="43" fontId="10" fillId="3" borderId="566" xfId="1" applyFont="1" applyFill="1" applyBorder="1" applyAlignment="1">
      <alignment vertical="center"/>
    </xf>
    <xf numFmtId="0" fontId="10" fillId="3" borderId="553" xfId="30" applyFont="1" applyFill="1" applyBorder="1" applyAlignment="1">
      <alignment horizontal="center" vertical="center" wrapText="1"/>
    </xf>
    <xf numFmtId="0" fontId="10" fillId="3" borderId="561" xfId="30" applyFont="1" applyFill="1" applyBorder="1" applyAlignment="1">
      <alignment vertical="center" wrapText="1"/>
    </xf>
    <xf numFmtId="168" fontId="10" fillId="3" borderId="560" xfId="1" applyNumberFormat="1" applyFont="1" applyFill="1" applyBorder="1" applyAlignment="1">
      <alignment vertical="center"/>
    </xf>
    <xf numFmtId="168" fontId="10" fillId="3" borderId="530" xfId="1" applyNumberFormat="1" applyFont="1" applyFill="1" applyBorder="1" applyAlignment="1">
      <alignment vertical="center"/>
    </xf>
    <xf numFmtId="43" fontId="9" fillId="3" borderId="530" xfId="1" applyFont="1" applyFill="1" applyBorder="1" applyAlignment="1">
      <alignment vertical="center"/>
    </xf>
    <xf numFmtId="43" fontId="9" fillId="3" borderId="561" xfId="1" applyFont="1" applyFill="1" applyBorder="1" applyAlignment="1">
      <alignment vertical="center"/>
    </xf>
    <xf numFmtId="43" fontId="9" fillId="3" borderId="556" xfId="1" applyFont="1" applyFill="1" applyBorder="1" applyAlignment="1">
      <alignment vertical="center"/>
    </xf>
    <xf numFmtId="0" fontId="9" fillId="3" borderId="553" xfId="30" applyFont="1" applyFill="1" applyBorder="1" applyAlignment="1">
      <alignment vertical="center"/>
    </xf>
    <xf numFmtId="0" fontId="9" fillId="3" borderId="561" xfId="30" applyFont="1" applyFill="1" applyBorder="1" applyAlignment="1">
      <alignment vertical="center" wrapText="1"/>
    </xf>
    <xf numFmtId="0" fontId="9" fillId="20" borderId="553" xfId="30" applyFont="1" applyFill="1" applyBorder="1" applyAlignment="1">
      <alignment vertical="center"/>
    </xf>
    <xf numFmtId="0" fontId="10" fillId="20" borderId="561" xfId="30" applyFont="1" applyFill="1" applyBorder="1" applyAlignment="1">
      <alignment vertical="center" wrapText="1"/>
    </xf>
    <xf numFmtId="0" fontId="9" fillId="3" borderId="561" xfId="30" applyFont="1" applyFill="1" applyBorder="1" applyAlignment="1">
      <alignment vertical="center"/>
    </xf>
    <xf numFmtId="168" fontId="8" fillId="3" borderId="567" xfId="1" applyNumberFormat="1" applyFont="1" applyFill="1" applyBorder="1" applyAlignment="1">
      <alignment vertical="center"/>
    </xf>
    <xf numFmtId="0" fontId="10" fillId="3" borderId="553" xfId="30" applyFont="1" applyFill="1" applyBorder="1" applyAlignment="1">
      <alignment vertical="center" wrapText="1"/>
    </xf>
    <xf numFmtId="1" fontId="9" fillId="3" borderId="561" xfId="30" applyNumberFormat="1" applyFont="1" applyFill="1" applyBorder="1" applyAlignment="1">
      <alignment vertical="center" wrapText="1"/>
    </xf>
    <xf numFmtId="168" fontId="8" fillId="0" borderId="530" xfId="1" applyNumberFormat="1" applyFont="1" applyFill="1" applyBorder="1" applyAlignment="1">
      <alignment vertical="center"/>
    </xf>
    <xf numFmtId="0" fontId="9" fillId="14" borderId="553" xfId="30" applyFont="1" applyFill="1" applyBorder="1" applyAlignment="1">
      <alignment vertical="center"/>
    </xf>
    <xf numFmtId="0" fontId="10" fillId="14" borderId="561" xfId="30" applyFont="1" applyFill="1" applyBorder="1" applyAlignment="1">
      <alignment vertical="center" wrapText="1"/>
    </xf>
    <xf numFmtId="168" fontId="10" fillId="14" borderId="560" xfId="1" applyNumberFormat="1" applyFont="1" applyFill="1" applyBorder="1" applyAlignment="1">
      <alignment vertical="center"/>
    </xf>
    <xf numFmtId="168" fontId="10" fillId="14" borderId="530" xfId="1" applyNumberFormat="1" applyFont="1" applyFill="1" applyBorder="1" applyAlignment="1">
      <alignment vertical="center"/>
    </xf>
    <xf numFmtId="168" fontId="10" fillId="14" borderId="561" xfId="1" applyNumberFormat="1" applyFont="1" applyFill="1" applyBorder="1" applyAlignment="1">
      <alignment vertical="center"/>
    </xf>
    <xf numFmtId="1" fontId="10" fillId="14" borderId="560" xfId="0" applyNumberFormat="1" applyFont="1" applyFill="1" applyBorder="1" applyAlignment="1">
      <alignment vertical="center"/>
    </xf>
    <xf numFmtId="168" fontId="10" fillId="14" borderId="556" xfId="1" applyNumberFormat="1" applyFont="1" applyFill="1" applyBorder="1" applyAlignment="1">
      <alignment vertical="center"/>
    </xf>
    <xf numFmtId="0" fontId="10" fillId="3" borderId="553" xfId="30" applyFont="1" applyFill="1" applyBorder="1" applyAlignment="1">
      <alignment vertical="center"/>
    </xf>
    <xf numFmtId="168" fontId="10" fillId="3" borderId="561" xfId="1" applyNumberFormat="1" applyFont="1" applyFill="1" applyBorder="1" applyAlignment="1">
      <alignment vertical="center"/>
    </xf>
    <xf numFmtId="168" fontId="10" fillId="0" borderId="530" xfId="1" applyNumberFormat="1" applyFont="1" applyFill="1" applyBorder="1" applyAlignment="1">
      <alignment vertical="center"/>
    </xf>
    <xf numFmtId="168" fontId="10" fillId="3" borderId="556" xfId="1" applyNumberFormat="1" applyFont="1" applyFill="1" applyBorder="1" applyAlignment="1">
      <alignment vertical="center"/>
    </xf>
    <xf numFmtId="168" fontId="10" fillId="0" borderId="560" xfId="1" applyNumberFormat="1" applyFont="1" applyFill="1" applyBorder="1" applyAlignment="1">
      <alignment vertical="center"/>
    </xf>
    <xf numFmtId="168" fontId="10" fillId="0" borderId="556" xfId="1" applyNumberFormat="1" applyFont="1" applyFill="1" applyBorder="1" applyAlignment="1">
      <alignment vertical="center"/>
    </xf>
    <xf numFmtId="0" fontId="10" fillId="17" borderId="553" xfId="30" applyFont="1" applyFill="1" applyBorder="1" applyAlignment="1">
      <alignment vertical="center" wrapText="1"/>
    </xf>
    <xf numFmtId="0" fontId="10" fillId="17" borderId="561" xfId="30" applyFont="1" applyFill="1" applyBorder="1" applyAlignment="1">
      <alignment vertical="center" wrapText="1"/>
    </xf>
    <xf numFmtId="168" fontId="10" fillId="17" borderId="560" xfId="1" applyNumberFormat="1" applyFont="1" applyFill="1" applyBorder="1" applyAlignment="1">
      <alignment vertical="center"/>
    </xf>
    <xf numFmtId="168" fontId="10" fillId="17" borderId="530" xfId="1" applyNumberFormat="1" applyFont="1" applyFill="1" applyBorder="1" applyAlignment="1">
      <alignment vertical="center"/>
    </xf>
    <xf numFmtId="168" fontId="10" fillId="17" borderId="561" xfId="1" applyNumberFormat="1" applyFont="1" applyFill="1" applyBorder="1" applyAlignment="1">
      <alignment vertical="center"/>
    </xf>
    <xf numFmtId="168" fontId="10" fillId="17" borderId="556" xfId="1" applyNumberFormat="1" applyFont="1" applyFill="1" applyBorder="1" applyAlignment="1">
      <alignment vertical="center"/>
    </xf>
    <xf numFmtId="0" fontId="9" fillId="3" borderId="516" xfId="30" applyFont="1" applyFill="1" applyBorder="1" applyAlignment="1">
      <alignment vertical="center"/>
    </xf>
    <xf numFmtId="0" fontId="9" fillId="3" borderId="365" xfId="30" applyFont="1" applyFill="1" applyBorder="1" applyAlignment="1">
      <alignment vertical="center" wrapText="1"/>
    </xf>
    <xf numFmtId="49" fontId="26" fillId="13" borderId="568" xfId="0" applyNumberFormat="1" applyFont="1" applyFill="1" applyBorder="1" applyAlignment="1">
      <alignment horizontal="center" vertical="center"/>
    </xf>
    <xf numFmtId="49" fontId="26" fillId="13" borderId="138" xfId="0" applyNumberFormat="1" applyFont="1" applyFill="1" applyBorder="1" applyAlignment="1">
      <alignment horizontal="center" vertical="center" wrapText="1"/>
    </xf>
    <xf numFmtId="49" fontId="26" fillId="13" borderId="525" xfId="0" applyNumberFormat="1" applyFont="1" applyFill="1" applyBorder="1" applyAlignment="1">
      <alignment horizontal="center" vertical="center" wrapText="1"/>
    </xf>
    <xf numFmtId="49" fontId="26" fillId="13" borderId="134" xfId="7" applyNumberFormat="1" applyFont="1" applyFill="1" applyBorder="1" applyAlignment="1">
      <alignment horizontal="center" vertical="center" wrapText="1"/>
    </xf>
    <xf numFmtId="49" fontId="17" fillId="3" borderId="0" xfId="7" applyNumberFormat="1" applyFont="1" applyFill="1" applyAlignment="1">
      <alignment horizontal="left"/>
    </xf>
    <xf numFmtId="49" fontId="26" fillId="13" borderId="58" xfId="7" applyNumberFormat="1" applyFont="1" applyFill="1" applyBorder="1" applyAlignment="1">
      <alignment horizontal="center" vertical="center" wrapText="1"/>
    </xf>
    <xf numFmtId="49" fontId="26" fillId="13" borderId="0" xfId="7" applyNumberFormat="1" applyFont="1" applyFill="1" applyBorder="1" applyAlignment="1">
      <alignment horizontal="center" vertical="center" wrapText="1"/>
    </xf>
    <xf numFmtId="174" fontId="55" fillId="13" borderId="92" xfId="70" applyFont="1" applyFill="1" applyBorder="1" applyAlignment="1">
      <alignment horizontal="center" vertical="center" wrapText="1"/>
    </xf>
    <xf numFmtId="174" fontId="55" fillId="13" borderId="73" xfId="70" applyFont="1" applyFill="1" applyBorder="1" applyAlignment="1">
      <alignment horizontal="center" vertical="center" wrapText="1"/>
    </xf>
    <xf numFmtId="174" fontId="55" fillId="13" borderId="60" xfId="70" applyFont="1" applyFill="1" applyBorder="1" applyAlignment="1">
      <alignment horizontal="center" vertical="center" wrapText="1"/>
    </xf>
    <xf numFmtId="0" fontId="55" fillId="13" borderId="92" xfId="23" applyFont="1" applyFill="1" applyBorder="1" applyAlignment="1">
      <alignment horizontal="center" vertical="center" wrapText="1"/>
    </xf>
    <xf numFmtId="0" fontId="55" fillId="13" borderId="73" xfId="23" applyFont="1" applyFill="1" applyBorder="1" applyAlignment="1">
      <alignment horizontal="center" vertical="center" wrapText="1"/>
    </xf>
    <xf numFmtId="0" fontId="36" fillId="3" borderId="0" xfId="7" applyNumberFormat="1" applyFont="1" applyFill="1" applyBorder="1" applyAlignment="1"/>
    <xf numFmtId="168" fontId="6" fillId="3" borderId="569" xfId="1" applyNumberFormat="1" applyFont="1" applyFill="1" applyBorder="1" applyAlignment="1">
      <alignment horizontal="left" wrapText="1"/>
    </xf>
    <xf numFmtId="168" fontId="6" fillId="3" borderId="482" xfId="1" applyNumberFormat="1" applyFont="1" applyFill="1" applyBorder="1" applyAlignment="1">
      <alignment horizontal="center" vertical="center"/>
    </xf>
    <xf numFmtId="168" fontId="7" fillId="0" borderId="347" xfId="1" applyNumberFormat="1" applyFont="1" applyBorder="1" applyAlignment="1">
      <alignment horizontal="right" vertical="center"/>
    </xf>
    <xf numFmtId="168" fontId="7" fillId="0" borderId="348" xfId="1" applyNumberFormat="1" applyFont="1" applyBorder="1" applyAlignment="1">
      <alignment horizontal="right" vertical="center"/>
    </xf>
    <xf numFmtId="168" fontId="8" fillId="0" borderId="514" xfId="1" applyNumberFormat="1" applyFont="1" applyFill="1" applyBorder="1" applyAlignment="1">
      <alignment horizontal="right" vertical="center"/>
    </xf>
    <xf numFmtId="168" fontId="8" fillId="0" borderId="514" xfId="1" applyNumberFormat="1" applyFont="1" applyBorder="1" applyAlignment="1">
      <alignment horizontal="right" vertical="center"/>
    </xf>
    <xf numFmtId="168" fontId="8" fillId="0" borderId="515" xfId="1" applyNumberFormat="1" applyFont="1" applyFill="1" applyBorder="1" applyAlignment="1">
      <alignment horizontal="right" vertical="center"/>
    </xf>
    <xf numFmtId="165" fontId="6" fillId="2" borderId="555" xfId="7" applyNumberFormat="1" applyFont="1" applyFill="1" applyBorder="1" applyAlignment="1">
      <alignment horizontal="right"/>
    </xf>
    <xf numFmtId="0" fontId="6" fillId="2" borderId="555" xfId="7" applyFont="1" applyFill="1" applyBorder="1" applyAlignment="1">
      <alignment horizontal="right"/>
    </xf>
    <xf numFmtId="168" fontId="6" fillId="2" borderId="555" xfId="1" applyNumberFormat="1" applyFont="1" applyFill="1" applyBorder="1" applyAlignment="1">
      <alignment horizontal="right"/>
    </xf>
    <xf numFmtId="165" fontId="6" fillId="2" borderId="570" xfId="7" applyNumberFormat="1" applyFont="1" applyFill="1" applyBorder="1" applyAlignment="1">
      <alignment horizontal="right"/>
    </xf>
    <xf numFmtId="168" fontId="6" fillId="2" borderId="514" xfId="1" applyNumberFormat="1" applyFont="1" applyFill="1" applyBorder="1" applyAlignment="1">
      <alignment horizontal="right"/>
    </xf>
    <xf numFmtId="165" fontId="6" fillId="0" borderId="555" xfId="7" applyNumberFormat="1" applyFont="1" applyFill="1" applyBorder="1" applyAlignment="1">
      <alignment horizontal="right"/>
    </xf>
    <xf numFmtId="165" fontId="9" fillId="0" borderId="555" xfId="7" applyNumberFormat="1" applyFont="1" applyFill="1" applyBorder="1" applyAlignment="1">
      <alignment horizontal="right"/>
    </xf>
    <xf numFmtId="165" fontId="6" fillId="0" borderId="570" xfId="7" applyNumberFormat="1" applyFont="1" applyFill="1" applyBorder="1" applyAlignment="1">
      <alignment horizontal="right"/>
    </xf>
    <xf numFmtId="165" fontId="6" fillId="2" borderId="555" xfId="7" applyNumberFormat="1" applyFont="1" applyFill="1" applyBorder="1" applyAlignment="1">
      <alignment horizontal="right" vertical="center"/>
    </xf>
    <xf numFmtId="165" fontId="9" fillId="2" borderId="555" xfId="7" applyNumberFormat="1" applyFont="1" applyFill="1" applyBorder="1" applyAlignment="1">
      <alignment horizontal="right" vertical="center"/>
    </xf>
    <xf numFmtId="175" fontId="6" fillId="2" borderId="555" xfId="7" applyNumberFormat="1" applyFont="1" applyFill="1" applyBorder="1" applyAlignment="1">
      <alignment horizontal="right" vertical="center"/>
    </xf>
    <xf numFmtId="165" fontId="6" fillId="0" borderId="555" xfId="7" applyNumberFormat="1" applyFont="1" applyFill="1" applyBorder="1" applyAlignment="1">
      <alignment horizontal="right" vertical="center"/>
    </xf>
    <xf numFmtId="184" fontId="6" fillId="2" borderId="555" xfId="7" applyNumberFormat="1" applyFont="1" applyFill="1" applyBorder="1" applyAlignment="1">
      <alignment horizontal="right" vertical="center"/>
    </xf>
    <xf numFmtId="165" fontId="6" fillId="2" borderId="570" xfId="7" applyNumberFormat="1" applyFont="1" applyFill="1" applyBorder="1" applyAlignment="1">
      <alignment horizontal="right" vertical="center"/>
    </xf>
    <xf numFmtId="177" fontId="9" fillId="14" borderId="530" xfId="61" applyNumberFormat="1" applyFont="1" applyFill="1" applyBorder="1" applyAlignment="1">
      <alignment vertical="top"/>
    </xf>
    <xf numFmtId="177" fontId="9" fillId="3" borderId="530" xfId="61" applyNumberFormat="1" applyFont="1" applyFill="1" applyBorder="1" applyAlignment="1">
      <alignment vertical="top"/>
    </xf>
    <xf numFmtId="0" fontId="6" fillId="2" borderId="534" xfId="7" applyFont="1" applyFill="1" applyBorder="1" applyAlignment="1">
      <alignment horizontal="center"/>
    </xf>
    <xf numFmtId="49" fontId="6" fillId="2" borderId="572" xfId="7" applyNumberFormat="1" applyFont="1" applyFill="1" applyBorder="1" applyAlignment="1">
      <alignment horizontal="left"/>
    </xf>
    <xf numFmtId="0" fontId="6" fillId="2" borderId="573" xfId="7" applyFont="1" applyFill="1" applyBorder="1" applyAlignment="1">
      <alignment horizontal="center"/>
    </xf>
    <xf numFmtId="49" fontId="6" fillId="2" borderId="574" xfId="7" applyNumberFormat="1" applyFont="1" applyFill="1" applyBorder="1" applyAlignment="1">
      <alignment horizontal="left"/>
    </xf>
    <xf numFmtId="177" fontId="9" fillId="3" borderId="556" xfId="61" applyNumberFormat="1" applyFont="1" applyFill="1" applyBorder="1" applyAlignment="1">
      <alignment vertical="top"/>
    </xf>
    <xf numFmtId="177" fontId="10" fillId="14" borderId="514" xfId="61" applyNumberFormat="1" applyFont="1" applyFill="1" applyBorder="1" applyAlignment="1">
      <alignment vertical="top"/>
    </xf>
    <xf numFmtId="177" fontId="10" fillId="3" borderId="514" xfId="61" applyNumberFormat="1" applyFont="1" applyFill="1" applyBorder="1" applyAlignment="1">
      <alignment vertical="top"/>
    </xf>
    <xf numFmtId="177" fontId="13" fillId="14" borderId="514" xfId="0" applyNumberFormat="1" applyFont="1" applyFill="1" applyBorder="1"/>
    <xf numFmtId="177" fontId="10" fillId="3" borderId="515" xfId="61" applyNumberFormat="1" applyFont="1" applyFill="1" applyBorder="1" applyAlignment="1">
      <alignment vertical="top"/>
    </xf>
    <xf numFmtId="17" fontId="7" fillId="4" borderId="437" xfId="7" applyNumberFormat="1" applyFont="1" applyFill="1" applyBorder="1" applyAlignment="1">
      <alignment horizontal="left" vertical="center"/>
    </xf>
    <xf numFmtId="176" fontId="6" fillId="2" borderId="308" xfId="7" applyNumberFormat="1" applyFont="1" applyFill="1" applyBorder="1" applyAlignment="1">
      <alignment horizontal="right"/>
    </xf>
    <xf numFmtId="176" fontId="6" fillId="2" borderId="438" xfId="7" applyNumberFormat="1" applyFont="1" applyFill="1" applyBorder="1" applyAlignment="1">
      <alignment horizontal="right"/>
    </xf>
    <xf numFmtId="17" fontId="8" fillId="0" borderId="542" xfId="0" applyNumberFormat="1" applyFont="1" applyBorder="1" applyAlignment="1">
      <alignment horizontal="left"/>
    </xf>
    <xf numFmtId="177" fontId="8" fillId="0" borderId="555" xfId="0" applyNumberFormat="1" applyFont="1" applyBorder="1"/>
    <xf numFmtId="177" fontId="8" fillId="0" borderId="570" xfId="0" applyNumberFormat="1" applyFont="1" applyBorder="1"/>
    <xf numFmtId="1" fontId="6" fillId="2" borderId="308" xfId="7" applyNumberFormat="1" applyFont="1" applyFill="1" applyBorder="1" applyAlignment="1">
      <alignment horizontal="right"/>
    </xf>
    <xf numFmtId="177" fontId="6" fillId="2" borderId="308" xfId="7" applyNumberFormat="1" applyFont="1" applyFill="1" applyBorder="1" applyAlignment="1">
      <alignment horizontal="right"/>
    </xf>
    <xf numFmtId="177" fontId="6" fillId="2" borderId="438" xfId="7" applyNumberFormat="1" applyFont="1" applyFill="1" applyBorder="1" applyAlignment="1">
      <alignment horizontal="right"/>
    </xf>
    <xf numFmtId="17" fontId="7" fillId="0" borderId="553" xfId="7" applyNumberFormat="1" applyFont="1" applyFill="1" applyBorder="1" applyAlignment="1">
      <alignment horizontal="left" vertical="center"/>
    </xf>
    <xf numFmtId="176" fontId="6" fillId="0" borderId="530" xfId="7" applyNumberFormat="1" applyFont="1" applyFill="1" applyBorder="1" applyAlignment="1">
      <alignment horizontal="right"/>
    </xf>
    <xf numFmtId="176" fontId="6" fillId="0" borderId="561" xfId="7" applyNumberFormat="1" applyFont="1" applyFill="1" applyBorder="1" applyAlignment="1">
      <alignment horizontal="right"/>
    </xf>
    <xf numFmtId="176" fontId="6" fillId="0" borderId="560" xfId="7" applyNumberFormat="1" applyFont="1" applyFill="1" applyBorder="1" applyAlignment="1">
      <alignment horizontal="right"/>
    </xf>
    <xf numFmtId="176" fontId="6" fillId="0" borderId="556" xfId="7" applyNumberFormat="1" applyFont="1" applyFill="1" applyBorder="1" applyAlignment="1">
      <alignment horizontal="right"/>
    </xf>
    <xf numFmtId="169" fontId="9" fillId="2" borderId="542" xfId="0" applyNumberFormat="1" applyFont="1" applyFill="1" applyBorder="1" applyAlignment="1">
      <alignment horizontal="left"/>
    </xf>
    <xf numFmtId="176" fontId="6" fillId="0" borderId="555" xfId="7" applyNumberFormat="1" applyFont="1" applyFill="1" applyBorder="1" applyAlignment="1">
      <alignment horizontal="right"/>
    </xf>
    <xf numFmtId="176" fontId="6" fillId="0" borderId="575" xfId="7" applyNumberFormat="1" applyFont="1" applyFill="1" applyBorder="1" applyAlignment="1">
      <alignment horizontal="right"/>
    </xf>
    <xf numFmtId="176" fontId="6" fillId="0" borderId="576" xfId="7" applyNumberFormat="1" applyFont="1" applyFill="1" applyBorder="1" applyAlignment="1">
      <alignment horizontal="right"/>
    </xf>
    <xf numFmtId="176" fontId="6" fillId="3" borderId="575" xfId="7" applyNumberFormat="1" applyFont="1" applyFill="1" applyBorder="1" applyAlignment="1">
      <alignment horizontal="right"/>
    </xf>
    <xf numFmtId="176" fontId="6" fillId="0" borderId="570" xfId="7" applyNumberFormat="1" applyFont="1" applyFill="1" applyBorder="1" applyAlignment="1">
      <alignment horizontal="right"/>
    </xf>
    <xf numFmtId="17" fontId="7" fillId="0" borderId="542" xfId="7" applyNumberFormat="1" applyFont="1" applyFill="1" applyBorder="1" applyAlignment="1">
      <alignment horizontal="left" vertical="center"/>
    </xf>
    <xf numFmtId="3" fontId="6" fillId="0" borderId="555" xfId="7" applyNumberFormat="1" applyFont="1" applyFill="1" applyBorder="1" applyAlignment="1">
      <alignment horizontal="right"/>
    </xf>
    <xf numFmtId="191" fontId="6" fillId="0" borderId="555" xfId="7" applyNumberFormat="1" applyFont="1" applyFill="1" applyBorder="1" applyAlignment="1">
      <alignment horizontal="right"/>
    </xf>
    <xf numFmtId="191" fontId="6" fillId="0" borderId="570" xfId="7" applyNumberFormat="1" applyFont="1" applyFill="1" applyBorder="1" applyAlignment="1">
      <alignment horizontal="right"/>
    </xf>
    <xf numFmtId="175" fontId="6" fillId="0" borderId="455" xfId="7" applyNumberFormat="1" applyFont="1" applyFill="1" applyBorder="1" applyAlignment="1">
      <alignment horizontal="right"/>
    </xf>
    <xf numFmtId="175" fontId="6" fillId="0" borderId="555" xfId="7" applyNumberFormat="1" applyFont="1" applyFill="1" applyBorder="1" applyAlignment="1">
      <alignment horizontal="right"/>
    </xf>
    <xf numFmtId="175" fontId="6" fillId="0" borderId="229" xfId="7" applyNumberFormat="1" applyFont="1" applyFill="1" applyBorder="1" applyAlignment="1">
      <alignment horizontal="right"/>
    </xf>
    <xf numFmtId="179" fontId="6" fillId="0" borderId="555" xfId="7" applyNumberFormat="1" applyFont="1" applyFill="1" applyBorder="1" applyAlignment="1">
      <alignment horizontal="right"/>
    </xf>
    <xf numFmtId="178" fontId="6" fillId="0" borderId="555" xfId="7" applyNumberFormat="1" applyFont="1" applyFill="1" applyBorder="1" applyAlignment="1">
      <alignment horizontal="right"/>
    </xf>
    <xf numFmtId="165" fontId="6" fillId="3" borderId="294" xfId="7" applyNumberFormat="1" applyFont="1" applyFill="1" applyBorder="1" applyAlignment="1">
      <alignment horizontal="right"/>
    </xf>
    <xf numFmtId="168" fontId="5" fillId="3" borderId="294" xfId="1" applyNumberFormat="1" applyFont="1" applyFill="1" applyBorder="1" applyAlignment="1">
      <alignment horizontal="right"/>
    </xf>
    <xf numFmtId="49" fontId="5" fillId="14" borderId="494" xfId="0" applyNumberFormat="1" applyFont="1" applyFill="1" applyBorder="1" applyAlignment="1">
      <alignment horizontal="left"/>
    </xf>
    <xf numFmtId="17" fontId="7" fillId="4" borderId="584" xfId="7" applyNumberFormat="1" applyFont="1" applyFill="1" applyBorder="1" applyAlignment="1">
      <alignment horizontal="left" vertical="center"/>
    </xf>
    <xf numFmtId="17" fontId="7" fillId="4" borderId="585" xfId="7" applyNumberFormat="1" applyFont="1" applyFill="1" applyBorder="1" applyAlignment="1">
      <alignment horizontal="left" vertical="center"/>
    </xf>
    <xf numFmtId="17" fontId="7" fillId="4" borderId="495" xfId="7" applyNumberFormat="1" applyFont="1" applyFill="1" applyBorder="1" applyAlignment="1">
      <alignment horizontal="left" vertical="center"/>
    </xf>
    <xf numFmtId="168" fontId="5" fillId="14" borderId="549" xfId="1" applyNumberFormat="1" applyFont="1" applyFill="1" applyBorder="1" applyAlignment="1">
      <alignment horizontal="right"/>
    </xf>
    <xf numFmtId="168" fontId="5" fillId="14" borderId="464" xfId="1" applyNumberFormat="1" applyFont="1" applyFill="1" applyBorder="1" applyAlignment="1">
      <alignment horizontal="right"/>
    </xf>
    <xf numFmtId="168" fontId="5" fillId="14" borderId="527" xfId="1" applyNumberFormat="1" applyFont="1" applyFill="1" applyBorder="1" applyAlignment="1">
      <alignment horizontal="right"/>
    </xf>
    <xf numFmtId="168" fontId="6" fillId="3" borderId="504" xfId="1" applyNumberFormat="1" applyFont="1" applyFill="1" applyBorder="1" applyAlignment="1">
      <alignment horizontal="right"/>
    </xf>
    <xf numFmtId="168" fontId="6" fillId="3" borderId="587" xfId="1" applyNumberFormat="1" applyFont="1" applyFill="1" applyBorder="1" applyAlignment="1">
      <alignment horizontal="right"/>
    </xf>
    <xf numFmtId="168" fontId="6" fillId="3" borderId="588" xfId="1" applyNumberFormat="1" applyFont="1" applyFill="1" applyBorder="1" applyAlignment="1">
      <alignment horizontal="right"/>
    </xf>
    <xf numFmtId="168" fontId="6" fillId="2" borderId="504" xfId="1" applyNumberFormat="1" applyFont="1" applyFill="1" applyBorder="1" applyAlignment="1">
      <alignment horizontal="right"/>
    </xf>
    <xf numFmtId="168" fontId="6" fillId="2" borderId="587" xfId="1" applyNumberFormat="1" applyFont="1" applyFill="1" applyBorder="1" applyAlignment="1">
      <alignment horizontal="right"/>
    </xf>
    <xf numFmtId="168" fontId="6" fillId="2" borderId="588" xfId="1" applyNumberFormat="1" applyFont="1" applyFill="1" applyBorder="1" applyAlignment="1">
      <alignment horizontal="right"/>
    </xf>
    <xf numFmtId="17" fontId="7" fillId="3" borderId="589" xfId="7" applyNumberFormat="1" applyFont="1" applyFill="1" applyBorder="1" applyAlignment="1">
      <alignment horizontal="left" vertical="center"/>
    </xf>
    <xf numFmtId="176" fontId="6" fillId="0" borderId="590" xfId="7" applyNumberFormat="1" applyFont="1" applyFill="1" applyBorder="1" applyAlignment="1">
      <alignment horizontal="right"/>
    </xf>
    <xf numFmtId="49" fontId="5" fillId="14" borderId="549" xfId="0" applyNumberFormat="1" applyFont="1" applyFill="1" applyBorder="1" applyAlignment="1">
      <alignment horizontal="left"/>
    </xf>
    <xf numFmtId="176" fontId="5" fillId="14" borderId="464" xfId="7" applyNumberFormat="1" applyFont="1" applyFill="1" applyBorder="1" applyAlignment="1">
      <alignment horizontal="right"/>
    </xf>
    <xf numFmtId="176" fontId="5" fillId="14" borderId="527" xfId="7" applyNumberFormat="1" applyFont="1" applyFill="1" applyBorder="1" applyAlignment="1">
      <alignment horizontal="right"/>
    </xf>
    <xf numFmtId="176" fontId="6" fillId="0" borderId="314" xfId="7" applyNumberFormat="1" applyFont="1" applyFill="1" applyBorder="1" applyAlignment="1">
      <alignment horizontal="right"/>
    </xf>
    <xf numFmtId="17" fontId="7" fillId="3" borderId="591" xfId="7" applyNumberFormat="1" applyFont="1" applyFill="1" applyBorder="1" applyAlignment="1">
      <alignment horizontal="left" vertical="center"/>
    </xf>
    <xf numFmtId="176" fontId="6" fillId="0" borderId="592" xfId="7" applyNumberFormat="1" applyFont="1" applyFill="1" applyBorder="1" applyAlignment="1">
      <alignment horizontal="right"/>
    </xf>
    <xf numFmtId="176" fontId="6" fillId="3" borderId="331" xfId="7" applyNumberFormat="1" applyFont="1" applyFill="1" applyBorder="1" applyAlignment="1">
      <alignment horizontal="right"/>
    </xf>
    <xf numFmtId="176" fontId="6" fillId="3" borderId="593" xfId="7" applyNumberFormat="1" applyFont="1" applyFill="1" applyBorder="1" applyAlignment="1">
      <alignment horizontal="right"/>
    </xf>
    <xf numFmtId="176" fontId="0" fillId="0" borderId="468" xfId="0" applyNumberFormat="1" applyBorder="1"/>
    <xf numFmtId="176" fontId="0" fillId="0" borderId="594" xfId="0" applyNumberFormat="1" applyBorder="1"/>
    <xf numFmtId="176" fontId="0" fillId="0" borderId="578" xfId="0" applyNumberFormat="1" applyBorder="1"/>
    <xf numFmtId="176" fontId="0" fillId="0" borderId="580" xfId="0" applyNumberFormat="1" applyBorder="1"/>
    <xf numFmtId="176" fontId="0" fillId="0" borderId="356" xfId="0" applyNumberFormat="1" applyBorder="1"/>
    <xf numFmtId="17" fontId="7" fillId="3" borderId="595" xfId="7" applyNumberFormat="1" applyFont="1" applyFill="1" applyBorder="1" applyAlignment="1">
      <alignment horizontal="left" vertical="center"/>
    </xf>
    <xf numFmtId="191" fontId="6" fillId="3" borderId="596" xfId="7" applyNumberFormat="1" applyFont="1" applyFill="1" applyBorder="1" applyAlignment="1">
      <alignment horizontal="right"/>
    </xf>
    <xf numFmtId="176" fontId="6" fillId="3" borderId="597" xfId="7" applyNumberFormat="1" applyFont="1" applyFill="1" applyBorder="1" applyAlignment="1">
      <alignment horizontal="right"/>
    </xf>
    <xf numFmtId="191" fontId="6" fillId="3" borderId="598" xfId="7" applyNumberFormat="1" applyFont="1" applyFill="1" applyBorder="1" applyAlignment="1">
      <alignment horizontal="right"/>
    </xf>
    <xf numFmtId="176" fontId="6" fillId="3" borderId="598" xfId="7" applyNumberFormat="1" applyFont="1" applyFill="1" applyBorder="1" applyAlignment="1">
      <alignment horizontal="right"/>
    </xf>
    <xf numFmtId="17" fontId="7" fillId="4" borderId="589" xfId="7" applyNumberFormat="1" applyFont="1" applyFill="1" applyBorder="1" applyAlignment="1">
      <alignment horizontal="left" vertical="center"/>
    </xf>
    <xf numFmtId="168" fontId="5" fillId="0" borderId="599" xfId="1" applyNumberFormat="1" applyFont="1" applyFill="1" applyBorder="1" applyAlignment="1">
      <alignment vertical="center"/>
    </xf>
    <xf numFmtId="168" fontId="5" fillId="14" borderId="600" xfId="1" applyNumberFormat="1" applyFont="1" applyFill="1" applyBorder="1" applyAlignment="1">
      <alignment vertical="center"/>
    </xf>
    <xf numFmtId="168" fontId="6" fillId="0" borderId="601" xfId="1" applyNumberFormat="1" applyFont="1" applyFill="1" applyBorder="1" applyAlignment="1">
      <alignment vertical="center"/>
    </xf>
    <xf numFmtId="168" fontId="6" fillId="0" borderId="602" xfId="1" applyNumberFormat="1" applyFont="1" applyFill="1" applyBorder="1" applyAlignment="1">
      <alignment vertical="center"/>
    </xf>
    <xf numFmtId="168" fontId="5" fillId="0" borderId="603" xfId="1" applyNumberFormat="1" applyFont="1" applyFill="1" applyBorder="1" applyAlignment="1">
      <alignment vertical="center"/>
    </xf>
    <xf numFmtId="168" fontId="5" fillId="0" borderId="604" xfId="1" applyNumberFormat="1" applyFont="1" applyFill="1" applyBorder="1" applyAlignment="1">
      <alignment vertical="center"/>
    </xf>
    <xf numFmtId="168" fontId="5" fillId="14" borderId="96" xfId="1" applyNumberFormat="1" applyFont="1" applyFill="1" applyBorder="1" applyAlignment="1">
      <alignment vertical="center"/>
    </xf>
    <xf numFmtId="17" fontId="7" fillId="3" borderId="608" xfId="7" applyNumberFormat="1" applyFont="1" applyFill="1" applyBorder="1" applyAlignment="1">
      <alignment horizontal="left" vertical="center"/>
    </xf>
    <xf numFmtId="168" fontId="6" fillId="0" borderId="609" xfId="1" applyNumberFormat="1" applyFont="1" applyFill="1" applyBorder="1" applyAlignment="1">
      <alignment horizontal="right"/>
    </xf>
    <xf numFmtId="168" fontId="6" fillId="0" borderId="610" xfId="1" applyNumberFormat="1" applyFont="1" applyFill="1" applyBorder="1" applyAlignment="1">
      <alignment horizontal="right"/>
    </xf>
    <xf numFmtId="168" fontId="6" fillId="0" borderId="611" xfId="1" applyNumberFormat="1" applyFont="1" applyFill="1" applyBorder="1" applyAlignment="1">
      <alignment horizontal="right"/>
    </xf>
    <xf numFmtId="168" fontId="6" fillId="0" borderId="612" xfId="1" applyNumberFormat="1" applyFont="1" applyFill="1" applyBorder="1" applyAlignment="1">
      <alignment horizontal="right"/>
    </xf>
    <xf numFmtId="17" fontId="7" fillId="3" borderId="613" xfId="7" applyNumberFormat="1" applyFont="1" applyFill="1" applyBorder="1" applyAlignment="1">
      <alignment horizontal="left" vertical="center"/>
    </xf>
    <xf numFmtId="165" fontId="5" fillId="3" borderId="0" xfId="7" applyNumberFormat="1" applyFont="1" applyFill="1" applyBorder="1" applyAlignment="1">
      <alignment vertical="center"/>
    </xf>
    <xf numFmtId="3" fontId="5" fillId="3" borderId="0" xfId="7" applyNumberFormat="1" applyFont="1" applyFill="1" applyBorder="1" applyAlignment="1">
      <alignment vertical="center"/>
    </xf>
    <xf numFmtId="0" fontId="5" fillId="3" borderId="0" xfId="7" applyFont="1" applyFill="1" applyBorder="1" applyAlignment="1">
      <alignment vertical="center"/>
    </xf>
    <xf numFmtId="168" fontId="6" fillId="0" borderId="5" xfId="1" applyNumberFormat="1" applyFont="1" applyFill="1" applyBorder="1" applyAlignment="1">
      <alignment horizontal="right" vertical="center"/>
    </xf>
    <xf numFmtId="168" fontId="6" fillId="0" borderId="341" xfId="1" applyNumberFormat="1" applyFont="1" applyFill="1" applyBorder="1" applyAlignment="1">
      <alignment horizontal="right" vertical="center"/>
    </xf>
    <xf numFmtId="168" fontId="6" fillId="0" borderId="470" xfId="1" applyNumberFormat="1" applyFont="1" applyFill="1" applyBorder="1" applyAlignment="1">
      <alignment horizontal="right" vertical="center"/>
    </xf>
    <xf numFmtId="168" fontId="6" fillId="0" borderId="616" xfId="1" applyNumberFormat="1" applyFont="1" applyFill="1" applyBorder="1" applyAlignment="1">
      <alignment horizontal="right" vertical="center"/>
    </xf>
    <xf numFmtId="168" fontId="6" fillId="0" borderId="614" xfId="1" applyNumberFormat="1" applyFont="1" applyFill="1" applyBorder="1" applyAlignment="1">
      <alignment horizontal="right" vertical="center"/>
    </xf>
    <xf numFmtId="168" fontId="6" fillId="0" borderId="188" xfId="1" applyNumberFormat="1" applyFont="1" applyFill="1" applyBorder="1" applyAlignment="1">
      <alignment horizontal="right" vertical="center"/>
    </xf>
    <xf numFmtId="168" fontId="6" fillId="0" borderId="610" xfId="1" applyNumberFormat="1" applyFont="1" applyFill="1" applyBorder="1" applyAlignment="1">
      <alignment horizontal="right" vertical="center"/>
    </xf>
    <xf numFmtId="168" fontId="6" fillId="0" borderId="611" xfId="1" applyNumberFormat="1" applyFont="1" applyFill="1" applyBorder="1" applyAlignment="1">
      <alignment horizontal="right" vertical="center"/>
    </xf>
    <xf numFmtId="168" fontId="6" fillId="0" borderId="434" xfId="1" applyNumberFormat="1" applyFont="1" applyFill="1" applyBorder="1" applyAlignment="1">
      <alignment horizontal="right" vertical="center"/>
    </xf>
    <xf numFmtId="168" fontId="6" fillId="0" borderId="609" xfId="1" applyNumberFormat="1" applyFont="1" applyFill="1" applyBorder="1" applyAlignment="1">
      <alignment horizontal="right" vertical="center"/>
    </xf>
    <xf numFmtId="17" fontId="7" fillId="3" borderId="617" xfId="7" applyNumberFormat="1" applyFont="1" applyFill="1" applyBorder="1" applyAlignment="1">
      <alignment horizontal="left" vertical="center"/>
    </xf>
    <xf numFmtId="49" fontId="5" fillId="3" borderId="585" xfId="0" applyNumberFormat="1" applyFont="1" applyFill="1" applyBorder="1" applyAlignment="1">
      <alignment horizontal="left"/>
    </xf>
    <xf numFmtId="49" fontId="13" fillId="14" borderId="619" xfId="0" applyNumberFormat="1" applyFont="1" applyFill="1" applyBorder="1" applyAlignment="1">
      <alignment horizontal="left"/>
    </xf>
    <xf numFmtId="17" fontId="7" fillId="3" borderId="584" xfId="7" applyNumberFormat="1" applyFont="1" applyFill="1" applyBorder="1" applyAlignment="1">
      <alignment horizontal="left" vertical="center"/>
    </xf>
    <xf numFmtId="17" fontId="7" fillId="3" borderId="585" xfId="7" applyNumberFormat="1" applyFont="1" applyFill="1" applyBorder="1" applyAlignment="1">
      <alignment horizontal="left" vertical="center"/>
    </xf>
    <xf numFmtId="1" fontId="5" fillId="3" borderId="498" xfId="7" applyNumberFormat="1" applyFont="1" applyFill="1" applyBorder="1" applyAlignment="1">
      <alignment horizontal="center" vertical="center"/>
    </xf>
    <xf numFmtId="1" fontId="5" fillId="3" borderId="619" xfId="16" applyNumberFormat="1" applyFont="1" applyFill="1" applyBorder="1" applyAlignment="1">
      <alignment horizontal="center" vertical="center"/>
    </xf>
    <xf numFmtId="168" fontId="5" fillId="3" borderId="620" xfId="1" applyNumberFormat="1" applyFont="1" applyFill="1" applyBorder="1" applyAlignment="1">
      <alignment horizontal="right"/>
    </xf>
    <xf numFmtId="168" fontId="13" fillId="14" borderId="494" xfId="1" applyNumberFormat="1" applyFont="1" applyFill="1" applyBorder="1" applyAlignment="1">
      <alignment horizontal="right"/>
    </xf>
    <xf numFmtId="168" fontId="6" fillId="3" borderId="495" xfId="1" applyNumberFormat="1" applyFont="1" applyFill="1" applyBorder="1" applyAlignment="1">
      <alignment horizontal="right"/>
    </xf>
    <xf numFmtId="168" fontId="8" fillId="0" borderId="622" xfId="1" applyNumberFormat="1" applyFont="1" applyFill="1" applyBorder="1" applyAlignment="1">
      <alignment horizontal="right"/>
    </xf>
    <xf numFmtId="168" fontId="8" fillId="0" borderId="590" xfId="1" applyNumberFormat="1" applyFont="1" applyFill="1" applyBorder="1" applyAlignment="1">
      <alignment horizontal="right"/>
    </xf>
    <xf numFmtId="168" fontId="8" fillId="0" borderId="341" xfId="1" applyNumberFormat="1" applyFont="1" applyFill="1" applyBorder="1" applyAlignment="1">
      <alignment horizontal="right"/>
    </xf>
    <xf numFmtId="168" fontId="8" fillId="0" borderId="314" xfId="1" applyNumberFormat="1" applyFont="1" applyFill="1" applyBorder="1" applyAlignment="1">
      <alignment horizontal="right"/>
    </xf>
    <xf numFmtId="168" fontId="8" fillId="0" borderId="346" xfId="1" applyNumberFormat="1" applyFont="1" applyFill="1" applyBorder="1" applyAlignment="1">
      <alignment horizontal="right"/>
    </xf>
    <xf numFmtId="168" fontId="8" fillId="0" borderId="614" xfId="1" applyNumberFormat="1" applyFont="1" applyFill="1" applyBorder="1" applyAlignment="1">
      <alignment horizontal="right"/>
    </xf>
    <xf numFmtId="168" fontId="8" fillId="0" borderId="623" xfId="1" applyNumberFormat="1" applyFont="1" applyFill="1" applyBorder="1" applyAlignment="1">
      <alignment horizontal="right"/>
    </xf>
    <xf numFmtId="168" fontId="8" fillId="0" borderId="585" xfId="1" applyNumberFormat="1" applyFont="1" applyFill="1" applyBorder="1" applyAlignment="1">
      <alignment horizontal="right"/>
    </xf>
    <xf numFmtId="168" fontId="8" fillId="0" borderId="621" xfId="1" applyNumberFormat="1" applyFont="1" applyFill="1" applyBorder="1" applyAlignment="1">
      <alignment horizontal="right"/>
    </xf>
    <xf numFmtId="17" fontId="7" fillId="3" borderId="620" xfId="7" applyNumberFormat="1" applyFont="1" applyFill="1" applyBorder="1" applyAlignment="1">
      <alignment horizontal="left" vertical="center"/>
    </xf>
    <xf numFmtId="194" fontId="6" fillId="3" borderId="594" xfId="1" applyNumberFormat="1" applyFont="1" applyFill="1" applyBorder="1" applyAlignment="1">
      <alignment horizontal="right"/>
    </xf>
    <xf numFmtId="194" fontId="6" fillId="3" borderId="578" xfId="1" applyNumberFormat="1" applyFont="1" applyFill="1" applyBorder="1" applyAlignment="1">
      <alignment horizontal="right"/>
    </xf>
    <xf numFmtId="168" fontId="6" fillId="0" borderId="578" xfId="1" applyNumberFormat="1" applyFont="1" applyFill="1" applyBorder="1" applyAlignment="1">
      <alignment horizontal="right"/>
    </xf>
    <xf numFmtId="194" fontId="6" fillId="0" borderId="583" xfId="1" applyNumberFormat="1" applyFont="1" applyFill="1" applyBorder="1" applyAlignment="1">
      <alignment horizontal="right"/>
    </xf>
    <xf numFmtId="0" fontId="26" fillId="13" borderId="0" xfId="60" applyNumberFormat="1" applyFont="1" applyFill="1" applyBorder="1" applyAlignment="1">
      <alignment horizontal="center" vertical="center"/>
    </xf>
    <xf numFmtId="187" fontId="10" fillId="3" borderId="294" xfId="63" applyNumberFormat="1" applyFont="1" applyFill="1" applyBorder="1" applyAlignment="1">
      <alignment horizontal="center" vertical="top"/>
    </xf>
    <xf numFmtId="1" fontId="8" fillId="0" borderId="294" xfId="0" applyNumberFormat="1" applyFont="1" applyFill="1" applyBorder="1" applyAlignment="1">
      <alignment horizontal="center"/>
    </xf>
    <xf numFmtId="3" fontId="9" fillId="0" borderId="341" xfId="69" applyNumberFormat="1" applyFont="1" applyBorder="1" applyAlignment="1">
      <alignment horizontal="right" vertical="top" wrapText="1"/>
    </xf>
    <xf numFmtId="3" fontId="9" fillId="0" borderId="583" xfId="69" applyNumberFormat="1" applyFont="1" applyBorder="1" applyAlignment="1">
      <alignment horizontal="right" vertical="top" wrapText="1"/>
    </xf>
    <xf numFmtId="3" fontId="8" fillId="3" borderId="610" xfId="0" applyNumberFormat="1" applyFont="1" applyFill="1" applyBorder="1" applyAlignment="1">
      <alignment vertical="top"/>
    </xf>
    <xf numFmtId="3" fontId="8" fillId="3" borderId="346" xfId="0" applyNumberFormat="1" applyFont="1" applyFill="1" applyBorder="1" applyAlignment="1">
      <alignment vertical="top"/>
    </xf>
    <xf numFmtId="3" fontId="8" fillId="3" borderId="626" xfId="0" applyNumberFormat="1" applyFont="1" applyFill="1" applyBorder="1" applyAlignment="1">
      <alignment vertical="top"/>
    </xf>
    <xf numFmtId="3" fontId="9" fillId="3" borderId="627" xfId="69" applyNumberFormat="1" applyFont="1" applyFill="1" applyBorder="1" applyAlignment="1">
      <alignment horizontal="right" vertical="top" wrapText="1"/>
    </xf>
    <xf numFmtId="3" fontId="9" fillId="0" borderId="610" xfId="69" applyNumberFormat="1" applyFont="1" applyBorder="1" applyAlignment="1">
      <alignment horizontal="right" vertical="top" wrapText="1"/>
    </xf>
    <xf numFmtId="3" fontId="9" fillId="3" borderId="610" xfId="69" applyNumberFormat="1" applyFont="1" applyFill="1" applyBorder="1" applyAlignment="1">
      <alignment horizontal="right" vertical="top" wrapText="1"/>
    </xf>
    <xf numFmtId="3" fontId="9" fillId="0" borderId="627" xfId="69" applyNumberFormat="1" applyFont="1" applyBorder="1" applyAlignment="1">
      <alignment horizontal="right" vertical="top" wrapText="1"/>
    </xf>
    <xf numFmtId="0" fontId="55" fillId="13" borderId="0" xfId="23" applyFont="1" applyFill="1" applyBorder="1" applyAlignment="1">
      <alignment horizontal="center" vertical="center" wrapText="1"/>
    </xf>
    <xf numFmtId="0" fontId="55" fillId="13" borderId="630" xfId="23" applyFont="1" applyFill="1" applyBorder="1" applyAlignment="1">
      <alignment horizontal="center" vertical="center" wrapText="1"/>
    </xf>
    <xf numFmtId="169" fontId="10" fillId="3" borderId="184" xfId="70" applyNumberFormat="1" applyFont="1" applyFill="1" applyBorder="1" applyAlignment="1">
      <alignment horizontal="left"/>
    </xf>
    <xf numFmtId="168" fontId="10" fillId="9" borderId="288" xfId="1" applyNumberFormat="1" applyFont="1" applyFill="1" applyBorder="1" applyAlignment="1">
      <alignment horizontal="right" vertical="top"/>
    </xf>
    <xf numFmtId="169" fontId="9" fillId="3" borderId="227" xfId="70" applyNumberFormat="1" applyFont="1" applyFill="1" applyBorder="1" applyAlignment="1">
      <alignment horizontal="left"/>
    </xf>
    <xf numFmtId="168" fontId="9" fillId="0" borderId="632" xfId="1" applyNumberFormat="1" applyFont="1" applyFill="1" applyBorder="1" applyAlignment="1">
      <alignment horizontal="left"/>
    </xf>
    <xf numFmtId="3" fontId="9" fillId="0" borderId="632" xfId="69" applyNumberFormat="1" applyFont="1" applyBorder="1" applyAlignment="1">
      <alignment horizontal="right" vertical="top" wrapText="1"/>
    </xf>
    <xf numFmtId="168" fontId="9" fillId="0" borderId="632" xfId="1" applyNumberFormat="1" applyFont="1" applyFill="1" applyBorder="1" applyAlignment="1">
      <alignment horizontal="right" vertical="top"/>
    </xf>
    <xf numFmtId="168" fontId="9" fillId="0" borderId="631" xfId="1" applyNumberFormat="1" applyFont="1" applyFill="1" applyBorder="1" applyAlignment="1">
      <alignment horizontal="left"/>
    </xf>
    <xf numFmtId="169" fontId="9" fillId="3" borderId="56" xfId="70" applyNumberFormat="1" applyFont="1" applyFill="1" applyBorder="1" applyAlignment="1">
      <alignment horizontal="left"/>
    </xf>
    <xf numFmtId="168" fontId="9" fillId="0" borderId="327" xfId="1" applyNumberFormat="1" applyFont="1" applyFill="1" applyBorder="1" applyAlignment="1">
      <alignment horizontal="left"/>
    </xf>
    <xf numFmtId="168" fontId="7" fillId="0" borderId="327" xfId="1" applyNumberFormat="1" applyFont="1" applyFill="1" applyBorder="1"/>
    <xf numFmtId="169" fontId="10" fillId="14" borderId="549" xfId="70" applyNumberFormat="1" applyFont="1" applyFill="1" applyBorder="1" applyAlignment="1">
      <alignment horizontal="left"/>
    </xf>
    <xf numFmtId="168" fontId="10" fillId="14" borderId="464" xfId="1" applyNumberFormat="1" applyFont="1" applyFill="1" applyBorder="1" applyAlignment="1">
      <alignment horizontal="left"/>
    </xf>
    <xf numFmtId="3" fontId="10" fillId="14" borderId="464" xfId="69" applyNumberFormat="1" applyFont="1" applyFill="1" applyBorder="1" applyAlignment="1">
      <alignment horizontal="right" vertical="top" wrapText="1"/>
    </xf>
    <xf numFmtId="168" fontId="10" fillId="21" borderId="464" xfId="1" applyNumberFormat="1" applyFont="1" applyFill="1" applyBorder="1" applyAlignment="1">
      <alignment horizontal="right" vertical="top"/>
    </xf>
    <xf numFmtId="168" fontId="10" fillId="14" borderId="527" xfId="1" applyNumberFormat="1" applyFont="1" applyFill="1" applyBorder="1" applyAlignment="1">
      <alignment horizontal="left"/>
    </xf>
    <xf numFmtId="17" fontId="8" fillId="0" borderId="633" xfId="70" applyNumberFormat="1" applyFont="1" applyBorder="1" applyAlignment="1">
      <alignment horizontal="left"/>
    </xf>
    <xf numFmtId="168" fontId="9" fillId="0" borderId="578" xfId="1" applyNumberFormat="1" applyFont="1" applyFill="1" applyBorder="1" applyAlignment="1">
      <alignment horizontal="right" vertical="top"/>
    </xf>
    <xf numFmtId="168" fontId="9" fillId="0" borderId="634" xfId="1" applyNumberFormat="1" applyFont="1" applyFill="1" applyBorder="1" applyAlignment="1">
      <alignment horizontal="right" vertical="top"/>
    </xf>
    <xf numFmtId="168" fontId="8" fillId="0" borderId="594" xfId="1" applyNumberFormat="1" applyFont="1" applyFill="1" applyBorder="1"/>
    <xf numFmtId="168" fontId="8" fillId="0" borderId="618" xfId="1" applyNumberFormat="1" applyFont="1" applyFill="1" applyBorder="1"/>
    <xf numFmtId="17" fontId="8" fillId="0" borderId="635" xfId="70" applyNumberFormat="1" applyFont="1" applyBorder="1" applyAlignment="1">
      <alignment horizontal="left" vertical="center" wrapText="1"/>
    </xf>
    <xf numFmtId="187" fontId="10" fillId="3" borderId="502" xfId="63" applyNumberFormat="1" applyFont="1" applyFill="1" applyBorder="1" applyAlignment="1">
      <alignment horizontal="center" vertical="top" wrapText="1"/>
    </xf>
    <xf numFmtId="187" fontId="10" fillId="3" borderId="586" xfId="63" applyNumberFormat="1" applyFont="1" applyFill="1" applyBorder="1" applyAlignment="1">
      <alignment horizontal="center" vertical="top"/>
    </xf>
    <xf numFmtId="17" fontId="7" fillId="3" borderId="633" xfId="7" applyNumberFormat="1" applyFont="1" applyFill="1" applyBorder="1" applyAlignment="1">
      <alignment horizontal="left" vertical="center"/>
    </xf>
    <xf numFmtId="179" fontId="9" fillId="3" borderId="578" xfId="1" applyNumberFormat="1" applyFont="1" applyFill="1" applyBorder="1" applyAlignment="1"/>
    <xf numFmtId="179" fontId="7" fillId="0" borderId="578" xfId="25" applyNumberFormat="1" applyFont="1" applyFill="1" applyBorder="1" applyAlignment="1"/>
    <xf numFmtId="179" fontId="7" fillId="0" borderId="638" xfId="25" applyNumberFormat="1" applyFont="1" applyFill="1" applyBorder="1" applyAlignment="1"/>
    <xf numFmtId="17" fontId="7" fillId="0" borderId="633" xfId="7" applyNumberFormat="1" applyFont="1" applyFill="1" applyBorder="1" applyAlignment="1">
      <alignment horizontal="left" vertical="center"/>
    </xf>
    <xf numFmtId="194" fontId="9" fillId="3" borderId="578" xfId="1" applyNumberFormat="1" applyFont="1" applyFill="1" applyBorder="1" applyAlignment="1">
      <alignment horizontal="left"/>
    </xf>
    <xf numFmtId="194" fontId="7" fillId="0" borderId="578" xfId="25" applyNumberFormat="1" applyFont="1" applyFill="1" applyBorder="1"/>
    <xf numFmtId="194" fontId="7" fillId="0" borderId="638" xfId="25" applyNumberFormat="1" applyFont="1" applyFill="1" applyBorder="1"/>
    <xf numFmtId="49" fontId="5" fillId="0" borderId="640" xfId="7" applyNumberFormat="1" applyFont="1" applyFill="1" applyBorder="1" applyAlignment="1">
      <alignment horizontal="center" vertical="center" wrapText="1"/>
    </xf>
    <xf numFmtId="49" fontId="5" fillId="0" borderId="641" xfId="7" applyNumberFormat="1" applyFont="1" applyFill="1" applyBorder="1" applyAlignment="1">
      <alignment horizontal="center" vertical="center"/>
    </xf>
    <xf numFmtId="49" fontId="6" fillId="3" borderId="642" xfId="7" applyNumberFormat="1" applyFont="1" applyFill="1" applyBorder="1" applyAlignment="1">
      <alignment horizontal="left" vertical="top" wrapText="1"/>
    </xf>
    <xf numFmtId="49" fontId="34" fillId="3" borderId="643" xfId="7" applyNumberFormat="1" applyFont="1" applyFill="1" applyBorder="1" applyAlignment="1">
      <alignment horizontal="center"/>
    </xf>
    <xf numFmtId="168" fontId="6" fillId="3" borderId="644" xfId="1" applyNumberFormat="1" applyFont="1" applyFill="1" applyBorder="1" applyAlignment="1">
      <alignment horizontal="right"/>
    </xf>
    <xf numFmtId="168" fontId="6" fillId="3" borderId="645" xfId="1" applyNumberFormat="1" applyFont="1" applyFill="1" applyBorder="1" applyAlignment="1">
      <alignment horizontal="right"/>
    </xf>
    <xf numFmtId="168" fontId="6" fillId="3" borderId="646" xfId="1" applyNumberFormat="1" applyFont="1" applyFill="1" applyBorder="1" applyAlignment="1">
      <alignment horizontal="right"/>
    </xf>
    <xf numFmtId="168" fontId="8" fillId="3" borderId="647" xfId="1" applyNumberFormat="1" applyFont="1" applyFill="1" applyBorder="1" applyAlignment="1">
      <alignment horizontal="right"/>
    </xf>
    <xf numFmtId="49" fontId="34" fillId="3" borderId="643" xfId="7" applyNumberFormat="1" applyFont="1" applyFill="1" applyBorder="1" applyAlignment="1">
      <alignment horizontal="center" vertical="center"/>
    </xf>
    <xf numFmtId="49" fontId="6" fillId="3" borderId="648" xfId="7" applyNumberFormat="1" applyFont="1" applyFill="1" applyBorder="1" applyAlignment="1">
      <alignment horizontal="left" vertical="top" wrapText="1"/>
    </xf>
    <xf numFmtId="49" fontId="34" fillId="3" borderId="649" xfId="7" applyNumberFormat="1" applyFont="1" applyFill="1" applyBorder="1" applyAlignment="1">
      <alignment horizontal="center" vertical="center"/>
    </xf>
    <xf numFmtId="168" fontId="6" fillId="3" borderId="650" xfId="1" applyNumberFormat="1" applyFont="1" applyFill="1" applyBorder="1" applyAlignment="1">
      <alignment horizontal="right"/>
    </xf>
    <xf numFmtId="168" fontId="6" fillId="3" borderId="651" xfId="1" applyNumberFormat="1" applyFont="1" applyFill="1" applyBorder="1" applyAlignment="1">
      <alignment horizontal="right"/>
    </xf>
    <xf numFmtId="168" fontId="6" fillId="3" borderId="652" xfId="1" applyNumberFormat="1" applyFont="1" applyFill="1" applyBorder="1" applyAlignment="1">
      <alignment horizontal="right"/>
    </xf>
    <xf numFmtId="17" fontId="26" fillId="13" borderId="653" xfId="0" applyNumberFormat="1" applyFont="1" applyFill="1" applyBorder="1" applyAlignment="1">
      <alignment horizontal="center" vertical="center" wrapText="1"/>
    </xf>
    <xf numFmtId="17" fontId="26" fillId="13" borderId="133" xfId="0" applyNumberFormat="1" applyFont="1" applyFill="1" applyBorder="1" applyAlignment="1">
      <alignment horizontal="center" vertical="center" wrapText="1"/>
    </xf>
    <xf numFmtId="17" fontId="26" fillId="13" borderId="138" xfId="0" applyNumberFormat="1" applyFont="1" applyFill="1" applyBorder="1" applyAlignment="1">
      <alignment horizontal="center" vertical="center" wrapText="1"/>
    </xf>
    <xf numFmtId="49" fontId="17" fillId="0" borderId="0" xfId="7" applyNumberFormat="1" applyFont="1" applyFill="1" applyAlignment="1"/>
    <xf numFmtId="17" fontId="7" fillId="3" borderId="437" xfId="7" applyNumberFormat="1" applyFont="1" applyFill="1" applyBorder="1" applyAlignment="1">
      <alignment horizontal="left" vertical="center"/>
    </xf>
    <xf numFmtId="165" fontId="6" fillId="0" borderId="578" xfId="7" applyNumberFormat="1" applyFont="1" applyFill="1" applyBorder="1" applyAlignment="1">
      <alignment horizontal="right"/>
    </xf>
    <xf numFmtId="165" fontId="6" fillId="0" borderId="523" xfId="7" applyNumberFormat="1" applyFont="1" applyFill="1" applyBorder="1" applyAlignment="1">
      <alignment horizontal="right"/>
    </xf>
    <xf numFmtId="168" fontId="6" fillId="3" borderId="654" xfId="1" applyNumberFormat="1" applyFont="1" applyFill="1" applyBorder="1" applyAlignment="1">
      <alignment horizontal="left" wrapText="1"/>
    </xf>
    <xf numFmtId="168" fontId="6" fillId="3" borderId="655" xfId="1" applyNumberFormat="1" applyFont="1" applyFill="1" applyBorder="1" applyAlignment="1">
      <alignment horizontal="center" vertical="center"/>
    </xf>
    <xf numFmtId="168" fontId="7" fillId="0" borderId="578" xfId="1" applyNumberFormat="1" applyFont="1" applyBorder="1" applyAlignment="1">
      <alignment horizontal="right" vertical="center"/>
    </xf>
    <xf numFmtId="168" fontId="7" fillId="0" borderId="638" xfId="1" applyNumberFormat="1" applyFont="1" applyBorder="1" applyAlignment="1">
      <alignment horizontal="right" vertical="center"/>
    </xf>
    <xf numFmtId="168" fontId="6" fillId="3" borderId="644" xfId="1" applyNumberFormat="1" applyFont="1" applyFill="1" applyBorder="1" applyAlignment="1">
      <alignment horizontal="left" wrapText="1"/>
    </xf>
    <xf numFmtId="168" fontId="6" fillId="3" borderId="645" xfId="1" applyNumberFormat="1" applyFont="1" applyFill="1" applyBorder="1" applyAlignment="1">
      <alignment horizontal="center" vertical="center"/>
    </xf>
    <xf numFmtId="168" fontId="7" fillId="0" borderId="632" xfId="1" applyNumberFormat="1" applyFont="1" applyBorder="1"/>
    <xf numFmtId="168" fontId="8" fillId="0" borderId="632" xfId="1" applyNumberFormat="1" applyFont="1" applyBorder="1"/>
    <xf numFmtId="168" fontId="8" fillId="0" borderId="631" xfId="1" applyNumberFormat="1" applyFont="1" applyBorder="1"/>
    <xf numFmtId="168" fontId="8" fillId="0" borderId="581" xfId="1" applyNumberFormat="1" applyFont="1" applyBorder="1" applyAlignment="1">
      <alignment horizontal="right" vertical="center"/>
    </xf>
    <xf numFmtId="168" fontId="8" fillId="0" borderId="582" xfId="1" applyNumberFormat="1" applyFont="1" applyBorder="1" applyAlignment="1">
      <alignment horizontal="right" vertical="center"/>
    </xf>
    <xf numFmtId="168" fontId="8" fillId="0" borderId="632" xfId="1" applyNumberFormat="1" applyFont="1" applyBorder="1" applyAlignment="1">
      <alignment horizontal="right" vertical="center"/>
    </xf>
    <xf numFmtId="168" fontId="8" fillId="0" borderId="631" xfId="1" applyNumberFormat="1" applyFont="1" applyBorder="1" applyAlignment="1">
      <alignment horizontal="right" vertical="center"/>
    </xf>
    <xf numFmtId="168" fontId="8" fillId="0" borderId="632" xfId="1" applyNumberFormat="1" applyFont="1" applyFill="1" applyBorder="1" applyAlignment="1">
      <alignment horizontal="right" vertical="center"/>
    </xf>
    <xf numFmtId="168" fontId="8" fillId="0" borderId="631" xfId="1" applyNumberFormat="1" applyFont="1" applyFill="1" applyBorder="1" applyAlignment="1">
      <alignment horizontal="right" vertical="center"/>
    </xf>
    <xf numFmtId="168" fontId="6" fillId="3" borderId="656" xfId="1" applyNumberFormat="1" applyFont="1" applyFill="1" applyBorder="1" applyAlignment="1">
      <alignment horizontal="left" wrapText="1"/>
    </xf>
    <xf numFmtId="168" fontId="6" fillId="3" borderId="657" xfId="1" applyNumberFormat="1" applyFont="1" applyFill="1" applyBorder="1" applyAlignment="1">
      <alignment horizontal="center" vertical="center"/>
    </xf>
    <xf numFmtId="168" fontId="8" fillId="0" borderId="658" xfId="1" applyNumberFormat="1" applyFont="1" applyBorder="1"/>
    <xf numFmtId="168" fontId="8" fillId="0" borderId="659" xfId="1" applyNumberFormat="1" applyFont="1" applyBorder="1" applyAlignment="1">
      <alignment horizontal="right" vertical="center"/>
    </xf>
    <xf numFmtId="168" fontId="8" fillId="0" borderId="658" xfId="1" applyNumberFormat="1" applyFont="1" applyBorder="1" applyAlignment="1">
      <alignment horizontal="right" vertical="center"/>
    </xf>
    <xf numFmtId="168" fontId="8" fillId="0" borderId="658" xfId="1" applyNumberFormat="1" applyFont="1" applyFill="1" applyBorder="1" applyAlignment="1">
      <alignment horizontal="right" vertical="center"/>
    </xf>
    <xf numFmtId="168" fontId="6" fillId="0" borderId="313" xfId="1" applyNumberFormat="1" applyFont="1" applyFill="1" applyBorder="1" applyAlignment="1">
      <alignment horizontal="right"/>
    </xf>
    <xf numFmtId="168" fontId="6" fillId="0" borderId="502" xfId="1" applyNumberFormat="1" applyFont="1" applyFill="1" applyBorder="1" applyAlignment="1">
      <alignment horizontal="right"/>
    </xf>
    <xf numFmtId="168" fontId="6" fillId="0" borderId="294" xfId="1" applyNumberFormat="1" applyFont="1" applyFill="1" applyBorder="1" applyAlignment="1">
      <alignment horizontal="right"/>
    </xf>
    <xf numFmtId="168" fontId="6" fillId="0" borderId="586" xfId="1" applyNumberFormat="1" applyFont="1" applyFill="1" applyBorder="1" applyAlignment="1">
      <alignment horizontal="right"/>
    </xf>
    <xf numFmtId="49" fontId="6" fillId="0" borderId="538" xfId="0" applyNumberFormat="1" applyFont="1" applyFill="1" applyBorder="1" applyAlignment="1">
      <alignment horizontal="left"/>
    </xf>
    <xf numFmtId="49" fontId="9" fillId="0" borderId="511" xfId="0" applyNumberFormat="1" applyFont="1" applyFill="1" applyBorder="1" applyAlignment="1">
      <alignment horizontal="left"/>
    </xf>
    <xf numFmtId="49" fontId="6" fillId="0" borderId="511" xfId="0" applyNumberFormat="1" applyFont="1" applyFill="1" applyBorder="1" applyAlignment="1">
      <alignment horizontal="left"/>
    </xf>
    <xf numFmtId="177" fontId="13" fillId="14" borderId="518" xfId="0" applyNumberFormat="1" applyFont="1" applyFill="1" applyBorder="1"/>
    <xf numFmtId="177" fontId="13" fillId="14" borderId="519" xfId="0" applyNumberFormat="1" applyFont="1" applyFill="1" applyBorder="1"/>
    <xf numFmtId="49" fontId="26" fillId="13" borderId="165" xfId="7" applyNumberFormat="1" applyFont="1" applyFill="1" applyBorder="1" applyAlignment="1">
      <alignment horizontal="center" vertical="top" wrapText="1"/>
    </xf>
    <xf numFmtId="0" fontId="26" fillId="13" borderId="162" xfId="7" applyFont="1" applyFill="1" applyBorder="1" applyAlignment="1">
      <alignment horizontal="center" vertical="top" wrapText="1"/>
    </xf>
    <xf numFmtId="0" fontId="26" fillId="13" borderId="167" xfId="7" applyFont="1" applyFill="1" applyBorder="1" applyAlignment="1">
      <alignment horizontal="center" vertical="top" wrapText="1"/>
    </xf>
    <xf numFmtId="49" fontId="26" fillId="13" borderId="166" xfId="7" applyNumberFormat="1" applyFont="1" applyFill="1" applyBorder="1" applyAlignment="1">
      <alignment horizontal="center" vertical="top" wrapText="1"/>
    </xf>
    <xf numFmtId="2" fontId="33" fillId="3" borderId="581" xfId="0" applyNumberFormat="1" applyFont="1" applyFill="1" applyBorder="1"/>
    <xf numFmtId="168" fontId="33" fillId="3" borderId="581" xfId="1" applyNumberFormat="1" applyFont="1" applyFill="1" applyBorder="1"/>
    <xf numFmtId="194" fontId="33" fillId="3" borderId="581" xfId="1" applyNumberFormat="1" applyFont="1" applyFill="1" applyBorder="1"/>
    <xf numFmtId="43" fontId="33" fillId="3" borderId="581" xfId="1" applyFont="1" applyFill="1" applyBorder="1"/>
    <xf numFmtId="194" fontId="33" fillId="3" borderId="582" xfId="1" applyNumberFormat="1" applyFont="1" applyFill="1" applyBorder="1"/>
    <xf numFmtId="0" fontId="8" fillId="0" borderId="399" xfId="7" applyNumberFormat="1" applyFont="1" applyFill="1" applyBorder="1" applyAlignment="1">
      <alignment horizontal="center" vertical="top"/>
    </xf>
    <xf numFmtId="2" fontId="33" fillId="3" borderId="331" xfId="0" applyNumberFormat="1" applyFont="1" applyFill="1" applyBorder="1"/>
    <xf numFmtId="168" fontId="33" fillId="3" borderId="331" xfId="1" applyNumberFormat="1" applyFont="1" applyFill="1" applyBorder="1"/>
    <xf numFmtId="194" fontId="33" fillId="3" borderId="331" xfId="1" applyNumberFormat="1" applyFont="1" applyFill="1" applyBorder="1"/>
    <xf numFmtId="43" fontId="33" fillId="3" borderId="331" xfId="1" applyFont="1" applyFill="1" applyBorder="1"/>
    <xf numFmtId="194" fontId="33" fillId="3" borderId="593" xfId="1" applyNumberFormat="1" applyFont="1" applyFill="1" applyBorder="1"/>
    <xf numFmtId="49" fontId="26" fillId="13" borderId="38" xfId="7" applyNumberFormat="1" applyFont="1" applyFill="1" applyBorder="1" applyAlignment="1">
      <alignment horizontal="center" vertical="top" wrapText="1"/>
    </xf>
    <xf numFmtId="49" fontId="26" fillId="13" borderId="36" xfId="7" applyNumberFormat="1" applyFont="1" applyFill="1" applyBorder="1" applyAlignment="1">
      <alignment horizontal="center" vertical="top" wrapText="1"/>
    </xf>
    <xf numFmtId="0" fontId="26" fillId="13" borderId="49" xfId="7" applyFont="1" applyFill="1" applyBorder="1" applyAlignment="1">
      <alignment horizontal="center" vertical="top" wrapText="1"/>
    </xf>
    <xf numFmtId="49" fontId="26" fillId="13" borderId="40" xfId="7" applyNumberFormat="1" applyFont="1" applyFill="1" applyBorder="1" applyAlignment="1">
      <alignment horizontal="center" vertical="top" wrapText="1"/>
    </xf>
    <xf numFmtId="0" fontId="26" fillId="13" borderId="129" xfId="7" applyFont="1" applyFill="1" applyBorder="1" applyAlignment="1">
      <alignment horizontal="center" vertical="top" wrapText="1"/>
    </xf>
    <xf numFmtId="2" fontId="33" fillId="3" borderId="294" xfId="0" applyNumberFormat="1" applyFont="1" applyFill="1" applyBorder="1"/>
    <xf numFmtId="168" fontId="33" fillId="3" borderId="294" xfId="1" applyNumberFormat="1" applyFont="1" applyFill="1" applyBorder="1"/>
    <xf numFmtId="179" fontId="33" fillId="3" borderId="294" xfId="0" applyNumberFormat="1" applyFont="1" applyFill="1" applyBorder="1" applyAlignment="1">
      <alignment horizontal="center"/>
    </xf>
    <xf numFmtId="197" fontId="33" fillId="3" borderId="294" xfId="0" applyNumberFormat="1" applyFont="1" applyFill="1" applyBorder="1" applyAlignment="1">
      <alignment horizontal="center"/>
    </xf>
    <xf numFmtId="196" fontId="33" fillId="3" borderId="294" xfId="0" applyNumberFormat="1" applyFont="1" applyFill="1" applyBorder="1" applyAlignment="1">
      <alignment horizontal="center"/>
    </xf>
    <xf numFmtId="196" fontId="33" fillId="0" borderId="294" xfId="0" applyNumberFormat="1" applyFont="1" applyBorder="1" applyAlignment="1">
      <alignment horizontal="center"/>
    </xf>
    <xf numFmtId="196" fontId="18" fillId="3" borderId="294" xfId="0" applyNumberFormat="1" applyFont="1" applyFill="1" applyBorder="1" applyAlignment="1">
      <alignment horizontal="center"/>
    </xf>
    <xf numFmtId="0" fontId="8" fillId="0" borderId="502" xfId="7" applyNumberFormat="1" applyFont="1" applyFill="1" applyBorder="1" applyAlignment="1">
      <alignment horizontal="center" vertical="top"/>
    </xf>
    <xf numFmtId="197" fontId="33" fillId="3" borderId="586" xfId="0" applyNumberFormat="1" applyFont="1" applyFill="1" applyBorder="1" applyAlignment="1">
      <alignment horizontal="center"/>
    </xf>
    <xf numFmtId="0" fontId="8" fillId="0" borderId="504" xfId="7" applyNumberFormat="1" applyFont="1" applyFill="1" applyBorder="1" applyAlignment="1">
      <alignment horizontal="center" vertical="top"/>
    </xf>
    <xf numFmtId="2" fontId="33" fillId="3" borderId="587" xfId="0" applyNumberFormat="1" applyFont="1" applyFill="1" applyBorder="1"/>
    <xf numFmtId="168" fontId="33" fillId="3" borderId="587" xfId="1" applyNumberFormat="1" applyFont="1" applyFill="1" applyBorder="1"/>
    <xf numFmtId="179" fontId="33" fillId="3" borderId="587" xfId="0" applyNumberFormat="1" applyFont="1" applyFill="1" applyBorder="1" applyAlignment="1">
      <alignment horizontal="center"/>
    </xf>
    <xf numFmtId="197" fontId="33" fillId="3" borderId="587" xfId="0" applyNumberFormat="1" applyFont="1" applyFill="1" applyBorder="1" applyAlignment="1">
      <alignment horizontal="center"/>
    </xf>
    <xf numFmtId="196" fontId="33" fillId="3" borderId="587" xfId="0" applyNumberFormat="1" applyFont="1" applyFill="1" applyBorder="1" applyAlignment="1">
      <alignment horizontal="center"/>
    </xf>
    <xf numFmtId="196" fontId="33" fillId="0" borderId="587" xfId="0" applyNumberFormat="1" applyFont="1" applyBorder="1" applyAlignment="1">
      <alignment horizontal="center"/>
    </xf>
    <xf numFmtId="196" fontId="18" fillId="3" borderId="587" xfId="0" applyNumberFormat="1" applyFont="1" applyFill="1" applyBorder="1" applyAlignment="1">
      <alignment horizontal="center"/>
    </xf>
    <xf numFmtId="197" fontId="33" fillId="3" borderId="588" xfId="0" applyNumberFormat="1" applyFont="1" applyFill="1" applyBorder="1" applyAlignment="1">
      <alignment horizontal="center"/>
    </xf>
    <xf numFmtId="1" fontId="8" fillId="0" borderId="586" xfId="0" applyNumberFormat="1" applyFont="1" applyFill="1" applyBorder="1" applyAlignment="1">
      <alignment horizontal="center"/>
    </xf>
    <xf numFmtId="0" fontId="8" fillId="3" borderId="587" xfId="60" applyNumberFormat="1" applyFont="1" applyFill="1" applyBorder="1"/>
    <xf numFmtId="1" fontId="8" fillId="0" borderId="587" xfId="0" applyNumberFormat="1" applyFont="1" applyFill="1" applyBorder="1" applyAlignment="1">
      <alignment horizontal="center"/>
    </xf>
    <xf numFmtId="1" fontId="8" fillId="0" borderId="588" xfId="0" applyNumberFormat="1" applyFont="1" applyFill="1" applyBorder="1" applyAlignment="1">
      <alignment horizontal="center"/>
    </xf>
    <xf numFmtId="168" fontId="10" fillId="14" borderId="340" xfId="1" applyNumberFormat="1" applyFont="1" applyFill="1" applyBorder="1" applyAlignment="1">
      <alignment horizontal="right" vertical="top"/>
    </xf>
    <xf numFmtId="168" fontId="13" fillId="14" borderId="360" xfId="1" applyNumberFormat="1" applyFont="1" applyFill="1" applyBorder="1"/>
    <xf numFmtId="168" fontId="9" fillId="0" borderId="294" xfId="1" applyNumberFormat="1" applyFont="1" applyFill="1" applyBorder="1" applyAlignment="1">
      <alignment horizontal="left"/>
    </xf>
    <xf numFmtId="168" fontId="8" fillId="0" borderId="665" xfId="1" applyNumberFormat="1" applyFont="1" applyFill="1" applyBorder="1"/>
    <xf numFmtId="168" fontId="9" fillId="0" borderId="664" xfId="1" applyNumberFormat="1" applyFont="1" applyFill="1" applyBorder="1" applyAlignment="1">
      <alignment horizontal="right" vertical="top"/>
    </xf>
    <xf numFmtId="0" fontId="55" fillId="13" borderId="0" xfId="0" applyFont="1" applyFill="1" applyBorder="1" applyAlignment="1">
      <alignment horizontal="center" vertical="center" wrapText="1"/>
    </xf>
    <xf numFmtId="168" fontId="13" fillId="0" borderId="360" xfId="1" applyNumberFormat="1" applyFont="1" applyFill="1" applyBorder="1"/>
    <xf numFmtId="168" fontId="26" fillId="13" borderId="157" xfId="1" applyNumberFormat="1" applyFont="1" applyFill="1" applyBorder="1" applyAlignment="1">
      <alignment horizontal="center" vertical="top" wrapText="1"/>
    </xf>
    <xf numFmtId="168" fontId="26" fillId="13" borderId="133" xfId="1" applyNumberFormat="1" applyFont="1" applyFill="1" applyBorder="1" applyAlignment="1">
      <alignment horizontal="center" vertical="top" wrapText="1"/>
    </xf>
    <xf numFmtId="168" fontId="13" fillId="0" borderId="36" xfId="1" applyNumberFormat="1" applyFont="1" applyFill="1" applyBorder="1"/>
    <xf numFmtId="168" fontId="10" fillId="14" borderId="96" xfId="1" applyNumberFormat="1" applyFont="1" applyFill="1" applyBorder="1" applyAlignment="1">
      <alignment horizontal="left"/>
    </xf>
    <xf numFmtId="168" fontId="9" fillId="0" borderId="671" xfId="1" applyNumberFormat="1" applyFont="1" applyFill="1" applyBorder="1" applyAlignment="1">
      <alignment horizontal="left"/>
    </xf>
    <xf numFmtId="168" fontId="10" fillId="14" borderId="360" xfId="1" applyNumberFormat="1" applyFont="1" applyFill="1" applyBorder="1" applyAlignment="1">
      <alignment horizontal="left"/>
    </xf>
    <xf numFmtId="168" fontId="9" fillId="0" borderId="665" xfId="1" applyNumberFormat="1" applyFont="1" applyFill="1" applyBorder="1" applyAlignment="1">
      <alignment horizontal="left"/>
    </xf>
    <xf numFmtId="0" fontId="55" fillId="13" borderId="70" xfId="0" applyFont="1" applyFill="1" applyBorder="1" applyAlignment="1">
      <alignment horizontal="center" vertical="center" wrapText="1"/>
    </xf>
    <xf numFmtId="169" fontId="10" fillId="0" borderId="320" xfId="0" applyNumberFormat="1" applyFont="1" applyBorder="1" applyAlignment="1">
      <alignment horizontal="left"/>
    </xf>
    <xf numFmtId="168" fontId="13" fillId="0" borderId="461" xfId="1" applyNumberFormat="1" applyFont="1" applyFill="1" applyBorder="1"/>
    <xf numFmtId="169" fontId="10" fillId="14" borderId="320" xfId="0" applyNumberFormat="1" applyFont="1" applyFill="1" applyBorder="1" applyAlignment="1">
      <alignment horizontal="left"/>
    </xf>
    <xf numFmtId="168" fontId="10" fillId="14" borderId="95" xfId="1" applyNumberFormat="1" applyFont="1" applyFill="1" applyBorder="1" applyAlignment="1">
      <alignment horizontal="left"/>
    </xf>
    <xf numFmtId="168" fontId="10" fillId="14" borderId="185" xfId="1" applyNumberFormat="1" applyFont="1" applyFill="1" applyBorder="1" applyAlignment="1">
      <alignment horizontal="left"/>
    </xf>
    <xf numFmtId="169" fontId="9" fillId="0" borderId="450" xfId="0" applyNumberFormat="1" applyFont="1" applyBorder="1" applyAlignment="1">
      <alignment horizontal="left"/>
    </xf>
    <xf numFmtId="168" fontId="9" fillId="0" borderId="451" xfId="1" applyNumberFormat="1" applyFont="1" applyFill="1" applyBorder="1" applyAlignment="1">
      <alignment horizontal="left"/>
    </xf>
    <xf numFmtId="169" fontId="9" fillId="0" borderId="12" xfId="0" applyNumberFormat="1" applyFont="1" applyBorder="1" applyAlignment="1">
      <alignment horizontal="left"/>
    </xf>
    <xf numFmtId="168" fontId="9" fillId="0" borderId="211" xfId="1" applyNumberFormat="1" applyFont="1" applyFill="1" applyBorder="1" applyAlignment="1">
      <alignment horizontal="right" vertical="top"/>
    </xf>
    <xf numFmtId="168" fontId="9" fillId="0" borderId="678" xfId="1" applyNumberFormat="1" applyFont="1" applyFill="1" applyBorder="1" applyAlignment="1">
      <alignment horizontal="right" vertical="top"/>
    </xf>
    <xf numFmtId="168" fontId="8" fillId="0" borderId="679" xfId="1" applyNumberFormat="1" applyFont="1" applyFill="1" applyBorder="1"/>
    <xf numFmtId="168" fontId="9" fillId="0" borderId="604" xfId="1" applyNumberFormat="1" applyFont="1" applyFill="1" applyBorder="1" applyAlignment="1">
      <alignment horizontal="right" vertical="top"/>
    </xf>
    <xf numFmtId="168" fontId="9" fillId="0" borderId="679" xfId="1" applyNumberFormat="1" applyFont="1" applyFill="1" applyBorder="1" applyAlignment="1">
      <alignment horizontal="right" vertical="top"/>
    </xf>
    <xf numFmtId="168" fontId="9" fillId="0" borderId="237" xfId="1" applyNumberFormat="1" applyFont="1" applyFill="1" applyBorder="1" applyAlignment="1">
      <alignment horizontal="right" vertical="top"/>
    </xf>
    <xf numFmtId="165" fontId="13" fillId="14" borderId="131" xfId="7" applyNumberFormat="1" applyFont="1" applyFill="1" applyBorder="1" applyAlignment="1">
      <alignment horizontal="right"/>
    </xf>
    <xf numFmtId="177" fontId="9" fillId="23" borderId="0" xfId="1" applyNumberFormat="1" applyFont="1" applyFill="1" applyBorder="1" applyAlignment="1">
      <alignment horizontal="right" vertical="top" wrapText="1"/>
    </xf>
    <xf numFmtId="177" fontId="13" fillId="3" borderId="0" xfId="68" applyNumberFormat="1" applyFont="1" applyFill="1" applyBorder="1"/>
    <xf numFmtId="177" fontId="8" fillId="3" borderId="0" xfId="68" applyNumberFormat="1" applyFont="1" applyFill="1" applyBorder="1"/>
    <xf numFmtId="168" fontId="8" fillId="0" borderId="0" xfId="1" applyNumberFormat="1" applyFont="1" applyFill="1" applyBorder="1"/>
    <xf numFmtId="168" fontId="8" fillId="0" borderId="0" xfId="1" applyNumberFormat="1" applyFont="1" applyFill="1" applyBorder="1" applyAlignment="1">
      <alignment horizontal="right" vertical="top" wrapText="1"/>
    </xf>
    <xf numFmtId="168" fontId="8" fillId="0" borderId="0" xfId="1" applyNumberFormat="1" applyFont="1" applyFill="1" applyBorder="1" applyAlignment="1">
      <alignment horizontal="right"/>
    </xf>
    <xf numFmtId="49" fontId="17" fillId="2" borderId="0" xfId="7" applyNumberFormat="1" applyFont="1" applyFill="1" applyAlignment="1">
      <alignment horizontal="left"/>
    </xf>
    <xf numFmtId="190" fontId="6" fillId="2" borderId="0" xfId="68" applyNumberFormat="1" applyFont="1" applyFill="1" applyAlignment="1">
      <alignment vertical="center"/>
    </xf>
    <xf numFmtId="0" fontId="7" fillId="0" borderId="511" xfId="0" applyFont="1" applyFill="1" applyBorder="1" applyAlignment="1">
      <alignment horizontal="left" vertical="center"/>
    </xf>
    <xf numFmtId="168" fontId="10" fillId="3" borderId="636" xfId="1" applyNumberFormat="1" applyFont="1" applyFill="1" applyBorder="1" applyAlignment="1">
      <alignment horizontal="right" vertical="top" wrapText="1"/>
    </xf>
    <xf numFmtId="49" fontId="25" fillId="0" borderId="0" xfId="0" applyNumberFormat="1" applyFont="1" applyFill="1"/>
    <xf numFmtId="194" fontId="10" fillId="0" borderId="0" xfId="1" applyNumberFormat="1" applyFont="1" applyFill="1" applyBorder="1" applyAlignment="1">
      <alignment vertical="center" wrapText="1"/>
    </xf>
    <xf numFmtId="3" fontId="10" fillId="3" borderId="560" xfId="67" applyNumberFormat="1" applyFont="1" applyFill="1" applyBorder="1" applyAlignment="1">
      <alignment horizontal="right" vertical="center"/>
    </xf>
    <xf numFmtId="3" fontId="13" fillId="3" borderId="560" xfId="65" applyNumberFormat="1" applyFont="1" applyFill="1" applyBorder="1" applyAlignment="1">
      <alignment horizontal="right" vertical="center"/>
    </xf>
    <xf numFmtId="3" fontId="10" fillId="3" borderId="668" xfId="67" applyNumberFormat="1" applyFont="1" applyFill="1" applyBorder="1" applyAlignment="1">
      <alignment horizontal="right" vertical="center"/>
    </xf>
    <xf numFmtId="3" fontId="10" fillId="3" borderId="668" xfId="67" applyNumberFormat="1" applyFont="1" applyFill="1" applyBorder="1" applyAlignment="1">
      <alignment vertical="center"/>
    </xf>
    <xf numFmtId="3" fontId="9" fillId="3" borderId="560" xfId="67" applyNumberFormat="1" applyFont="1" applyFill="1" applyBorder="1" applyAlignment="1">
      <alignment horizontal="right" vertical="center"/>
    </xf>
    <xf numFmtId="3" fontId="8" fillId="3" borderId="560" xfId="25" applyNumberFormat="1" applyFont="1" applyFill="1" applyBorder="1" applyAlignment="1">
      <alignment horizontal="right"/>
    </xf>
    <xf numFmtId="3" fontId="9" fillId="3" borderId="560" xfId="67" applyNumberFormat="1" applyFont="1" applyFill="1" applyBorder="1" applyAlignment="1">
      <alignment horizontal="right"/>
    </xf>
    <xf numFmtId="3" fontId="13" fillId="3" borderId="668" xfId="65" applyNumberFormat="1" applyFont="1" applyFill="1" applyBorder="1" applyAlignment="1">
      <alignment horizontal="right" vertical="center"/>
    </xf>
    <xf numFmtId="3" fontId="9" fillId="0" borderId="560" xfId="25" quotePrefix="1" applyNumberFormat="1" applyFont="1" applyFill="1" applyBorder="1" applyAlignment="1">
      <alignment horizontal="right" vertical="center"/>
    </xf>
    <xf numFmtId="3" fontId="13" fillId="3" borderId="668" xfId="25" applyNumberFormat="1" applyFont="1" applyFill="1" applyBorder="1" applyAlignment="1">
      <alignment horizontal="right"/>
    </xf>
    <xf numFmtId="3" fontId="9" fillId="0" borderId="560" xfId="25" applyNumberFormat="1" applyFont="1" applyFill="1" applyBorder="1" applyAlignment="1">
      <alignment horizontal="right"/>
    </xf>
    <xf numFmtId="168" fontId="13" fillId="3" borderId="681" xfId="28" applyNumberFormat="1" applyFont="1" applyFill="1" applyBorder="1" applyAlignment="1">
      <alignment horizontal="left" vertical="top" wrapText="1"/>
    </xf>
    <xf numFmtId="3" fontId="10" fillId="15" borderId="522" xfId="67" applyNumberFormat="1" applyFont="1" applyFill="1" applyBorder="1" applyAlignment="1">
      <alignment horizontal="right" vertical="center"/>
    </xf>
    <xf numFmtId="168" fontId="9" fillId="3" borderId="553" xfId="28" applyNumberFormat="1" applyFont="1" applyFill="1" applyBorder="1" applyAlignment="1">
      <alignment horizontal="left" vertical="top" wrapText="1"/>
    </xf>
    <xf numFmtId="3" fontId="9" fillId="3" borderId="554" xfId="67" applyNumberFormat="1" applyFont="1" applyFill="1" applyBorder="1" applyAlignment="1">
      <alignment horizontal="right" vertical="center"/>
    </xf>
    <xf numFmtId="3" fontId="9" fillId="15" borderId="658" xfId="67" applyNumberFormat="1" applyFont="1" applyFill="1" applyBorder="1" applyAlignment="1">
      <alignment horizontal="right" vertical="center"/>
    </xf>
    <xf numFmtId="3" fontId="9" fillId="3" borderId="658" xfId="25" applyNumberFormat="1" applyFont="1" applyFill="1" applyBorder="1" applyAlignment="1">
      <alignment horizontal="right" vertical="center"/>
    </xf>
    <xf numFmtId="168" fontId="13" fillId="3" borderId="553" xfId="28" applyNumberFormat="1" applyFont="1" applyFill="1" applyBorder="1" applyAlignment="1">
      <alignment horizontal="left" vertical="top" wrapText="1"/>
    </xf>
    <xf numFmtId="3" fontId="10" fillId="3" borderId="554" xfId="67" applyNumberFormat="1" applyFont="1" applyFill="1" applyBorder="1" applyAlignment="1">
      <alignment horizontal="right" vertical="center"/>
    </xf>
    <xf numFmtId="3" fontId="10" fillId="15" borderId="658" xfId="67" applyNumberFormat="1" applyFont="1" applyFill="1" applyBorder="1" applyAlignment="1">
      <alignment horizontal="right" vertical="center"/>
    </xf>
    <xf numFmtId="3" fontId="10" fillId="3" borderId="658" xfId="67" applyNumberFormat="1" applyFont="1" applyFill="1" applyBorder="1" applyAlignment="1">
      <alignment horizontal="right" vertical="center"/>
    </xf>
    <xf numFmtId="3" fontId="8" fillId="3" borderId="658" xfId="25" applyNumberFormat="1" applyFont="1" applyFill="1" applyBorder="1" applyAlignment="1">
      <alignment horizontal="right"/>
    </xf>
    <xf numFmtId="3" fontId="9" fillId="3" borderId="658" xfId="67" applyNumberFormat="1" applyFont="1" applyFill="1" applyBorder="1" applyAlignment="1">
      <alignment horizontal="right" vertical="center"/>
    </xf>
    <xf numFmtId="3" fontId="9" fillId="3" borderId="658" xfId="67" applyNumberFormat="1" applyFont="1" applyFill="1" applyBorder="1" applyAlignment="1">
      <alignment horizontal="right"/>
    </xf>
    <xf numFmtId="3" fontId="9" fillId="3" borderId="658" xfId="25" applyNumberFormat="1" applyFont="1" applyFill="1" applyBorder="1" applyAlignment="1">
      <alignment horizontal="right"/>
    </xf>
    <xf numFmtId="3" fontId="5" fillId="3" borderId="554" xfId="0" applyNumberFormat="1" applyFont="1" applyFill="1" applyBorder="1" applyAlignment="1">
      <alignment horizontal="right" vertical="top"/>
    </xf>
    <xf numFmtId="3" fontId="10" fillId="3" borderId="554" xfId="67" applyNumberFormat="1" applyFont="1" applyFill="1" applyBorder="1" applyAlignment="1">
      <alignment horizontal="right"/>
    </xf>
    <xf numFmtId="3" fontId="10" fillId="3" borderId="658" xfId="67" applyNumberFormat="1" applyFont="1" applyFill="1" applyBorder="1" applyAlignment="1">
      <alignment horizontal="right"/>
    </xf>
    <xf numFmtId="3" fontId="9" fillId="3" borderId="554" xfId="67" applyNumberFormat="1" applyFont="1" applyFill="1" applyBorder="1" applyAlignment="1">
      <alignment horizontal="right"/>
    </xf>
    <xf numFmtId="3" fontId="10" fillId="3" borderId="632" xfId="67" applyNumberFormat="1" applyFont="1" applyFill="1" applyBorder="1" applyAlignment="1">
      <alignment horizontal="right" vertical="center"/>
    </xf>
    <xf numFmtId="3" fontId="10" fillId="15" borderId="553" xfId="67" applyNumberFormat="1" applyFont="1" applyFill="1" applyBorder="1" applyAlignment="1">
      <alignment horizontal="right" vertical="center"/>
    </xf>
    <xf numFmtId="3" fontId="10" fillId="3" borderId="567" xfId="67" applyNumberFormat="1" applyFont="1" applyFill="1" applyBorder="1" applyAlignment="1">
      <alignment horizontal="right" vertical="center"/>
    </xf>
    <xf numFmtId="3" fontId="10" fillId="3" borderId="553" xfId="67" applyNumberFormat="1" applyFont="1" applyFill="1" applyBorder="1" applyAlignment="1">
      <alignment horizontal="right" vertical="center"/>
    </xf>
    <xf numFmtId="3" fontId="8" fillId="3" borderId="632" xfId="65" applyNumberFormat="1" applyFont="1" applyFill="1" applyBorder="1" applyAlignment="1">
      <alignment horizontal="right"/>
    </xf>
    <xf numFmtId="3" fontId="8" fillId="3" borderId="554" xfId="65" applyNumberFormat="1" applyFont="1" applyFill="1" applyBorder="1"/>
    <xf numFmtId="3" fontId="9" fillId="15" borderId="553" xfId="67" applyNumberFormat="1" applyFont="1" applyFill="1" applyBorder="1" applyAlignment="1">
      <alignment horizontal="right" vertical="center"/>
    </xf>
    <xf numFmtId="3" fontId="9" fillId="3" borderId="553" xfId="67" applyNumberFormat="1" applyFont="1" applyFill="1" applyBorder="1" applyAlignment="1">
      <alignment horizontal="right" vertical="center"/>
    </xf>
    <xf numFmtId="3" fontId="9" fillId="3" borderId="554" xfId="6" applyNumberFormat="1" applyFont="1" applyFill="1" applyBorder="1" applyAlignment="1"/>
    <xf numFmtId="3" fontId="8" fillId="3" borderId="632" xfId="25" applyNumberFormat="1" applyFont="1" applyFill="1" applyBorder="1" applyAlignment="1">
      <alignment horizontal="right"/>
    </xf>
    <xf numFmtId="3" fontId="8" fillId="3" borderId="554" xfId="25" applyNumberFormat="1" applyFont="1" applyFill="1" applyBorder="1"/>
    <xf numFmtId="3" fontId="9" fillId="3" borderId="632" xfId="67" applyNumberFormat="1" applyFont="1" applyFill="1" applyBorder="1" applyAlignment="1">
      <alignment horizontal="right" vertical="center"/>
    </xf>
    <xf numFmtId="3" fontId="8" fillId="3" borderId="553" xfId="25" applyNumberFormat="1" applyFont="1" applyFill="1" applyBorder="1" applyAlignment="1">
      <alignment horizontal="right"/>
    </xf>
    <xf numFmtId="3" fontId="9" fillId="3" borderId="553" xfId="67" applyNumberFormat="1" applyFont="1" applyFill="1" applyBorder="1" applyAlignment="1">
      <alignment horizontal="right"/>
    </xf>
    <xf numFmtId="3" fontId="13" fillId="3" borderId="554" xfId="65" applyNumberFormat="1" applyFont="1" applyFill="1" applyBorder="1" applyAlignment="1">
      <alignment horizontal="right"/>
    </xf>
    <xf numFmtId="3" fontId="13" fillId="3" borderId="658" xfId="65" applyNumberFormat="1" applyFont="1" applyFill="1" applyBorder="1" applyAlignment="1">
      <alignment horizontal="right"/>
    </xf>
    <xf numFmtId="168" fontId="8" fillId="3" borderId="553" xfId="28" applyNumberFormat="1" applyFont="1" applyFill="1" applyBorder="1" applyAlignment="1">
      <alignment horizontal="left" vertical="top" wrapText="1"/>
    </xf>
    <xf numFmtId="3" fontId="8" fillId="3" borderId="554" xfId="25" applyNumberFormat="1" applyFont="1" applyFill="1" applyBorder="1" applyAlignment="1">
      <alignment horizontal="right" vertical="top"/>
    </xf>
    <xf numFmtId="3" fontId="8" fillId="3" borderId="658" xfId="25" applyNumberFormat="1" applyFont="1" applyFill="1" applyBorder="1" applyAlignment="1">
      <alignment horizontal="right" vertical="top"/>
    </xf>
    <xf numFmtId="168" fontId="8" fillId="3" borderId="682" xfId="28" applyNumberFormat="1" applyFont="1" applyFill="1" applyBorder="1" applyAlignment="1">
      <alignment horizontal="left" vertical="top" wrapText="1"/>
    </xf>
    <xf numFmtId="3" fontId="8" fillId="3" borderId="672" xfId="25" applyNumberFormat="1" applyFont="1" applyFill="1" applyBorder="1" applyAlignment="1">
      <alignment horizontal="right"/>
    </xf>
    <xf numFmtId="3" fontId="9" fillId="15" borderId="515" xfId="67" applyNumberFormat="1" applyFont="1" applyFill="1" applyBorder="1" applyAlignment="1">
      <alignment horizontal="right" vertical="center"/>
    </xf>
    <xf numFmtId="3" fontId="8" fillId="3" borderId="684" xfId="25" applyNumberFormat="1" applyFont="1" applyFill="1" applyBorder="1" applyAlignment="1">
      <alignment horizontal="right"/>
    </xf>
    <xf numFmtId="3" fontId="9" fillId="15" borderId="681" xfId="67" applyNumberFormat="1" applyFont="1" applyFill="1" applyBorder="1" applyAlignment="1">
      <alignment horizontal="right" vertical="center"/>
    </xf>
    <xf numFmtId="3" fontId="9" fillId="15" borderId="522" xfId="67" applyNumberFormat="1" applyFont="1" applyFill="1" applyBorder="1" applyAlignment="1">
      <alignment horizontal="right" vertical="center"/>
    </xf>
    <xf numFmtId="3" fontId="9" fillId="3" borderId="681" xfId="67" applyNumberFormat="1" applyFont="1" applyFill="1" applyBorder="1" applyAlignment="1">
      <alignment horizontal="right" vertical="center"/>
    </xf>
    <xf numFmtId="168" fontId="10" fillId="0" borderId="553" xfId="28" applyNumberFormat="1" applyFont="1" applyFill="1" applyBorder="1" applyAlignment="1">
      <alignment horizontal="left" vertical="top" wrapText="1"/>
    </xf>
    <xf numFmtId="3" fontId="9" fillId="0" borderId="632" xfId="67" applyNumberFormat="1" applyFont="1" applyBorder="1" applyAlignment="1">
      <alignment horizontal="right" vertical="center"/>
    </xf>
    <xf numFmtId="3" fontId="9" fillId="0" borderId="554" xfId="67" applyNumberFormat="1" applyFont="1" applyBorder="1" applyAlignment="1">
      <alignment horizontal="right" vertical="center"/>
    </xf>
    <xf numFmtId="3" fontId="9" fillId="0" borderId="658" xfId="25" quotePrefix="1" applyNumberFormat="1" applyFont="1" applyFill="1" applyBorder="1" applyAlignment="1">
      <alignment horizontal="right" vertical="center"/>
    </xf>
    <xf numFmtId="3" fontId="9" fillId="0" borderId="553" xfId="25" quotePrefix="1" applyNumberFormat="1" applyFont="1" applyFill="1" applyBorder="1" applyAlignment="1">
      <alignment horizontal="right" vertical="center"/>
    </xf>
    <xf numFmtId="168" fontId="13" fillId="3" borderId="682" xfId="28" applyNumberFormat="1" applyFont="1" applyFill="1" applyBorder="1" applyAlignment="1">
      <alignment horizontal="left" vertical="top" wrapText="1"/>
    </xf>
    <xf numFmtId="3" fontId="13" fillId="3" borderId="683" xfId="25" applyNumberFormat="1" applyFont="1" applyFill="1" applyBorder="1" applyAlignment="1">
      <alignment horizontal="right"/>
    </xf>
    <xf numFmtId="3" fontId="13" fillId="3" borderId="672" xfId="25" applyNumberFormat="1" applyFont="1" applyFill="1" applyBorder="1" applyAlignment="1">
      <alignment horizontal="right"/>
    </xf>
    <xf numFmtId="3" fontId="13" fillId="15" borderId="516" xfId="25" applyNumberFormat="1" applyFont="1" applyFill="1" applyBorder="1" applyAlignment="1">
      <alignment horizontal="right"/>
    </xf>
    <xf numFmtId="3" fontId="13" fillId="15" borderId="515" xfId="25" applyNumberFormat="1" applyFont="1" applyFill="1" applyBorder="1" applyAlignment="1">
      <alignment horizontal="right"/>
    </xf>
    <xf numFmtId="3" fontId="13" fillId="3" borderId="684" xfId="25" applyNumberFormat="1" applyFont="1" applyFill="1" applyBorder="1" applyAlignment="1">
      <alignment horizontal="right"/>
    </xf>
    <xf numFmtId="3" fontId="13" fillId="3" borderId="682" xfId="25" applyNumberFormat="1" applyFont="1" applyFill="1" applyBorder="1" applyAlignment="1">
      <alignment horizontal="right"/>
    </xf>
    <xf numFmtId="3" fontId="9" fillId="0" borderId="581" xfId="25" applyNumberFormat="1" applyFont="1" applyFill="1" applyBorder="1" applyAlignment="1">
      <alignment horizontal="right"/>
    </xf>
    <xf numFmtId="3" fontId="9" fillId="0" borderId="544" xfId="25" applyNumberFormat="1" applyFont="1" applyFill="1" applyBorder="1" applyAlignment="1">
      <alignment horizontal="right"/>
    </xf>
    <xf numFmtId="3" fontId="9" fillId="0" borderId="659" xfId="25" applyNumberFormat="1" applyFont="1" applyFill="1" applyBorder="1" applyAlignment="1">
      <alignment horizontal="right"/>
    </xf>
    <xf numFmtId="3" fontId="9" fillId="0" borderId="681" xfId="25" applyNumberFormat="1" applyFont="1" applyFill="1" applyBorder="1" applyAlignment="1">
      <alignment horizontal="right"/>
    </xf>
    <xf numFmtId="3" fontId="9" fillId="0" borderId="632" xfId="25" applyNumberFormat="1" applyFont="1" applyFill="1" applyBorder="1" applyAlignment="1">
      <alignment horizontal="right"/>
    </xf>
    <xf numFmtId="3" fontId="9" fillId="0" borderId="554" xfId="25" applyNumberFormat="1" applyFont="1" applyFill="1" applyBorder="1" applyAlignment="1">
      <alignment horizontal="right"/>
    </xf>
    <xf numFmtId="3" fontId="9" fillId="0" borderId="658" xfId="25" applyNumberFormat="1" applyFont="1" applyFill="1" applyBorder="1" applyAlignment="1">
      <alignment horizontal="right"/>
    </xf>
    <xf numFmtId="3" fontId="9" fillId="0" borderId="553" xfId="25" applyNumberFormat="1" applyFont="1" applyFill="1" applyBorder="1" applyAlignment="1">
      <alignment horizontal="right"/>
    </xf>
    <xf numFmtId="168" fontId="13" fillId="3" borderId="516" xfId="28" applyNumberFormat="1" applyFont="1" applyFill="1" applyBorder="1" applyAlignment="1">
      <alignment horizontal="left" vertical="top" wrapText="1"/>
    </xf>
    <xf numFmtId="3" fontId="13" fillId="3" borderId="514" xfId="25" applyNumberFormat="1" applyFont="1" applyFill="1" applyBorder="1" applyAlignment="1">
      <alignment horizontal="right"/>
    </xf>
    <xf numFmtId="3" fontId="13" fillId="3" borderId="513" xfId="25" applyNumberFormat="1" applyFont="1" applyFill="1" applyBorder="1" applyAlignment="1">
      <alignment horizontal="right"/>
    </xf>
    <xf numFmtId="0" fontId="26" fillId="13" borderId="0" xfId="0" applyFont="1" applyFill="1" applyBorder="1" applyAlignment="1">
      <alignment horizontal="center" vertical="top" wrapText="1"/>
    </xf>
    <xf numFmtId="0" fontId="26" fillId="13" borderId="636" xfId="0" applyFont="1" applyFill="1" applyBorder="1" applyAlignment="1">
      <alignment horizontal="center" vertical="top" wrapText="1"/>
    </xf>
    <xf numFmtId="168" fontId="10" fillId="3" borderId="560" xfId="5" applyNumberFormat="1" applyFont="1" applyFill="1" applyBorder="1" applyAlignment="1">
      <alignment vertical="center"/>
    </xf>
    <xf numFmtId="168" fontId="10" fillId="3" borderId="632" xfId="5" applyNumberFormat="1" applyFont="1" applyFill="1" applyBorder="1" applyAlignment="1">
      <alignment vertical="center"/>
    </xf>
    <xf numFmtId="168" fontId="10" fillId="3" borderId="631" xfId="5" applyNumberFormat="1" applyFont="1" applyFill="1" applyBorder="1" applyAlignment="1">
      <alignment vertical="center"/>
    </xf>
    <xf numFmtId="193" fontId="10" fillId="0" borderId="560" xfId="5" applyNumberFormat="1" applyFont="1" applyBorder="1" applyAlignment="1">
      <alignment vertical="center"/>
    </xf>
    <xf numFmtId="193" fontId="10" fillId="0" borderId="632" xfId="5" applyNumberFormat="1" applyFont="1" applyBorder="1" applyAlignment="1">
      <alignment vertical="center"/>
    </xf>
    <xf numFmtId="193" fontId="10" fillId="0" borderId="658" xfId="5" applyNumberFormat="1" applyFont="1" applyBorder="1" applyAlignment="1">
      <alignment vertical="center"/>
    </xf>
    <xf numFmtId="193" fontId="9" fillId="3" borderId="560" xfId="5" applyNumberFormat="1" applyFont="1" applyFill="1" applyBorder="1" applyAlignment="1">
      <alignment vertical="center"/>
    </xf>
    <xf numFmtId="193" fontId="9" fillId="3" borderId="632" xfId="5" applyNumberFormat="1" applyFont="1" applyFill="1" applyBorder="1" applyAlignment="1">
      <alignment vertical="center"/>
    </xf>
    <xf numFmtId="168" fontId="10" fillId="3" borderId="658" xfId="5" applyNumberFormat="1" applyFont="1" applyFill="1" applyBorder="1" applyAlignment="1">
      <alignment vertical="center"/>
    </xf>
    <xf numFmtId="193" fontId="9" fillId="3" borderId="681" xfId="5" applyNumberFormat="1" applyFont="1" applyFill="1" applyBorder="1" applyAlignment="1">
      <alignment vertical="center"/>
    </xf>
    <xf numFmtId="168" fontId="9" fillId="3" borderId="560" xfId="5" applyNumberFormat="1" applyFont="1" applyFill="1" applyBorder="1" applyAlignment="1">
      <alignment vertical="center"/>
    </xf>
    <xf numFmtId="168" fontId="9" fillId="3" borderId="632" xfId="5" applyNumberFormat="1" applyFont="1" applyFill="1" applyBorder="1" applyAlignment="1">
      <alignment vertical="center"/>
    </xf>
    <xf numFmtId="168" fontId="9" fillId="3" borderId="631" xfId="5" applyNumberFormat="1" applyFont="1" applyFill="1" applyBorder="1" applyAlignment="1">
      <alignment vertical="center"/>
    </xf>
    <xf numFmtId="193" fontId="9" fillId="0" borderId="560" xfId="5" applyNumberFormat="1" applyFont="1" applyBorder="1" applyAlignment="1">
      <alignment vertical="center"/>
    </xf>
    <xf numFmtId="168" fontId="9" fillId="3" borderId="658" xfId="5" applyNumberFormat="1" applyFont="1" applyFill="1" applyBorder="1" applyAlignment="1">
      <alignment vertical="center"/>
    </xf>
    <xf numFmtId="193" fontId="9" fillId="3" borderId="553" xfId="5" applyNumberFormat="1" applyFont="1" applyFill="1" applyBorder="1" applyAlignment="1">
      <alignment vertical="center"/>
    </xf>
    <xf numFmtId="49" fontId="10" fillId="3" borderId="0" xfId="1" applyNumberFormat="1" applyFont="1" applyFill="1" applyAlignment="1">
      <alignment horizontal="left"/>
    </xf>
    <xf numFmtId="0" fontId="26" fillId="13" borderId="60" xfId="63" applyFont="1" applyFill="1" applyBorder="1" applyAlignment="1">
      <alignment horizontal="center" vertical="center" wrapText="1"/>
    </xf>
    <xf numFmtId="0" fontId="26" fillId="13" borderId="245" xfId="63" applyFont="1" applyFill="1" applyBorder="1" applyAlignment="1">
      <alignment horizontal="center" vertical="center" wrapText="1"/>
    </xf>
    <xf numFmtId="49" fontId="5" fillId="3" borderId="632" xfId="0" applyNumberFormat="1" applyFont="1" applyFill="1" applyBorder="1" applyAlignment="1">
      <alignment horizontal="left"/>
    </xf>
    <xf numFmtId="168" fontId="5" fillId="3" borderId="632" xfId="1" applyNumberFormat="1" applyFont="1" applyFill="1" applyBorder="1" applyAlignment="1">
      <alignment horizontal="right"/>
    </xf>
    <xf numFmtId="168" fontId="11" fillId="3" borderId="632" xfId="1" applyNumberFormat="1" applyFont="1" applyFill="1" applyBorder="1" applyAlignment="1" applyProtection="1">
      <alignment horizontal="right" vertical="center" wrapText="1"/>
    </xf>
    <xf numFmtId="168" fontId="5" fillId="3" borderId="632" xfId="1" applyNumberFormat="1" applyFont="1" applyFill="1" applyBorder="1" applyAlignment="1" applyProtection="1">
      <alignment horizontal="right" vertical="center" wrapText="1"/>
    </xf>
    <xf numFmtId="49" fontId="5" fillId="15" borderId="632" xfId="0" applyNumberFormat="1" applyFont="1" applyFill="1" applyBorder="1" applyAlignment="1">
      <alignment horizontal="left"/>
    </xf>
    <xf numFmtId="168" fontId="5" fillId="15" borderId="632" xfId="1" applyNumberFormat="1" applyFont="1" applyFill="1" applyBorder="1" applyAlignment="1">
      <alignment horizontal="right"/>
    </xf>
    <xf numFmtId="49" fontId="6" fillId="3" borderId="632" xfId="0" applyNumberFormat="1" applyFont="1" applyFill="1" applyBorder="1" applyAlignment="1">
      <alignment horizontal="left"/>
    </xf>
    <xf numFmtId="168" fontId="6" fillId="3" borderId="632" xfId="1" applyNumberFormat="1" applyFont="1" applyFill="1" applyBorder="1" applyAlignment="1">
      <alignment horizontal="right"/>
    </xf>
    <xf numFmtId="168" fontId="7" fillId="3" borderId="632" xfId="1" applyNumberFormat="1" applyFont="1" applyFill="1" applyBorder="1" applyAlignment="1" applyProtection="1">
      <alignment horizontal="right" vertical="center" wrapText="1"/>
    </xf>
    <xf numFmtId="168" fontId="9" fillId="3" borderId="632" xfId="1" applyNumberFormat="1" applyFont="1" applyFill="1" applyBorder="1" applyAlignment="1" applyProtection="1">
      <alignment horizontal="right" vertical="center" wrapText="1"/>
    </xf>
    <xf numFmtId="194" fontId="9" fillId="3" borderId="632" xfId="1" applyNumberFormat="1" applyFont="1" applyFill="1" applyBorder="1" applyAlignment="1" applyProtection="1">
      <alignment horizontal="right" vertical="center" wrapText="1"/>
    </xf>
    <xf numFmtId="194" fontId="6" fillId="3" borderId="632" xfId="1" applyNumberFormat="1" applyFont="1" applyFill="1" applyBorder="1" applyAlignment="1">
      <alignment horizontal="right"/>
    </xf>
    <xf numFmtId="168" fontId="6" fillId="3" borderId="632" xfId="1" applyNumberFormat="1" applyFont="1" applyFill="1" applyBorder="1" applyAlignment="1">
      <alignment horizontal="right" vertical="center" wrapText="1"/>
    </xf>
    <xf numFmtId="43" fontId="6" fillId="3" borderId="632" xfId="1" applyNumberFormat="1" applyFont="1" applyFill="1" applyBorder="1" applyAlignment="1">
      <alignment horizontal="right"/>
    </xf>
    <xf numFmtId="3" fontId="70" fillId="22" borderId="632" xfId="164" applyNumberFormat="1" applyFont="1" applyFill="1" applyBorder="1" applyAlignment="1">
      <alignment horizontal="right" vertical="center" wrapText="1"/>
    </xf>
    <xf numFmtId="3" fontId="9" fillId="0" borderId="632" xfId="48" applyNumberFormat="1" applyFont="1" applyBorder="1" applyAlignment="1">
      <alignment vertical="top" wrapText="1"/>
    </xf>
    <xf numFmtId="187" fontId="10" fillId="3" borderId="685" xfId="63" applyNumberFormat="1" applyFont="1" applyFill="1" applyBorder="1" applyAlignment="1">
      <alignment horizontal="center" vertical="top" wrapText="1"/>
    </xf>
    <xf numFmtId="187" fontId="10" fillId="3" borderId="294" xfId="63" applyNumberFormat="1" applyFont="1" applyFill="1" applyBorder="1" applyAlignment="1">
      <alignment horizontal="center" vertical="top" wrapText="1"/>
    </xf>
    <xf numFmtId="49" fontId="5" fillId="3" borderId="294" xfId="0" applyNumberFormat="1" applyFont="1" applyFill="1" applyBorder="1" applyAlignment="1">
      <alignment horizontal="left"/>
    </xf>
    <xf numFmtId="165" fontId="5" fillId="3" borderId="294" xfId="7" applyNumberFormat="1" applyFont="1" applyFill="1" applyBorder="1" applyAlignment="1">
      <alignment horizontal="right"/>
    </xf>
    <xf numFmtId="168" fontId="11" fillId="3" borderId="294" xfId="1" applyNumberFormat="1" applyFont="1" applyFill="1" applyBorder="1" applyAlignment="1" applyProtection="1">
      <alignment horizontal="right" vertical="center" wrapText="1"/>
    </xf>
    <xf numFmtId="168" fontId="5" fillId="3" borderId="294" xfId="1" applyNumberFormat="1" applyFont="1" applyFill="1" applyBorder="1" applyAlignment="1" applyProtection="1">
      <alignment horizontal="right" vertical="center" wrapText="1"/>
    </xf>
    <xf numFmtId="168" fontId="5" fillId="3" borderId="294" xfId="1" applyNumberFormat="1" applyFont="1" applyFill="1" applyBorder="1" applyAlignment="1">
      <alignment horizontal="right" vertical="center" wrapText="1"/>
    </xf>
    <xf numFmtId="17" fontId="11" fillId="15" borderId="294" xfId="7" applyNumberFormat="1" applyFont="1" applyFill="1" applyBorder="1" applyAlignment="1">
      <alignment horizontal="left" vertical="center"/>
    </xf>
    <xf numFmtId="3" fontId="72" fillId="15" borderId="294" xfId="14" applyNumberFormat="1" applyFont="1" applyFill="1" applyBorder="1" applyAlignment="1">
      <alignment horizontal="right" vertical="center" wrapText="1"/>
    </xf>
    <xf numFmtId="3" fontId="7" fillId="3" borderId="294" xfId="64" applyNumberFormat="1" applyFont="1" applyFill="1" applyBorder="1" applyAlignment="1">
      <alignment horizontal="right" vertical="center" wrapText="1"/>
    </xf>
    <xf numFmtId="168" fontId="6" fillId="3" borderId="294" xfId="64" applyNumberFormat="1" applyFont="1" applyFill="1" applyBorder="1" applyAlignment="1">
      <alignment horizontal="right" vertical="center" wrapText="1"/>
    </xf>
    <xf numFmtId="165" fontId="6" fillId="3" borderId="294" xfId="64" applyNumberFormat="1" applyFont="1" applyFill="1" applyBorder="1" applyAlignment="1">
      <alignment horizontal="right" vertical="center" wrapText="1"/>
    </xf>
    <xf numFmtId="165" fontId="6" fillId="3" borderId="294" xfId="1" applyNumberFormat="1" applyFont="1" applyFill="1" applyBorder="1" applyAlignment="1">
      <alignment horizontal="right" vertical="center" wrapText="1"/>
    </xf>
    <xf numFmtId="165" fontId="6" fillId="3" borderId="294" xfId="1" applyNumberFormat="1" applyFont="1" applyFill="1" applyBorder="1" applyAlignment="1">
      <alignment horizontal="right" vertical="center"/>
    </xf>
    <xf numFmtId="165" fontId="6" fillId="3" borderId="294" xfId="1" applyNumberFormat="1" applyFont="1" applyFill="1" applyBorder="1" applyAlignment="1">
      <alignment vertical="center"/>
    </xf>
    <xf numFmtId="165" fontId="6" fillId="3" borderId="294" xfId="1" applyNumberFormat="1" applyFont="1" applyFill="1" applyBorder="1" applyAlignment="1" applyProtection="1">
      <alignment horizontal="right" vertical="center" wrapText="1"/>
    </xf>
    <xf numFmtId="3" fontId="73" fillId="2" borderId="632" xfId="14" applyNumberFormat="1" applyFont="1" applyFill="1" applyBorder="1" applyAlignment="1">
      <alignment horizontal="right" vertical="center" wrapText="1"/>
    </xf>
    <xf numFmtId="168" fontId="0" fillId="0" borderId="0" xfId="0" applyNumberFormat="1"/>
    <xf numFmtId="168" fontId="6" fillId="2" borderId="0" xfId="7" applyNumberFormat="1" applyFont="1" applyFill="1" applyAlignment="1">
      <alignment vertical="center"/>
    </xf>
    <xf numFmtId="165" fontId="35" fillId="0" borderId="0" xfId="7" applyNumberFormat="1" applyFont="1" applyFill="1" applyBorder="1" applyAlignment="1"/>
    <xf numFmtId="168" fontId="24" fillId="3" borderId="0" xfId="7" applyNumberFormat="1" applyFont="1" applyFill="1" applyBorder="1" applyAlignment="1"/>
    <xf numFmtId="168" fontId="9" fillId="3" borderId="0" xfId="7" applyNumberFormat="1" applyFont="1" applyFill="1" applyBorder="1" applyAlignment="1">
      <alignment vertical="top"/>
    </xf>
    <xf numFmtId="168" fontId="6" fillId="0" borderId="612" xfId="1" applyNumberFormat="1" applyFont="1" applyFill="1" applyBorder="1" applyAlignment="1">
      <alignment horizontal="right" vertical="center"/>
    </xf>
    <xf numFmtId="168" fontId="6" fillId="0" borderId="346" xfId="1" applyNumberFormat="1" applyFont="1" applyFill="1" applyBorder="1" applyAlignment="1">
      <alignment horizontal="right" vertical="center"/>
    </xf>
    <xf numFmtId="168" fontId="6" fillId="0" borderId="314" xfId="1" applyNumberFormat="1" applyFont="1" applyFill="1" applyBorder="1" applyAlignment="1">
      <alignment horizontal="right" vertical="center"/>
    </xf>
    <xf numFmtId="168" fontId="6" fillId="0" borderId="615" xfId="1" applyNumberFormat="1" applyFont="1" applyFill="1" applyBorder="1" applyAlignment="1">
      <alignment horizontal="right" vertical="center"/>
    </xf>
    <xf numFmtId="168" fontId="24" fillId="0" borderId="0" xfId="0" applyNumberFormat="1" applyFont="1"/>
    <xf numFmtId="168" fontId="24" fillId="3" borderId="0" xfId="0" applyNumberFormat="1" applyFont="1" applyFill="1"/>
    <xf numFmtId="3" fontId="8" fillId="3" borderId="509" xfId="0" applyNumberFormat="1" applyFont="1" applyFill="1" applyBorder="1" applyAlignment="1">
      <alignment horizontal="center"/>
    </xf>
    <xf numFmtId="165" fontId="6" fillId="0" borderId="294" xfId="1" applyNumberFormat="1" applyFont="1" applyFill="1" applyBorder="1" applyAlignment="1" applyProtection="1">
      <alignment horizontal="right" vertical="center" wrapText="1"/>
    </xf>
    <xf numFmtId="0" fontId="5" fillId="3" borderId="434" xfId="7" applyFont="1" applyFill="1" applyBorder="1" applyAlignment="1">
      <alignment horizontal="center" vertical="top"/>
    </xf>
    <xf numFmtId="0" fontId="5" fillId="3" borderId="347" xfId="7" applyFont="1" applyFill="1" applyBorder="1" applyAlignment="1">
      <alignment horizontal="center" vertical="top"/>
    </xf>
    <xf numFmtId="0" fontId="5" fillId="3" borderId="341" xfId="7" applyFont="1" applyFill="1" applyBorder="1" applyAlignment="1">
      <alignment horizontal="center" vertical="top"/>
    </xf>
    <xf numFmtId="0" fontId="5" fillId="3" borderId="348" xfId="7" applyFont="1" applyFill="1" applyBorder="1" applyAlignment="1">
      <alignment horizontal="center" vertical="top"/>
    </xf>
    <xf numFmtId="168" fontId="5" fillId="3" borderId="294" xfId="1" applyNumberFormat="1" applyFont="1" applyFill="1" applyBorder="1" applyAlignment="1">
      <alignment horizontal="right" vertical="top"/>
    </xf>
    <xf numFmtId="177" fontId="5" fillId="3" borderId="294" xfId="7" applyNumberFormat="1" applyFont="1" applyFill="1" applyBorder="1" applyAlignment="1">
      <alignment horizontal="right" vertical="top"/>
    </xf>
    <xf numFmtId="49" fontId="5" fillId="14" borderId="294" xfId="0" applyNumberFormat="1" applyFont="1" applyFill="1" applyBorder="1" applyAlignment="1">
      <alignment horizontal="left"/>
    </xf>
    <xf numFmtId="168" fontId="5" fillId="14" borderId="294" xfId="1" applyNumberFormat="1" applyFont="1" applyFill="1" applyBorder="1" applyAlignment="1">
      <alignment horizontal="right"/>
    </xf>
    <xf numFmtId="168" fontId="6" fillId="3" borderId="294" xfId="1" applyNumberFormat="1" applyFont="1" applyFill="1" applyBorder="1" applyAlignment="1">
      <alignment horizontal="right"/>
    </xf>
    <xf numFmtId="43" fontId="9" fillId="3" borderId="0" xfId="7" applyNumberFormat="1" applyFont="1" applyFill="1" applyBorder="1" applyAlignment="1">
      <alignment vertical="top"/>
    </xf>
    <xf numFmtId="49" fontId="26" fillId="13" borderId="245" xfId="7" applyNumberFormat="1" applyFont="1" applyFill="1" applyBorder="1" applyAlignment="1">
      <alignment horizontal="center" vertical="center" wrapText="1"/>
    </xf>
    <xf numFmtId="0" fontId="5" fillId="3" borderId="681" xfId="7" applyFont="1" applyFill="1" applyBorder="1" applyAlignment="1">
      <alignment horizontal="center" vertical="top"/>
    </xf>
    <xf numFmtId="0" fontId="5" fillId="3" borderId="521" xfId="7" applyFont="1" applyFill="1" applyBorder="1" applyAlignment="1">
      <alignment horizontal="center" vertical="top"/>
    </xf>
    <xf numFmtId="0" fontId="5" fillId="3" borderId="522" xfId="7" applyFont="1" applyFill="1" applyBorder="1" applyAlignment="1">
      <alignment horizontal="center" vertical="top"/>
    </xf>
    <xf numFmtId="49" fontId="5" fillId="3" borderId="682" xfId="0" applyNumberFormat="1" applyFont="1" applyFill="1" applyBorder="1" applyAlignment="1">
      <alignment horizontal="left"/>
    </xf>
    <xf numFmtId="168" fontId="5" fillId="3" borderId="683" xfId="1" applyNumberFormat="1" applyFont="1" applyFill="1" applyBorder="1" applyAlignment="1">
      <alignment horizontal="right" vertical="top"/>
    </xf>
    <xf numFmtId="43" fontId="5" fillId="3" borderId="683" xfId="1" applyFont="1" applyFill="1" applyBorder="1" applyAlignment="1">
      <alignment horizontal="right" vertical="top"/>
    </xf>
    <xf numFmtId="43" fontId="5" fillId="3" borderId="683" xfId="1" applyFont="1" applyFill="1" applyBorder="1" applyAlignment="1">
      <alignment horizontal="right"/>
    </xf>
    <xf numFmtId="43" fontId="5" fillId="3" borderId="684" xfId="1" applyFont="1" applyFill="1" applyBorder="1" applyAlignment="1">
      <alignment horizontal="right" vertical="top"/>
    </xf>
    <xf numFmtId="49" fontId="5" fillId="14" borderId="686" xfId="0" applyNumberFormat="1" applyFont="1" applyFill="1" applyBorder="1" applyAlignment="1">
      <alignment horizontal="left"/>
    </xf>
    <xf numFmtId="17" fontId="8" fillId="0" borderId="553" xfId="5" applyNumberFormat="1" applyFont="1" applyBorder="1" applyAlignment="1">
      <alignment horizontal="left" vertical="top" wrapText="1"/>
    </xf>
    <xf numFmtId="17" fontId="8" fillId="0" borderId="682" xfId="5" applyNumberFormat="1" applyFont="1" applyBorder="1" applyAlignment="1">
      <alignment horizontal="left" vertical="top" wrapText="1"/>
    </xf>
    <xf numFmtId="17" fontId="8" fillId="0" borderId="516" xfId="5" applyNumberFormat="1" applyFont="1" applyBorder="1" applyAlignment="1">
      <alignment horizontal="left" vertical="top" wrapText="1"/>
    </xf>
    <xf numFmtId="0" fontId="24" fillId="0" borderId="0" xfId="0" applyFont="1"/>
    <xf numFmtId="0" fontId="24" fillId="3" borderId="0" xfId="0" applyFont="1" applyFill="1"/>
    <xf numFmtId="1" fontId="9" fillId="0" borderId="0" xfId="0" applyNumberFormat="1" applyFont="1" applyFill="1"/>
    <xf numFmtId="168" fontId="8" fillId="0" borderId="0" xfId="1" applyNumberFormat="1" applyFont="1" applyFill="1" applyBorder="1" applyAlignment="1">
      <alignment horizontal="right" wrapText="1"/>
    </xf>
    <xf numFmtId="168" fontId="9" fillId="0" borderId="292" xfId="1" applyNumberFormat="1" applyFont="1" applyFill="1" applyBorder="1" applyAlignment="1">
      <alignment horizontal="right" vertical="center" wrapText="1"/>
    </xf>
    <xf numFmtId="168" fontId="10" fillId="2" borderId="131" xfId="1" applyNumberFormat="1" applyFont="1" applyFill="1" applyBorder="1" applyAlignment="1">
      <alignment horizontal="right"/>
    </xf>
    <xf numFmtId="168" fontId="10" fillId="14" borderId="131" xfId="1" applyNumberFormat="1" applyFont="1" applyFill="1" applyBorder="1" applyAlignment="1">
      <alignment horizontal="right"/>
    </xf>
    <xf numFmtId="168" fontId="9" fillId="2" borderId="428" xfId="1" applyNumberFormat="1" applyFont="1" applyFill="1" applyBorder="1" applyAlignment="1">
      <alignment horizontal="right"/>
    </xf>
    <xf numFmtId="168" fontId="9" fillId="2" borderId="555" xfId="1" applyNumberFormat="1" applyFont="1" applyFill="1" applyBorder="1" applyAlignment="1">
      <alignment horizontal="right"/>
    </xf>
    <xf numFmtId="168" fontId="9" fillId="2" borderId="229" xfId="1" applyNumberFormat="1" applyFont="1" applyFill="1" applyBorder="1" applyAlignment="1">
      <alignment horizontal="right"/>
    </xf>
    <xf numFmtId="0" fontId="3" fillId="3" borderId="0" xfId="2" applyFont="1" applyFill="1" applyAlignment="1">
      <alignment horizontal="center" vertical="center"/>
    </xf>
    <xf numFmtId="194" fontId="10" fillId="0" borderId="0" xfId="1" applyNumberFormat="1" applyFont="1" applyFill="1" applyBorder="1" applyAlignment="1">
      <alignment horizontal="center" vertical="center" wrapText="1"/>
    </xf>
    <xf numFmtId="43" fontId="13" fillId="16" borderId="5" xfId="1" applyFont="1" applyFill="1" applyBorder="1" applyAlignment="1">
      <alignment horizontal="center" vertical="center" wrapText="1"/>
    </xf>
    <xf numFmtId="43" fontId="13" fillId="16" borderId="0" xfId="1" applyFont="1" applyFill="1" applyBorder="1" applyAlignment="1">
      <alignment horizontal="center" vertical="center" wrapText="1"/>
    </xf>
    <xf numFmtId="43" fontId="13" fillId="5" borderId="20" xfId="1" applyFont="1" applyFill="1" applyBorder="1" applyAlignment="1">
      <alignment horizontal="left" vertical="top" wrapText="1"/>
    </xf>
    <xf numFmtId="43" fontId="13" fillId="12" borderId="5" xfId="1" applyFont="1" applyFill="1" applyBorder="1" applyAlignment="1">
      <alignment horizontal="center" vertical="center" wrapText="1"/>
    </xf>
    <xf numFmtId="43" fontId="13" fillId="12" borderId="0" xfId="1" applyFont="1" applyFill="1" applyBorder="1" applyAlignment="1">
      <alignment horizontal="center" vertical="center" wrapText="1"/>
    </xf>
    <xf numFmtId="43" fontId="13" fillId="10" borderId="5" xfId="1" applyFont="1" applyFill="1" applyBorder="1" applyAlignment="1">
      <alignment horizontal="center" vertical="center"/>
    </xf>
    <xf numFmtId="43" fontId="13" fillId="10" borderId="0" xfId="1" applyFont="1" applyFill="1" applyBorder="1" applyAlignment="1">
      <alignment horizontal="center" vertical="center"/>
    </xf>
    <xf numFmtId="43" fontId="13" fillId="15" borderId="5" xfId="1" applyFont="1" applyFill="1" applyBorder="1" applyAlignment="1">
      <alignment horizontal="center" vertical="center" wrapText="1"/>
    </xf>
    <xf numFmtId="43" fontId="13" fillId="15" borderId="0" xfId="1" applyFont="1" applyFill="1" applyBorder="1" applyAlignment="1">
      <alignment horizontal="center" vertical="center" wrapText="1"/>
    </xf>
    <xf numFmtId="43" fontId="13" fillId="18" borderId="5" xfId="1" applyFont="1" applyFill="1" applyBorder="1" applyAlignment="1">
      <alignment horizontal="center" vertical="top" wrapText="1"/>
    </xf>
    <xf numFmtId="43" fontId="13" fillId="18" borderId="0" xfId="1" applyFont="1" applyFill="1" applyBorder="1" applyAlignment="1">
      <alignment horizontal="center" vertical="top" wrapText="1"/>
    </xf>
    <xf numFmtId="43" fontId="13" fillId="17" borderId="5" xfId="1" applyFont="1" applyFill="1" applyBorder="1" applyAlignment="1">
      <alignment horizontal="center" vertical="center" wrapText="1"/>
    </xf>
    <xf numFmtId="43" fontId="13" fillId="17" borderId="0" xfId="1" applyFont="1" applyFill="1" applyBorder="1" applyAlignment="1">
      <alignment horizontal="center" vertical="center" wrapText="1"/>
    </xf>
    <xf numFmtId="43" fontId="13" fillId="17" borderId="5" xfId="1" applyFont="1" applyFill="1" applyBorder="1" applyAlignment="1">
      <alignment horizontal="center" vertical="center"/>
    </xf>
    <xf numFmtId="43" fontId="13" fillId="17" borderId="0" xfId="1" applyFont="1" applyFill="1" applyBorder="1" applyAlignment="1">
      <alignment horizontal="center" vertical="center"/>
    </xf>
    <xf numFmtId="43" fontId="13" fillId="14" borderId="5" xfId="1" applyFont="1" applyFill="1" applyBorder="1" applyAlignment="1">
      <alignment horizontal="center" vertical="center" wrapText="1"/>
    </xf>
    <xf numFmtId="43" fontId="13" fillId="14" borderId="0" xfId="1" applyFont="1" applyFill="1" applyBorder="1" applyAlignment="1">
      <alignment horizontal="center" vertical="center" wrapText="1"/>
    </xf>
    <xf numFmtId="49" fontId="5" fillId="0" borderId="20" xfId="0" applyNumberFormat="1" applyFont="1" applyBorder="1" applyAlignment="1">
      <alignment horizontal="left"/>
    </xf>
    <xf numFmtId="49" fontId="26" fillId="13" borderId="511" xfId="0" applyNumberFormat="1" applyFont="1" applyFill="1" applyBorder="1" applyAlignment="1">
      <alignment horizontal="left"/>
    </xf>
    <xf numFmtId="49" fontId="26" fillId="13" borderId="530" xfId="0" applyNumberFormat="1" applyFont="1" applyFill="1" applyBorder="1" applyAlignment="1">
      <alignment horizontal="left"/>
    </xf>
    <xf numFmtId="49" fontId="26" fillId="13" borderId="509" xfId="0" applyNumberFormat="1" applyFont="1" applyFill="1" applyBorder="1" applyAlignment="1">
      <alignment horizontal="left"/>
    </xf>
    <xf numFmtId="49" fontId="17" fillId="0" borderId="29" xfId="0" applyNumberFormat="1" applyFont="1" applyBorder="1" applyAlignment="1">
      <alignment horizontal="left" vertical="top" wrapText="1"/>
    </xf>
    <xf numFmtId="49" fontId="17" fillId="0" borderId="0" xfId="0" applyNumberFormat="1" applyFont="1" applyAlignment="1">
      <alignment horizontal="left" vertical="top" wrapText="1"/>
    </xf>
    <xf numFmtId="0" fontId="26" fillId="13" borderId="126" xfId="0" applyFont="1" applyFill="1" applyBorder="1" applyAlignment="1">
      <alignment horizontal="center" vertical="center" wrapText="1"/>
    </xf>
    <xf numFmtId="0" fontId="26" fillId="13" borderId="41" xfId="0" applyFont="1" applyFill="1" applyBorder="1" applyAlignment="1">
      <alignment horizontal="center" vertical="center" wrapText="1"/>
    </xf>
    <xf numFmtId="0" fontId="26" fillId="13" borderId="80" xfId="0" applyFont="1" applyFill="1" applyBorder="1" applyAlignment="1">
      <alignment horizontal="center" vertical="center" wrapText="1"/>
    </xf>
    <xf numFmtId="0" fontId="26" fillId="13" borderId="68" xfId="0" applyFont="1" applyFill="1" applyBorder="1" applyAlignment="1">
      <alignment horizontal="center" vertical="center" wrapText="1"/>
    </xf>
    <xf numFmtId="0" fontId="26" fillId="13" borderId="69" xfId="0" applyFont="1" applyFill="1" applyBorder="1" applyAlignment="1">
      <alignment horizontal="center" vertical="center" wrapText="1"/>
    </xf>
    <xf numFmtId="0" fontId="26" fillId="13" borderId="435" xfId="0" applyFont="1" applyFill="1" applyBorder="1" applyAlignment="1">
      <alignment horizontal="center" vertical="center" wrapText="1"/>
    </xf>
    <xf numFmtId="0" fontId="26" fillId="13" borderId="71" xfId="0" applyFont="1" applyFill="1" applyBorder="1" applyAlignment="1">
      <alignment horizontal="center" vertical="center" wrapText="1"/>
    </xf>
    <xf numFmtId="0" fontId="10" fillId="0" borderId="205" xfId="0" applyFont="1" applyBorder="1"/>
    <xf numFmtId="0" fontId="10" fillId="0" borderId="195" xfId="0" applyFont="1" applyBorder="1"/>
    <xf numFmtId="49" fontId="26" fillId="13" borderId="63" xfId="0" applyNumberFormat="1" applyFont="1" applyFill="1" applyBorder="1" applyAlignment="1">
      <alignment horizontal="center" vertical="center" wrapText="1"/>
    </xf>
    <xf numFmtId="49" fontId="26" fillId="13" borderId="65" xfId="0" applyNumberFormat="1" applyFont="1" applyFill="1" applyBorder="1" applyAlignment="1">
      <alignment horizontal="center" vertical="center" wrapText="1"/>
    </xf>
    <xf numFmtId="0" fontId="26" fillId="13" borderId="126" xfId="0" applyFont="1" applyFill="1" applyBorder="1" applyAlignment="1">
      <alignment horizontal="center" vertical="center"/>
    </xf>
    <xf numFmtId="0" fontId="26" fillId="13" borderId="41" xfId="0" applyFont="1" applyFill="1" applyBorder="1" applyAlignment="1">
      <alignment horizontal="center" vertical="center"/>
    </xf>
    <xf numFmtId="177" fontId="26" fillId="13" borderId="126" xfId="0" applyNumberFormat="1" applyFont="1" applyFill="1" applyBorder="1" applyAlignment="1">
      <alignment horizontal="center" vertical="center" wrapText="1"/>
    </xf>
    <xf numFmtId="177" fontId="26" fillId="13" borderId="41" xfId="0" applyNumberFormat="1" applyFont="1" applyFill="1" applyBorder="1" applyAlignment="1">
      <alignment horizontal="center" vertical="center" wrapText="1"/>
    </xf>
    <xf numFmtId="0" fontId="26" fillId="13" borderId="80" xfId="0" applyFont="1" applyFill="1" applyBorder="1" applyAlignment="1">
      <alignment horizontal="center" vertical="center"/>
    </xf>
    <xf numFmtId="0" fontId="26" fillId="13" borderId="68" xfId="0" applyFont="1" applyFill="1" applyBorder="1" applyAlignment="1">
      <alignment horizontal="center" vertical="center"/>
    </xf>
    <xf numFmtId="0" fontId="26" fillId="13" borderId="69" xfId="0" applyFont="1" applyFill="1" applyBorder="1" applyAlignment="1">
      <alignment horizontal="center" vertical="center"/>
    </xf>
    <xf numFmtId="49" fontId="5" fillId="0" borderId="0" xfId="0" applyNumberFormat="1" applyFont="1" applyAlignment="1">
      <alignment horizontal="left" vertical="top" wrapText="1"/>
    </xf>
    <xf numFmtId="49" fontId="26" fillId="13" borderId="520" xfId="0" applyNumberFormat="1" applyFont="1" applyFill="1" applyBorder="1" applyAlignment="1">
      <alignment horizontal="center" vertical="center" wrapText="1"/>
    </xf>
    <xf numFmtId="49" fontId="26" fillId="13" borderId="538" xfId="0" applyNumberFormat="1" applyFont="1" applyFill="1" applyBorder="1" applyAlignment="1">
      <alignment horizontal="center" vertical="center" wrapText="1"/>
    </xf>
    <xf numFmtId="49" fontId="26" fillId="13" borderId="540" xfId="0" applyNumberFormat="1" applyFont="1" applyFill="1" applyBorder="1" applyAlignment="1">
      <alignment horizontal="center" vertical="center" wrapText="1"/>
    </xf>
    <xf numFmtId="49" fontId="26" fillId="13" borderId="537" xfId="0" applyNumberFormat="1" applyFont="1" applyFill="1" applyBorder="1" applyAlignment="1">
      <alignment horizontal="center" vertical="center" wrapText="1"/>
    </xf>
    <xf numFmtId="166" fontId="26" fillId="13" borderId="208" xfId="0" applyNumberFormat="1" applyFont="1" applyFill="1" applyBorder="1" applyAlignment="1">
      <alignment horizontal="center" vertical="center" wrapText="1"/>
    </xf>
    <xf numFmtId="166" fontId="26" fillId="13" borderId="528" xfId="0" applyNumberFormat="1" applyFont="1" applyFill="1" applyBorder="1" applyAlignment="1">
      <alignment horizontal="center" vertical="center" wrapText="1"/>
    </xf>
    <xf numFmtId="166" fontId="26" fillId="13" borderId="541" xfId="0" applyNumberFormat="1" applyFont="1" applyFill="1" applyBorder="1" applyAlignment="1">
      <alignment horizontal="center" vertical="center" wrapText="1"/>
    </xf>
    <xf numFmtId="166" fontId="26" fillId="13" borderId="440" xfId="0" applyNumberFormat="1" applyFont="1" applyFill="1" applyBorder="1" applyAlignment="1">
      <alignment horizontal="center" vertical="center" wrapText="1"/>
    </xf>
    <xf numFmtId="49" fontId="26" fillId="13" borderId="207" xfId="0" applyNumberFormat="1" applyFont="1" applyFill="1" applyBorder="1" applyAlignment="1">
      <alignment horizontal="center" vertical="center" wrapText="1"/>
    </xf>
    <xf numFmtId="49" fontId="26" fillId="13" borderId="379" xfId="0" applyNumberFormat="1" applyFont="1" applyFill="1" applyBorder="1" applyAlignment="1">
      <alignment horizontal="center" vertical="center" wrapText="1"/>
    </xf>
    <xf numFmtId="0" fontId="26" fillId="13" borderId="540" xfId="0" applyFont="1" applyFill="1" applyBorder="1" applyAlignment="1">
      <alignment horizontal="center" vertical="center" wrapText="1"/>
    </xf>
    <xf numFmtId="0" fontId="26" fillId="13" borderId="537" xfId="0" applyFont="1" applyFill="1" applyBorder="1" applyAlignment="1">
      <alignment horizontal="center" vertical="center" wrapText="1"/>
    </xf>
    <xf numFmtId="49" fontId="26" fillId="13" borderId="19" xfId="0" applyNumberFormat="1" applyFont="1" applyFill="1" applyBorder="1" applyAlignment="1">
      <alignment horizontal="center" vertical="center" wrapText="1"/>
    </xf>
    <xf numFmtId="49" fontId="26" fillId="13" borderId="441" xfId="0" applyNumberFormat="1" applyFont="1" applyFill="1" applyBorder="1" applyAlignment="1">
      <alignment horizontal="center" vertical="center" wrapText="1"/>
    </xf>
    <xf numFmtId="49" fontId="17" fillId="0" borderId="0" xfId="0" applyNumberFormat="1" applyFont="1" applyAlignment="1">
      <alignment horizontal="left" wrapText="1"/>
    </xf>
    <xf numFmtId="49" fontId="17" fillId="0" borderId="0" xfId="0" applyNumberFormat="1" applyFont="1" applyAlignment="1">
      <alignment horizontal="left"/>
    </xf>
    <xf numFmtId="49" fontId="5" fillId="0" borderId="0" xfId="0" applyNumberFormat="1" applyFont="1" applyAlignment="1">
      <alignment horizontal="left" vertical="center"/>
    </xf>
    <xf numFmtId="49" fontId="26" fillId="13" borderId="63" xfId="0" applyNumberFormat="1" applyFont="1" applyFill="1" applyBorder="1" applyAlignment="1">
      <alignment horizontal="center" vertical="center"/>
    </xf>
    <xf numFmtId="49" fontId="26" fillId="13" borderId="64" xfId="0" applyNumberFormat="1" applyFont="1" applyFill="1" applyBorder="1" applyAlignment="1">
      <alignment horizontal="center" vertical="center"/>
    </xf>
    <xf numFmtId="49" fontId="26" fillId="13" borderId="345" xfId="0" applyNumberFormat="1" applyFont="1" applyFill="1" applyBorder="1" applyAlignment="1">
      <alignment horizontal="center" vertical="center"/>
    </xf>
    <xf numFmtId="49" fontId="26" fillId="13" borderId="2" xfId="0" applyNumberFormat="1" applyFont="1" applyFill="1" applyBorder="1" applyAlignment="1">
      <alignment horizontal="center" wrapText="1"/>
    </xf>
    <xf numFmtId="49" fontId="26" fillId="13" borderId="3" xfId="0" applyNumberFormat="1" applyFont="1" applyFill="1" applyBorder="1" applyAlignment="1">
      <alignment horizontal="center" wrapText="1"/>
    </xf>
    <xf numFmtId="49" fontId="26" fillId="13" borderId="23" xfId="0" applyNumberFormat="1" applyFont="1" applyFill="1" applyBorder="1" applyAlignment="1">
      <alignment horizontal="center" wrapText="1"/>
    </xf>
    <xf numFmtId="49" fontId="26" fillId="13" borderId="58" xfId="0" applyNumberFormat="1" applyFont="1" applyFill="1" applyBorder="1" applyAlignment="1">
      <alignment horizontal="center" wrapText="1"/>
    </xf>
    <xf numFmtId="49" fontId="26" fillId="13" borderId="24" xfId="0" applyNumberFormat="1" applyFont="1" applyFill="1" applyBorder="1" applyAlignment="1">
      <alignment horizontal="center" wrapText="1"/>
    </xf>
    <xf numFmtId="49" fontId="26" fillId="13" borderId="59" xfId="0" applyNumberFormat="1" applyFont="1" applyFill="1" applyBorder="1" applyAlignment="1">
      <alignment horizontal="center"/>
    </xf>
    <xf numFmtId="49" fontId="26" fillId="13" borderId="199" xfId="0" applyNumberFormat="1" applyFont="1" applyFill="1" applyBorder="1" applyAlignment="1">
      <alignment horizontal="center"/>
    </xf>
    <xf numFmtId="0" fontId="26" fillId="13" borderId="23" xfId="0" applyFont="1" applyFill="1" applyBorder="1" applyAlignment="1">
      <alignment horizontal="center" vertical="center" wrapText="1"/>
    </xf>
    <xf numFmtId="0" fontId="26" fillId="13" borderId="24" xfId="0" applyFont="1" applyFill="1" applyBorder="1" applyAlignment="1">
      <alignment horizontal="center" vertical="center" wrapText="1"/>
    </xf>
    <xf numFmtId="0" fontId="26" fillId="13" borderId="58" xfId="0" applyFont="1" applyFill="1" applyBorder="1" applyAlignment="1">
      <alignment horizontal="center" vertical="center" wrapText="1"/>
    </xf>
    <xf numFmtId="0" fontId="26" fillId="13" borderId="0" xfId="0" applyFont="1" applyFill="1" applyAlignment="1">
      <alignment horizontal="center" vertical="center" wrapText="1"/>
    </xf>
    <xf numFmtId="49" fontId="26" fillId="13" borderId="60" xfId="0" applyNumberFormat="1" applyFont="1" applyFill="1" applyBorder="1" applyAlignment="1">
      <alignment horizontal="center" vertical="center" wrapText="1"/>
    </xf>
    <xf numFmtId="49" fontId="26" fillId="13" borderId="41" xfId="0" applyNumberFormat="1" applyFont="1" applyFill="1" applyBorder="1" applyAlignment="1">
      <alignment horizontal="center" vertical="center" wrapText="1"/>
    </xf>
    <xf numFmtId="49" fontId="26" fillId="13" borderId="70" xfId="0" applyNumberFormat="1" applyFont="1" applyFill="1" applyBorder="1" applyAlignment="1">
      <alignment horizontal="center" vertical="center" wrapText="1"/>
    </xf>
    <xf numFmtId="49" fontId="26" fillId="13" borderId="71" xfId="0" applyNumberFormat="1" applyFont="1" applyFill="1" applyBorder="1" applyAlignment="1">
      <alignment horizontal="center" vertical="center" wrapText="1"/>
    </xf>
    <xf numFmtId="3" fontId="10" fillId="3" borderId="682" xfId="67" applyNumberFormat="1" applyFont="1" applyFill="1" applyBorder="1" applyAlignment="1">
      <alignment horizontal="right" vertical="center"/>
    </xf>
    <xf numFmtId="3" fontId="10" fillId="3" borderId="434" xfId="67" applyNumberFormat="1" applyFont="1" applyFill="1" applyBorder="1" applyAlignment="1">
      <alignment horizontal="right" vertical="center"/>
    </xf>
    <xf numFmtId="3" fontId="10" fillId="3" borderId="384" xfId="67" applyNumberFormat="1" applyFont="1" applyFill="1" applyBorder="1" applyAlignment="1">
      <alignment horizontal="right" vertical="center"/>
    </xf>
    <xf numFmtId="3" fontId="13" fillId="3" borderId="682" xfId="65" applyNumberFormat="1" applyFont="1" applyFill="1" applyBorder="1" applyAlignment="1">
      <alignment horizontal="right" vertical="center"/>
    </xf>
    <xf numFmtId="3" fontId="13" fillId="3" borderId="434" xfId="65" applyNumberFormat="1" applyFont="1" applyFill="1" applyBorder="1" applyAlignment="1">
      <alignment horizontal="right" vertical="center"/>
    </xf>
    <xf numFmtId="3" fontId="13" fillId="3" borderId="12" xfId="65" applyNumberFormat="1" applyFont="1" applyFill="1" applyBorder="1" applyAlignment="1">
      <alignment horizontal="right" vertical="center"/>
    </xf>
    <xf numFmtId="0" fontId="13" fillId="17" borderId="9" xfId="65" applyFont="1" applyFill="1" applyBorder="1" applyAlignment="1">
      <alignment vertical="top" wrapText="1"/>
    </xf>
    <xf numFmtId="0" fontId="13" fillId="17" borderId="10" xfId="65" applyFont="1" applyFill="1" applyBorder="1" applyAlignment="1">
      <alignment vertical="top" wrapText="1"/>
    </xf>
    <xf numFmtId="0" fontId="13" fillId="17" borderId="11" xfId="65" applyFont="1" applyFill="1" applyBorder="1" applyAlignment="1">
      <alignment vertical="top" wrapText="1"/>
    </xf>
    <xf numFmtId="0" fontId="13" fillId="19" borderId="9" xfId="65" applyFont="1" applyFill="1" applyBorder="1" applyAlignment="1">
      <alignment vertical="top" wrapText="1"/>
    </xf>
    <xf numFmtId="0" fontId="13" fillId="19" borderId="10" xfId="65" applyFont="1" applyFill="1" applyBorder="1" applyAlignment="1">
      <alignment vertical="top" wrapText="1"/>
    </xf>
    <xf numFmtId="0" fontId="13" fillId="19" borderId="11" xfId="65" applyFont="1" applyFill="1" applyBorder="1" applyAlignment="1">
      <alignment vertical="top" wrapText="1"/>
    </xf>
    <xf numFmtId="3" fontId="10" fillId="3" borderId="206" xfId="67" applyNumberFormat="1" applyFont="1" applyFill="1" applyBorder="1" applyAlignment="1">
      <alignment horizontal="right" vertical="center"/>
    </xf>
    <xf numFmtId="3" fontId="13" fillId="3" borderId="384" xfId="65" applyNumberFormat="1" applyFont="1" applyFill="1" applyBorder="1" applyAlignment="1">
      <alignment horizontal="right" vertical="center"/>
    </xf>
    <xf numFmtId="3" fontId="10" fillId="3" borderId="553" xfId="67" applyNumberFormat="1" applyFont="1" applyFill="1" applyBorder="1" applyAlignment="1">
      <alignment horizontal="right" vertical="center"/>
    </xf>
    <xf numFmtId="169" fontId="26" fillId="13" borderId="388" xfId="66" applyNumberFormat="1" applyFont="1" applyFill="1" applyBorder="1" applyAlignment="1">
      <alignment horizontal="center" vertical="top" wrapText="1"/>
    </xf>
    <xf numFmtId="169" fontId="26" fillId="13" borderId="387" xfId="66" applyNumberFormat="1" applyFont="1" applyFill="1" applyBorder="1" applyAlignment="1">
      <alignment horizontal="center" vertical="top" wrapText="1"/>
    </xf>
    <xf numFmtId="0" fontId="26" fillId="13" borderId="73" xfId="65" applyFont="1" applyFill="1" applyBorder="1" applyAlignment="1">
      <alignment horizontal="center" vertical="top" wrapText="1"/>
    </xf>
    <xf numFmtId="0" fontId="26" fillId="13" borderId="43" xfId="65" applyFont="1" applyFill="1" applyBorder="1" applyAlignment="1">
      <alignment horizontal="center" vertical="top" wrapText="1"/>
    </xf>
    <xf numFmtId="0" fontId="26" fillId="13" borderId="385" xfId="65" applyFont="1" applyFill="1" applyBorder="1" applyAlignment="1">
      <alignment horizontal="center" vertical="top" wrapText="1"/>
    </xf>
    <xf numFmtId="0" fontId="26" fillId="13" borderId="386" xfId="65" applyFont="1" applyFill="1" applyBorder="1" applyAlignment="1">
      <alignment horizontal="center" vertical="top" wrapText="1"/>
    </xf>
    <xf numFmtId="169" fontId="26" fillId="13" borderId="46" xfId="66" applyNumberFormat="1" applyFont="1" applyFill="1" applyBorder="1" applyAlignment="1">
      <alignment horizontal="center" vertical="top" wrapText="1"/>
    </xf>
    <xf numFmtId="169" fontId="26" fillId="13" borderId="680" xfId="66" applyNumberFormat="1" applyFont="1" applyFill="1" applyBorder="1" applyAlignment="1">
      <alignment horizontal="center" vertical="top" wrapText="1"/>
    </xf>
    <xf numFmtId="169" fontId="26" fillId="13" borderId="66" xfId="66" applyNumberFormat="1" applyFont="1" applyFill="1" applyBorder="1" applyAlignment="1">
      <alignment horizontal="center" vertical="top" wrapText="1"/>
    </xf>
    <xf numFmtId="169" fontId="26" fillId="13" borderId="88" xfId="66" applyNumberFormat="1" applyFont="1" applyFill="1" applyBorder="1" applyAlignment="1">
      <alignment horizontal="center" vertical="top" wrapText="1"/>
    </xf>
    <xf numFmtId="0" fontId="26" fillId="13" borderId="61" xfId="65" applyFont="1" applyFill="1" applyBorder="1" applyAlignment="1">
      <alignment horizontal="center" vertical="top" wrapText="1"/>
    </xf>
    <xf numFmtId="0" fontId="26" fillId="13" borderId="62" xfId="65" applyFont="1" applyFill="1" applyBorder="1" applyAlignment="1">
      <alignment horizontal="center" vertical="top" wrapText="1"/>
    </xf>
    <xf numFmtId="169" fontId="26" fillId="13" borderId="68" xfId="66" applyNumberFormat="1" applyFont="1" applyFill="1" applyBorder="1" applyAlignment="1">
      <alignment horizontal="center" vertical="top" wrapText="1"/>
    </xf>
    <xf numFmtId="169" fontId="26" fillId="13" borderId="419" xfId="66" applyNumberFormat="1" applyFont="1" applyFill="1" applyBorder="1" applyAlignment="1">
      <alignment horizontal="center" vertical="top" wrapText="1"/>
    </xf>
    <xf numFmtId="0" fontId="35" fillId="3" borderId="0" xfId="65" applyFont="1" applyFill="1" applyAlignment="1">
      <alignment horizontal="left" vertical="justify"/>
    </xf>
    <xf numFmtId="0" fontId="26" fillId="13" borderId="70" xfId="65" applyFont="1" applyFill="1" applyBorder="1" applyAlignment="1">
      <alignment horizontal="center" vertical="top" wrapText="1"/>
    </xf>
    <xf numFmtId="0" fontId="26" fillId="13" borderId="71" xfId="65" applyFont="1" applyFill="1" applyBorder="1" applyAlignment="1">
      <alignment horizontal="center" vertical="top" wrapText="1"/>
    </xf>
    <xf numFmtId="3" fontId="10" fillId="3" borderId="560" xfId="67" applyNumberFormat="1" applyFont="1" applyFill="1" applyBorder="1" applyAlignment="1">
      <alignment horizontal="right" vertical="center"/>
    </xf>
    <xf numFmtId="3" fontId="9" fillId="3" borderId="683" xfId="67" applyNumberFormat="1" applyFont="1" applyFill="1" applyBorder="1" applyAlignment="1">
      <alignment vertical="center"/>
    </xf>
    <xf numFmtId="3" fontId="9" fillId="3" borderId="341" xfId="67" applyNumberFormat="1" applyFont="1" applyFill="1" applyBorder="1" applyAlignment="1">
      <alignment vertical="center"/>
    </xf>
    <xf numFmtId="3" fontId="9" fillId="3" borderId="581" xfId="67" applyNumberFormat="1" applyFont="1" applyFill="1" applyBorder="1" applyAlignment="1">
      <alignment vertical="center"/>
    </xf>
    <xf numFmtId="3" fontId="9" fillId="3" borderId="683" xfId="67" applyNumberFormat="1" applyFont="1" applyFill="1" applyBorder="1" applyAlignment="1">
      <alignment horizontal="right" vertical="center"/>
    </xf>
    <xf numFmtId="3" fontId="9" fillId="3" borderId="341" xfId="67" applyNumberFormat="1" applyFont="1" applyFill="1" applyBorder="1" applyAlignment="1">
      <alignment horizontal="right" vertical="center"/>
    </xf>
    <xf numFmtId="3" fontId="9" fillId="3" borderId="581" xfId="67" applyNumberFormat="1" applyFont="1" applyFill="1" applyBorder="1" applyAlignment="1">
      <alignment horizontal="right" vertical="center"/>
    </xf>
    <xf numFmtId="3" fontId="10" fillId="3" borderId="683" xfId="67" applyNumberFormat="1" applyFont="1" applyFill="1" applyBorder="1" applyAlignment="1">
      <alignment vertical="center"/>
    </xf>
    <xf numFmtId="3" fontId="10" fillId="3" borderId="341" xfId="67" applyNumberFormat="1" applyFont="1" applyFill="1" applyBorder="1" applyAlignment="1">
      <alignment vertical="center"/>
    </xf>
    <xf numFmtId="3" fontId="10" fillId="3" borderId="581" xfId="67" applyNumberFormat="1" applyFont="1" applyFill="1" applyBorder="1" applyAlignment="1">
      <alignment vertical="center"/>
    </xf>
    <xf numFmtId="3" fontId="10" fillId="3" borderId="632" xfId="67" applyNumberFormat="1" applyFont="1" applyFill="1" applyBorder="1" applyAlignment="1">
      <alignment vertical="center"/>
    </xf>
    <xf numFmtId="3" fontId="10" fillId="15" borderId="682" xfId="67" applyNumberFormat="1" applyFont="1" applyFill="1" applyBorder="1" applyAlignment="1">
      <alignment vertical="center"/>
    </xf>
    <xf numFmtId="3" fontId="10" fillId="15" borderId="434" xfId="67" applyNumberFormat="1" applyFont="1" applyFill="1" applyBorder="1" applyAlignment="1">
      <alignment vertical="center"/>
    </xf>
    <xf numFmtId="3" fontId="10" fillId="15" borderId="384" xfId="67" applyNumberFormat="1" applyFont="1" applyFill="1" applyBorder="1" applyAlignment="1">
      <alignment vertical="center"/>
    </xf>
    <xf numFmtId="3" fontId="10" fillId="3" borderId="668" xfId="67" applyNumberFormat="1" applyFont="1" applyFill="1" applyBorder="1" applyAlignment="1">
      <alignment vertical="center"/>
    </xf>
    <xf numFmtId="3" fontId="10" fillId="3" borderId="346" xfId="67" applyNumberFormat="1" applyFont="1" applyFill="1" applyBorder="1" applyAlignment="1">
      <alignment vertical="center"/>
    </xf>
    <xf numFmtId="3" fontId="10" fillId="3" borderId="478" xfId="67" applyNumberFormat="1" applyFont="1" applyFill="1" applyBorder="1" applyAlignment="1">
      <alignment vertical="center"/>
    </xf>
    <xf numFmtId="3" fontId="10" fillId="3" borderId="668" xfId="67" applyNumberFormat="1" applyFont="1" applyFill="1" applyBorder="1" applyAlignment="1">
      <alignment horizontal="right" vertical="center"/>
    </xf>
    <xf numFmtId="3" fontId="10" fillId="3" borderId="346" xfId="67" applyNumberFormat="1" applyFont="1" applyFill="1" applyBorder="1" applyAlignment="1">
      <alignment horizontal="right" vertical="center"/>
    </xf>
    <xf numFmtId="3" fontId="10" fillId="3" borderId="478" xfId="67" applyNumberFormat="1" applyFont="1" applyFill="1" applyBorder="1" applyAlignment="1">
      <alignment horizontal="right" vertical="center"/>
    </xf>
    <xf numFmtId="0" fontId="35" fillId="0" borderId="0" xfId="65" applyFont="1" applyAlignment="1">
      <alignment horizontal="left" vertical="justify"/>
    </xf>
    <xf numFmtId="0" fontId="10" fillId="0" borderId="0" xfId="65" applyFont="1" applyAlignment="1">
      <alignment horizontal="left" vertical="top" wrapText="1"/>
    </xf>
    <xf numFmtId="0" fontId="26" fillId="13" borderId="416" xfId="65" applyFont="1" applyFill="1" applyBorder="1" applyAlignment="1">
      <alignment horizontal="center" vertical="center" wrapText="1"/>
    </xf>
    <xf numFmtId="0" fontId="26" fillId="13" borderId="420" xfId="65" applyFont="1" applyFill="1" applyBorder="1" applyAlignment="1">
      <alignment horizontal="center" vertical="center" wrapText="1"/>
    </xf>
    <xf numFmtId="0" fontId="26" fillId="13" borderId="421" xfId="65" applyFont="1" applyFill="1" applyBorder="1" applyAlignment="1">
      <alignment horizontal="center" vertical="center" wrapText="1"/>
    </xf>
    <xf numFmtId="0" fontId="26" fillId="13" borderId="417" xfId="65" applyFont="1" applyFill="1" applyBorder="1" applyAlignment="1">
      <alignment horizontal="center" vertical="top"/>
    </xf>
    <xf numFmtId="0" fontId="26" fillId="13" borderId="418" xfId="65" applyFont="1" applyFill="1" applyBorder="1" applyAlignment="1">
      <alignment horizontal="center" vertical="top"/>
    </xf>
    <xf numFmtId="0" fontId="26" fillId="13" borderId="68" xfId="65" applyFont="1" applyFill="1" applyBorder="1" applyAlignment="1">
      <alignment horizontal="center" vertical="top"/>
    </xf>
    <xf numFmtId="0" fontId="26" fillId="13" borderId="419" xfId="65" applyFont="1" applyFill="1" applyBorder="1" applyAlignment="1">
      <alignment horizontal="center" vertical="top"/>
    </xf>
    <xf numFmtId="169" fontId="26" fillId="13" borderId="417" xfId="66" applyNumberFormat="1" applyFont="1" applyFill="1" applyBorder="1" applyAlignment="1">
      <alignment horizontal="center" vertical="top" wrapText="1"/>
    </xf>
    <xf numFmtId="169" fontId="26" fillId="13" borderId="276" xfId="66" applyNumberFormat="1" applyFont="1" applyFill="1" applyBorder="1" applyAlignment="1">
      <alignment horizontal="center" vertical="top" wrapText="1"/>
    </xf>
    <xf numFmtId="3" fontId="10" fillId="3" borderId="521" xfId="67" applyNumberFormat="1" applyFont="1" applyFill="1" applyBorder="1" applyAlignment="1">
      <alignment horizontal="right" vertical="center"/>
    </xf>
    <xf numFmtId="3" fontId="10" fillId="3" borderId="632" xfId="67" applyNumberFormat="1" applyFont="1" applyFill="1" applyBorder="1" applyAlignment="1">
      <alignment horizontal="right" vertical="center"/>
    </xf>
    <xf numFmtId="3" fontId="10" fillId="15" borderId="681" xfId="67" applyNumberFormat="1" applyFont="1" applyFill="1" applyBorder="1" applyAlignment="1">
      <alignment horizontal="right" vertical="center"/>
    </xf>
    <xf numFmtId="3" fontId="10" fillId="15" borderId="553" xfId="67" applyNumberFormat="1" applyFont="1" applyFill="1" applyBorder="1" applyAlignment="1">
      <alignment horizontal="right" vertical="center"/>
    </xf>
    <xf numFmtId="3" fontId="10" fillId="3" borderId="204" xfId="67" applyNumberFormat="1" applyFont="1" applyFill="1" applyBorder="1" applyAlignment="1">
      <alignment horizontal="right" vertical="center"/>
    </xf>
    <xf numFmtId="3" fontId="13" fillId="3" borderId="560" xfId="65" applyNumberFormat="1" applyFont="1" applyFill="1" applyBorder="1" applyAlignment="1">
      <alignment horizontal="right" vertical="center"/>
    </xf>
    <xf numFmtId="3" fontId="10" fillId="15" borderId="682" xfId="67" applyNumberFormat="1" applyFont="1" applyFill="1" applyBorder="1" applyAlignment="1">
      <alignment horizontal="right" vertical="center"/>
    </xf>
    <xf numFmtId="3" fontId="10" fillId="15" borderId="434" xfId="67" applyNumberFormat="1" applyFont="1" applyFill="1" applyBorder="1" applyAlignment="1">
      <alignment horizontal="right" vertical="center"/>
    </xf>
    <xf numFmtId="3" fontId="10" fillId="15" borderId="384" xfId="67" applyNumberFormat="1" applyFont="1" applyFill="1" applyBorder="1" applyAlignment="1">
      <alignment horizontal="right" vertical="center"/>
    </xf>
    <xf numFmtId="3" fontId="10" fillId="15" borderId="516" xfId="67" applyNumberFormat="1" applyFont="1" applyFill="1" applyBorder="1" applyAlignment="1">
      <alignment horizontal="right" vertical="center"/>
    </xf>
    <xf numFmtId="3" fontId="13" fillId="3" borderId="632" xfId="65" applyNumberFormat="1" applyFont="1" applyFill="1" applyBorder="1" applyAlignment="1">
      <alignment horizontal="right" vertical="center"/>
    </xf>
    <xf numFmtId="3" fontId="13" fillId="3" borderId="683" xfId="65" applyNumberFormat="1" applyFont="1" applyFill="1" applyBorder="1" applyAlignment="1">
      <alignment horizontal="right" vertical="center"/>
    </xf>
    <xf numFmtId="3" fontId="13" fillId="3" borderId="668" xfId="65" applyNumberFormat="1" applyFont="1" applyFill="1" applyBorder="1" applyAlignment="1">
      <alignment horizontal="right" vertical="center"/>
    </xf>
    <xf numFmtId="0" fontId="26" fillId="13" borderId="45" xfId="65" applyFont="1" applyFill="1" applyBorder="1" applyAlignment="1">
      <alignment horizontal="center"/>
    </xf>
    <xf numFmtId="0" fontId="26" fillId="13" borderId="46" xfId="65" applyFont="1" applyFill="1" applyBorder="1" applyAlignment="1">
      <alignment horizontal="center"/>
    </xf>
    <xf numFmtId="0" fontId="26" fillId="13" borderId="93" xfId="65" applyFont="1" applyFill="1" applyBorder="1" applyAlignment="1">
      <alignment horizontal="center"/>
    </xf>
    <xf numFmtId="0" fontId="26" fillId="13" borderId="88" xfId="65" applyFont="1" applyFill="1" applyBorder="1" applyAlignment="1">
      <alignment horizontal="center"/>
    </xf>
    <xf numFmtId="0" fontId="26" fillId="13" borderId="23" xfId="65" applyFont="1" applyFill="1" applyBorder="1" applyAlignment="1">
      <alignment horizontal="center"/>
    </xf>
    <xf numFmtId="0" fontId="26" fillId="13" borderId="24" xfId="65" applyFont="1" applyFill="1" applyBorder="1" applyAlignment="1">
      <alignment horizontal="center"/>
    </xf>
    <xf numFmtId="0" fontId="26" fillId="13" borderId="284" xfId="65" applyFont="1" applyFill="1" applyBorder="1" applyAlignment="1">
      <alignment horizontal="center"/>
    </xf>
    <xf numFmtId="168" fontId="13" fillId="15" borderId="84" xfId="28" applyNumberFormat="1" applyFont="1" applyFill="1" applyBorder="1" applyAlignment="1">
      <alignment horizontal="center" vertical="top"/>
    </xf>
    <xf numFmtId="168" fontId="13" fillId="15" borderId="10" xfId="28" applyNumberFormat="1" applyFont="1" applyFill="1" applyBorder="1" applyAlignment="1">
      <alignment horizontal="center" vertical="top"/>
    </xf>
    <xf numFmtId="168" fontId="13" fillId="15" borderId="85" xfId="28" applyNumberFormat="1" applyFont="1" applyFill="1" applyBorder="1" applyAlignment="1">
      <alignment horizontal="center" vertical="top"/>
    </xf>
    <xf numFmtId="168" fontId="13" fillId="18" borderId="84" xfId="28" applyNumberFormat="1" applyFont="1" applyFill="1" applyBorder="1" applyAlignment="1">
      <alignment horizontal="center" vertical="top"/>
    </xf>
    <xf numFmtId="168" fontId="13" fillId="18" borderId="10" xfId="28" applyNumberFormat="1" applyFont="1" applyFill="1" applyBorder="1" applyAlignment="1">
      <alignment horizontal="center" vertical="top"/>
    </xf>
    <xf numFmtId="168" fontId="13" fillId="18" borderId="85" xfId="28" applyNumberFormat="1" applyFont="1" applyFill="1" applyBorder="1" applyAlignment="1">
      <alignment horizontal="center" vertical="top"/>
    </xf>
    <xf numFmtId="168" fontId="13" fillId="12" borderId="9" xfId="28" applyNumberFormat="1" applyFont="1" applyFill="1" applyBorder="1" applyAlignment="1">
      <alignment horizontal="center" vertical="center"/>
    </xf>
    <xf numFmtId="168" fontId="13" fillId="12" borderId="10" xfId="28" applyNumberFormat="1" applyFont="1" applyFill="1" applyBorder="1" applyAlignment="1">
      <alignment horizontal="center" vertical="center"/>
    </xf>
    <xf numFmtId="168" fontId="13" fillId="12" borderId="11" xfId="28" applyNumberFormat="1" applyFont="1" applyFill="1" applyBorder="1" applyAlignment="1">
      <alignment horizontal="center" vertical="center"/>
    </xf>
    <xf numFmtId="0" fontId="26" fillId="13" borderId="38" xfId="65" applyFont="1" applyFill="1" applyBorder="1" applyAlignment="1">
      <alignment horizontal="center" vertical="center"/>
    </xf>
    <xf numFmtId="0" fontId="26" fillId="13" borderId="57" xfId="65" applyFont="1" applyFill="1" applyBorder="1" applyAlignment="1">
      <alignment horizontal="center" vertical="center"/>
    </xf>
    <xf numFmtId="0" fontId="26" fillId="13" borderId="39" xfId="65" applyFont="1" applyFill="1" applyBorder="1" applyAlignment="1">
      <alignment horizontal="center" vertical="center"/>
    </xf>
    <xf numFmtId="0" fontId="26" fillId="13" borderId="267" xfId="0" applyFont="1" applyFill="1" applyBorder="1" applyAlignment="1">
      <alignment horizontal="center" vertical="top"/>
    </xf>
    <xf numFmtId="0" fontId="26" fillId="13" borderId="266" xfId="0" applyFont="1" applyFill="1" applyBorder="1" applyAlignment="1">
      <alignment horizontal="center" vertical="top"/>
    </xf>
    <xf numFmtId="17" fontId="26" fillId="13" borderId="171" xfId="0" applyNumberFormat="1" applyFont="1" applyFill="1" applyBorder="1" applyAlignment="1">
      <alignment horizontal="center" vertical="top"/>
    </xf>
    <xf numFmtId="0" fontId="26" fillId="13" borderId="149" xfId="0" applyFont="1" applyFill="1" applyBorder="1" applyAlignment="1">
      <alignment horizontal="center" vertical="top"/>
    </xf>
    <xf numFmtId="0" fontId="26" fillId="13" borderId="381" xfId="0" applyFont="1" applyFill="1" applyBorder="1" applyAlignment="1">
      <alignment horizontal="center" vertical="top"/>
    </xf>
    <xf numFmtId="17" fontId="26" fillId="13" borderId="320" xfId="0" applyNumberFormat="1" applyFont="1" applyFill="1" applyBorder="1" applyAlignment="1">
      <alignment horizontal="center" vertical="top"/>
    </xf>
    <xf numFmtId="0" fontId="26" fillId="13" borderId="95" xfId="0" applyFont="1" applyFill="1" applyBorder="1" applyAlignment="1">
      <alignment horizontal="center" vertical="top"/>
    </xf>
    <xf numFmtId="0" fontId="26" fillId="13" borderId="288" xfId="0" applyFont="1" applyFill="1" applyBorder="1" applyAlignment="1">
      <alignment horizontal="center" vertical="top"/>
    </xf>
    <xf numFmtId="0" fontId="26" fillId="13" borderId="220" xfId="0" applyFont="1" applyFill="1" applyBorder="1" applyAlignment="1">
      <alignment horizontal="center" vertical="top"/>
    </xf>
    <xf numFmtId="0" fontId="26" fillId="13" borderId="289" xfId="0" applyFont="1" applyFill="1" applyBorder="1" applyAlignment="1">
      <alignment horizontal="center" vertical="top"/>
    </xf>
    <xf numFmtId="0" fontId="26" fillId="13" borderId="174" xfId="0" applyFont="1" applyFill="1" applyBorder="1" applyAlignment="1">
      <alignment horizontal="center" vertical="top"/>
    </xf>
    <xf numFmtId="0" fontId="26" fillId="13" borderId="291" xfId="0" applyFont="1" applyFill="1" applyBorder="1" applyAlignment="1">
      <alignment horizontal="center" vertical="top"/>
    </xf>
    <xf numFmtId="17" fontId="26" fillId="13" borderId="360" xfId="0" applyNumberFormat="1" applyFont="1" applyFill="1" applyBorder="1" applyAlignment="1">
      <alignment horizontal="center" vertical="top"/>
    </xf>
    <xf numFmtId="0" fontId="26" fillId="13" borderId="185" xfId="0" applyFont="1" applyFill="1" applyBorder="1" applyAlignment="1">
      <alignment horizontal="center" vertical="top"/>
    </xf>
    <xf numFmtId="0" fontId="26" fillId="13" borderId="196" xfId="0" applyFont="1" applyFill="1" applyBorder="1" applyAlignment="1">
      <alignment horizontal="center" vertical="top"/>
    </xf>
    <xf numFmtId="0" fontId="26" fillId="13" borderId="104" xfId="0" applyFont="1" applyFill="1" applyBorder="1" applyAlignment="1">
      <alignment horizontal="center" vertical="top"/>
    </xf>
    <xf numFmtId="0" fontId="10" fillId="3" borderId="5" xfId="65" applyFont="1" applyFill="1" applyBorder="1" applyAlignment="1">
      <alignment horizontal="left" vertical="top"/>
    </xf>
    <xf numFmtId="0" fontId="10" fillId="3" borderId="0" xfId="65" applyFont="1" applyFill="1" applyAlignment="1">
      <alignment horizontal="left" vertical="top"/>
    </xf>
    <xf numFmtId="0" fontId="26" fillId="13" borderId="380" xfId="0" applyFont="1" applyFill="1" applyBorder="1" applyAlignment="1">
      <alignment horizontal="center" vertical="top"/>
    </xf>
    <xf numFmtId="0" fontId="26" fillId="13" borderId="268" xfId="0" applyFont="1" applyFill="1" applyBorder="1" applyAlignment="1">
      <alignment horizontal="center" vertical="center"/>
    </xf>
    <xf numFmtId="0" fontId="26" fillId="13" borderId="269" xfId="0" applyFont="1" applyFill="1" applyBorder="1" applyAlignment="1">
      <alignment horizontal="center" vertical="center"/>
    </xf>
    <xf numFmtId="0" fontId="26" fillId="13" borderId="505" xfId="0" applyFont="1" applyFill="1" applyBorder="1" applyAlignment="1">
      <alignment horizontal="center" vertical="center"/>
    </xf>
    <xf numFmtId="17" fontId="26" fillId="13" borderId="68" xfId="0" applyNumberFormat="1" applyFont="1" applyFill="1" applyBorder="1" applyAlignment="1">
      <alignment horizontal="center" vertical="top"/>
    </xf>
    <xf numFmtId="17" fontId="26" fillId="13" borderId="202" xfId="0" applyNumberFormat="1" applyFont="1" applyFill="1" applyBorder="1" applyAlignment="1">
      <alignment horizontal="center" vertical="top"/>
    </xf>
    <xf numFmtId="17" fontId="26" fillId="13" borderId="274" xfId="0" applyNumberFormat="1" applyFont="1" applyFill="1" applyBorder="1" applyAlignment="1">
      <alignment horizontal="center" vertical="top"/>
    </xf>
    <xf numFmtId="0" fontId="26" fillId="13" borderId="58" xfId="0" applyFont="1" applyFill="1" applyBorder="1" applyAlignment="1">
      <alignment horizontal="center" vertical="top"/>
    </xf>
    <xf numFmtId="0" fontId="26" fillId="13" borderId="24" xfId="0" applyFont="1" applyFill="1" applyBorder="1" applyAlignment="1">
      <alignment horizontal="center" vertical="top"/>
    </xf>
    <xf numFmtId="0" fontId="26" fillId="13" borderId="23" xfId="0" applyFont="1" applyFill="1" applyBorder="1" applyAlignment="1">
      <alignment horizontal="center" vertical="top"/>
    </xf>
    <xf numFmtId="0" fontId="26" fillId="13" borderId="109" xfId="0" applyFont="1" applyFill="1" applyBorder="1" applyAlignment="1">
      <alignment horizontal="center" vertical="top"/>
    </xf>
    <xf numFmtId="0" fontId="26" fillId="13" borderId="108" xfId="0" applyFont="1" applyFill="1" applyBorder="1" applyAlignment="1">
      <alignment horizontal="center" vertical="top"/>
    </xf>
    <xf numFmtId="0" fontId="26" fillId="13" borderId="267" xfId="0" applyFont="1" applyFill="1" applyBorder="1" applyAlignment="1">
      <alignment horizontal="center" vertical="top" wrapText="1"/>
    </xf>
    <xf numFmtId="0" fontId="26" fillId="13" borderId="104" xfId="0" applyFont="1" applyFill="1" applyBorder="1" applyAlignment="1">
      <alignment horizontal="center" vertical="top" wrapText="1"/>
    </xf>
    <xf numFmtId="17" fontId="26" fillId="13" borderId="197" xfId="0" applyNumberFormat="1" applyFont="1" applyFill="1" applyBorder="1" applyAlignment="1">
      <alignment horizontal="center" vertical="top"/>
    </xf>
    <xf numFmtId="0" fontId="26" fillId="13" borderId="347" xfId="0" applyFont="1" applyFill="1" applyBorder="1" applyAlignment="1">
      <alignment horizontal="center" vertical="top"/>
    </xf>
    <xf numFmtId="0" fontId="26" fillId="13" borderId="348" xfId="0" applyFont="1" applyFill="1" applyBorder="1" applyAlignment="1">
      <alignment horizontal="center" vertical="top"/>
    </xf>
    <xf numFmtId="0" fontId="26" fillId="13" borderId="447" xfId="0" applyFont="1" applyFill="1" applyBorder="1" applyAlignment="1">
      <alignment horizontal="center" vertical="top"/>
    </xf>
    <xf numFmtId="0" fontId="33" fillId="0" borderId="325" xfId="0" applyFont="1" applyBorder="1" applyAlignment="1">
      <alignment vertical="center" wrapText="1"/>
    </xf>
    <xf numFmtId="0" fontId="55" fillId="13" borderId="295" xfId="0" applyFont="1" applyFill="1" applyBorder="1" applyAlignment="1">
      <alignment horizontal="center" vertical="center" wrapText="1"/>
    </xf>
    <xf numFmtId="0" fontId="55" fillId="13" borderId="323" xfId="0" applyFont="1" applyFill="1" applyBorder="1" applyAlignment="1">
      <alignment horizontal="center" vertical="center" wrapText="1"/>
    </xf>
    <xf numFmtId="0" fontId="55" fillId="13" borderId="390" xfId="0" applyFont="1" applyFill="1" applyBorder="1" applyAlignment="1">
      <alignment horizontal="center" vertical="center"/>
    </xf>
    <xf numFmtId="0" fontId="55" fillId="13" borderId="378" xfId="0" applyFont="1" applyFill="1" applyBorder="1" applyAlignment="1">
      <alignment horizontal="center" vertical="center"/>
    </xf>
    <xf numFmtId="169" fontId="55" fillId="13" borderId="45" xfId="0" applyNumberFormat="1" applyFont="1" applyFill="1" applyBorder="1" applyAlignment="1">
      <alignment horizontal="center" vertical="top" wrapText="1"/>
    </xf>
    <xf numFmtId="169" fontId="55" fillId="13" borderId="93" xfId="0" applyNumberFormat="1" applyFont="1" applyFill="1" applyBorder="1" applyAlignment="1">
      <alignment horizontal="center" vertical="top" wrapText="1"/>
    </xf>
    <xf numFmtId="169" fontId="55" fillId="13" borderId="46" xfId="0" applyNumberFormat="1" applyFont="1" applyFill="1" applyBorder="1" applyAlignment="1">
      <alignment horizontal="center" vertical="top" wrapText="1"/>
    </xf>
    <xf numFmtId="169" fontId="55" fillId="13" borderId="88" xfId="0" applyNumberFormat="1" applyFont="1" applyFill="1" applyBorder="1" applyAlignment="1">
      <alignment horizontal="center" vertical="top" wrapText="1"/>
    </xf>
    <xf numFmtId="0" fontId="33" fillId="0" borderId="227" xfId="0" applyFont="1" applyBorder="1" applyAlignment="1">
      <alignment vertical="center" wrapText="1"/>
    </xf>
    <xf numFmtId="0" fontId="55" fillId="13" borderId="397" xfId="0" applyFont="1" applyFill="1" applyBorder="1" applyAlignment="1">
      <alignment horizontal="center" vertical="center"/>
    </xf>
    <xf numFmtId="0" fontId="55" fillId="13" borderId="398" xfId="0" applyFont="1" applyFill="1" applyBorder="1" applyAlignment="1">
      <alignment horizontal="center" vertical="center"/>
    </xf>
    <xf numFmtId="49" fontId="55" fillId="13" borderId="360" xfId="0" applyNumberFormat="1" applyFont="1" applyFill="1" applyBorder="1" applyAlignment="1">
      <alignment horizontal="center" vertical="top" wrapText="1"/>
    </xf>
    <xf numFmtId="49" fontId="55" fillId="13" borderId="380" xfId="0" applyNumberFormat="1" applyFont="1" applyFill="1" applyBorder="1" applyAlignment="1">
      <alignment horizontal="center" vertical="top" wrapText="1"/>
    </xf>
    <xf numFmtId="169" fontId="55" fillId="13" borderId="360" xfId="0" applyNumberFormat="1" applyFont="1" applyFill="1" applyBorder="1" applyAlignment="1">
      <alignment horizontal="center" vertical="top" wrapText="1"/>
    </xf>
    <xf numFmtId="169" fontId="55" fillId="13" borderId="391" xfId="0" applyNumberFormat="1" applyFont="1" applyFill="1" applyBorder="1" applyAlignment="1">
      <alignment horizontal="center" vertical="top" wrapText="1"/>
    </xf>
    <xf numFmtId="0" fontId="33" fillId="0" borderId="227" xfId="0" applyFont="1" applyBorder="1" applyAlignment="1">
      <alignment vertical="top" wrapText="1"/>
    </xf>
    <xf numFmtId="0" fontId="33" fillId="0" borderId="325" xfId="0" applyFont="1" applyBorder="1" applyAlignment="1">
      <alignment vertical="top" wrapText="1"/>
    </xf>
    <xf numFmtId="0" fontId="16" fillId="20" borderId="304" xfId="0" applyFont="1" applyFill="1" applyBorder="1" applyAlignment="1">
      <alignment horizontal="center" vertical="top"/>
    </xf>
    <xf numFmtId="0" fontId="16" fillId="20" borderId="305" xfId="0" applyFont="1" applyFill="1" applyBorder="1" applyAlignment="1">
      <alignment horizontal="center" vertical="top"/>
    </xf>
    <xf numFmtId="0" fontId="16" fillId="20" borderId="395" xfId="0" applyFont="1" applyFill="1" applyBorder="1" applyAlignment="1">
      <alignment horizontal="center" vertical="top"/>
    </xf>
    <xf numFmtId="49" fontId="17" fillId="0" borderId="0" xfId="0" applyNumberFormat="1" applyFont="1" applyAlignment="1">
      <alignment horizontal="left" vertical="center" wrapText="1"/>
    </xf>
    <xf numFmtId="49" fontId="5" fillId="0" borderId="0" xfId="0" applyNumberFormat="1" applyFont="1" applyAlignment="1">
      <alignment horizontal="left"/>
    </xf>
    <xf numFmtId="49" fontId="5" fillId="2" borderId="0" xfId="0" applyNumberFormat="1" applyFont="1" applyFill="1" applyAlignment="1">
      <alignment horizontal="left" vertical="center"/>
    </xf>
    <xf numFmtId="49" fontId="26" fillId="13" borderId="350" xfId="0" applyNumberFormat="1" applyFont="1" applyFill="1" applyBorder="1" applyAlignment="1">
      <alignment horizontal="center" vertical="center" wrapText="1"/>
    </xf>
    <xf numFmtId="49" fontId="26" fillId="13" borderId="545" xfId="0" applyNumberFormat="1" applyFont="1" applyFill="1" applyBorder="1" applyAlignment="1">
      <alignment horizontal="center" vertical="center" wrapText="1"/>
    </xf>
    <xf numFmtId="49" fontId="26" fillId="13" borderId="261" xfId="0" applyNumberFormat="1" applyFont="1" applyFill="1" applyBorder="1" applyAlignment="1">
      <alignment horizontal="center" vertical="center" wrapText="1"/>
    </xf>
    <xf numFmtId="49" fontId="26" fillId="13" borderId="204" xfId="0" applyNumberFormat="1" applyFont="1" applyFill="1" applyBorder="1" applyAlignment="1">
      <alignment horizontal="center" vertical="center"/>
    </xf>
    <xf numFmtId="49" fontId="26" fillId="13" borderId="212" xfId="0" applyNumberFormat="1" applyFont="1" applyFill="1" applyBorder="1" applyAlignment="1">
      <alignment horizontal="center" vertical="center"/>
    </xf>
    <xf numFmtId="49" fontId="26" fillId="13" borderId="526" xfId="0" applyNumberFormat="1" applyFont="1" applyFill="1" applyBorder="1" applyAlignment="1">
      <alignment horizontal="center" vertical="center"/>
    </xf>
    <xf numFmtId="49" fontId="26" fillId="13" borderId="477" xfId="0" applyNumberFormat="1" applyFont="1" applyFill="1" applyBorder="1" applyAlignment="1">
      <alignment horizontal="center" vertical="center"/>
    </xf>
    <xf numFmtId="49" fontId="26" fillId="13" borderId="78" xfId="0" applyNumberFormat="1" applyFont="1" applyFill="1" applyBorder="1" applyAlignment="1">
      <alignment horizontal="center" vertical="center"/>
    </xf>
    <xf numFmtId="49" fontId="26" fillId="13" borderId="186" xfId="0" applyNumberFormat="1" applyFont="1" applyFill="1" applyBorder="1" applyAlignment="1">
      <alignment horizontal="center" vertical="center"/>
    </xf>
    <xf numFmtId="49" fontId="26" fillId="13" borderId="74" xfId="0" applyNumberFormat="1" applyFont="1" applyFill="1" applyBorder="1" applyAlignment="1">
      <alignment horizontal="center" vertical="center"/>
    </xf>
    <xf numFmtId="49" fontId="26" fillId="13" borderId="276" xfId="0" applyNumberFormat="1" applyFont="1" applyFill="1" applyBorder="1" applyAlignment="1">
      <alignment horizontal="center" vertical="center"/>
    </xf>
    <xf numFmtId="49" fontId="26" fillId="13" borderId="174" xfId="0" applyNumberFormat="1" applyFont="1" applyFill="1" applyBorder="1" applyAlignment="1">
      <alignment horizontal="center" vertical="center"/>
    </xf>
    <xf numFmtId="49" fontId="26" fillId="13" borderId="289" xfId="0" applyNumberFormat="1" applyFont="1" applyFill="1" applyBorder="1" applyAlignment="1">
      <alignment horizontal="center" vertical="center"/>
    </xf>
    <xf numFmtId="49" fontId="26" fillId="13" borderId="266" xfId="0" applyNumberFormat="1" applyFont="1" applyFill="1" applyBorder="1" applyAlignment="1">
      <alignment horizontal="center" vertical="center"/>
    </xf>
    <xf numFmtId="49" fontId="26" fillId="13" borderId="267" xfId="0" applyNumberFormat="1" applyFont="1" applyFill="1" applyBorder="1" applyAlignment="1">
      <alignment horizontal="center" vertical="center"/>
    </xf>
    <xf numFmtId="49" fontId="26" fillId="13" borderId="196" xfId="0" applyNumberFormat="1" applyFont="1" applyFill="1" applyBorder="1" applyAlignment="1">
      <alignment horizontal="center" vertical="center"/>
    </xf>
    <xf numFmtId="49" fontId="5" fillId="2" borderId="0" xfId="0" applyNumberFormat="1" applyFont="1" applyFill="1" applyAlignment="1">
      <alignment horizontal="left" vertical="top"/>
    </xf>
    <xf numFmtId="49" fontId="26" fillId="13" borderId="7" xfId="0" applyNumberFormat="1" applyFont="1" applyFill="1" applyBorder="1" applyAlignment="1">
      <alignment horizontal="center" vertical="center" wrapText="1"/>
    </xf>
    <xf numFmtId="49" fontId="26" fillId="13" borderId="8" xfId="0" applyNumberFormat="1" applyFont="1" applyFill="1" applyBorder="1" applyAlignment="1">
      <alignment horizontal="center" vertical="center" wrapText="1"/>
    </xf>
    <xf numFmtId="49" fontId="26" fillId="13" borderId="546" xfId="0" applyNumberFormat="1" applyFont="1" applyFill="1" applyBorder="1" applyAlignment="1">
      <alignment horizontal="center" vertical="center" wrapText="1"/>
    </xf>
    <xf numFmtId="49" fontId="26" fillId="13" borderId="547" xfId="0" applyNumberFormat="1" applyFont="1" applyFill="1" applyBorder="1" applyAlignment="1">
      <alignment horizontal="center" vertical="center" wrapText="1"/>
    </xf>
    <xf numFmtId="49" fontId="26" fillId="13" borderId="546" xfId="0" applyNumberFormat="1" applyFont="1" applyFill="1" applyBorder="1" applyAlignment="1">
      <alignment horizontal="center" vertical="center"/>
    </xf>
    <xf numFmtId="49" fontId="26" fillId="13" borderId="547" xfId="0" applyNumberFormat="1" applyFont="1" applyFill="1" applyBorder="1" applyAlignment="1">
      <alignment horizontal="center" vertical="center"/>
    </xf>
    <xf numFmtId="49" fontId="26" fillId="13" borderId="548" xfId="0" applyNumberFormat="1" applyFont="1" applyFill="1" applyBorder="1" applyAlignment="1">
      <alignment horizontal="center" vertical="center" wrapText="1"/>
    </xf>
    <xf numFmtId="49" fontId="26" fillId="13" borderId="80" xfId="0" applyNumberFormat="1" applyFont="1" applyFill="1" applyBorder="1" applyAlignment="1">
      <alignment horizontal="center" vertical="center"/>
    </xf>
    <xf numFmtId="49" fontId="26" fillId="13" borderId="66" xfId="0" applyNumberFormat="1" applyFont="1" applyFill="1" applyBorder="1" applyAlignment="1">
      <alignment horizontal="center" vertical="center"/>
    </xf>
    <xf numFmtId="49" fontId="26" fillId="13" borderId="219" xfId="0" applyNumberFormat="1" applyFont="1" applyFill="1" applyBorder="1" applyAlignment="1">
      <alignment horizontal="center" vertical="center"/>
    </xf>
    <xf numFmtId="49" fontId="26" fillId="13" borderId="69" xfId="0" applyNumberFormat="1" applyFont="1" applyFill="1" applyBorder="1" applyAlignment="1">
      <alignment horizontal="center" vertical="center"/>
    </xf>
    <xf numFmtId="49" fontId="17" fillId="2" borderId="0" xfId="7" applyNumberFormat="1" applyFont="1" applyFill="1" applyAlignment="1">
      <alignment horizontal="left"/>
    </xf>
    <xf numFmtId="49" fontId="26" fillId="13" borderId="350" xfId="7" applyNumberFormat="1" applyFont="1" applyFill="1" applyBorder="1" applyAlignment="1">
      <alignment horizontal="center" vertical="center" wrapText="1"/>
    </xf>
    <xf numFmtId="49" fontId="26" fillId="13" borderId="192" xfId="7" applyNumberFormat="1" applyFont="1" applyFill="1" applyBorder="1" applyAlignment="1">
      <alignment horizontal="center" vertical="center" wrapText="1"/>
    </xf>
    <xf numFmtId="49" fontId="26" fillId="13" borderId="78" xfId="7" applyNumberFormat="1" applyFont="1" applyFill="1" applyBorder="1" applyAlignment="1">
      <alignment horizontal="center" vertical="center"/>
    </xf>
    <xf numFmtId="49" fontId="26" fillId="13" borderId="74" xfId="7" applyNumberFormat="1" applyFont="1" applyFill="1" applyBorder="1" applyAlignment="1">
      <alignment horizontal="center" vertical="center"/>
    </xf>
    <xf numFmtId="49" fontId="26" fillId="13" borderId="417" xfId="7" applyNumberFormat="1" applyFont="1" applyFill="1" applyBorder="1" applyAlignment="1">
      <alignment horizontal="center" vertical="center"/>
    </xf>
    <xf numFmtId="49" fontId="26" fillId="13" borderId="276" xfId="7" applyNumberFormat="1" applyFont="1" applyFill="1" applyBorder="1" applyAlignment="1">
      <alignment horizontal="center" vertical="center"/>
    </xf>
    <xf numFmtId="49" fontId="26" fillId="13" borderId="177" xfId="7" applyNumberFormat="1" applyFont="1" applyFill="1" applyBorder="1" applyAlignment="1">
      <alignment horizontal="center" vertical="center" wrapText="1"/>
    </xf>
    <xf numFmtId="49" fontId="26" fillId="13" borderId="2" xfId="7" applyNumberFormat="1" applyFont="1" applyFill="1" applyBorder="1" applyAlignment="1">
      <alignment horizontal="center" vertical="center" wrapText="1"/>
    </xf>
    <xf numFmtId="49" fontId="26" fillId="13" borderId="3" xfId="7" applyNumberFormat="1" applyFont="1" applyFill="1" applyBorder="1" applyAlignment="1">
      <alignment horizontal="center" vertical="center" wrapText="1"/>
    </xf>
    <xf numFmtId="49" fontId="26" fillId="13" borderId="126" xfId="7" applyNumberFormat="1" applyFont="1" applyFill="1" applyBorder="1" applyAlignment="1">
      <alignment horizontal="center" vertical="center" wrapText="1"/>
    </xf>
    <xf numFmtId="49" fontId="26" fillId="13" borderId="161" xfId="7" applyNumberFormat="1" applyFont="1" applyFill="1" applyBorder="1" applyAlignment="1">
      <alignment horizontal="center" vertical="center" wrapText="1"/>
    </xf>
    <xf numFmtId="49" fontId="26" fillId="13" borderId="134" xfId="7" applyNumberFormat="1" applyFont="1" applyFill="1" applyBorder="1" applyAlignment="1">
      <alignment horizontal="center" vertical="center" wrapText="1"/>
    </xf>
    <xf numFmtId="49" fontId="26" fillId="13" borderId="94" xfId="7" applyNumberFormat="1" applyFont="1" applyFill="1" applyBorder="1" applyAlignment="1">
      <alignment horizontal="center" vertical="center" wrapText="1"/>
    </xf>
    <xf numFmtId="49" fontId="26" fillId="13" borderId="63" xfId="7" applyNumberFormat="1" applyFont="1" applyFill="1" applyBorder="1" applyAlignment="1">
      <alignment horizontal="center" vertical="center" wrapText="1"/>
    </xf>
    <xf numFmtId="49" fontId="26" fillId="13" borderId="219" xfId="7" applyNumberFormat="1" applyFont="1" applyFill="1" applyBorder="1" applyAlignment="1">
      <alignment horizontal="center" vertical="center" wrapText="1"/>
    </xf>
    <xf numFmtId="49" fontId="26" fillId="13" borderId="80" xfId="7" applyNumberFormat="1" applyFont="1" applyFill="1" applyBorder="1" applyAlignment="1">
      <alignment horizontal="center" vertical="center" wrapText="1"/>
    </xf>
    <xf numFmtId="49" fontId="26" fillId="13" borderId="68" xfId="7" applyNumberFormat="1" applyFont="1" applyFill="1" applyBorder="1" applyAlignment="1">
      <alignment horizontal="center" vertical="center" wrapText="1"/>
    </xf>
    <xf numFmtId="49" fontId="26" fillId="13" borderId="66" xfId="7" applyNumberFormat="1" applyFont="1" applyFill="1" applyBorder="1" applyAlignment="1">
      <alignment horizontal="center" vertical="center" wrapText="1"/>
    </xf>
    <xf numFmtId="49" fontId="5" fillId="2" borderId="524" xfId="7" applyNumberFormat="1" applyFont="1" applyFill="1" applyBorder="1" applyAlignment="1">
      <alignment horizontal="center"/>
    </xf>
    <xf numFmtId="49" fontId="5" fillId="2" borderId="513" xfId="7" applyNumberFormat="1" applyFont="1" applyFill="1" applyBorder="1" applyAlignment="1">
      <alignment horizontal="center"/>
    </xf>
    <xf numFmtId="49" fontId="26" fillId="13" borderId="401" xfId="7" applyNumberFormat="1" applyFont="1" applyFill="1" applyBorder="1" applyAlignment="1">
      <alignment horizontal="center" vertical="center"/>
    </xf>
    <xf numFmtId="49" fontId="26" fillId="13" borderId="402" xfId="7" applyNumberFormat="1" applyFont="1" applyFill="1" applyBorder="1" applyAlignment="1">
      <alignment horizontal="center" vertical="center"/>
    </xf>
    <xf numFmtId="49" fontId="26" fillId="13" borderId="403" xfId="7" applyNumberFormat="1" applyFont="1" applyFill="1" applyBorder="1" applyAlignment="1">
      <alignment horizontal="center" vertical="center"/>
    </xf>
    <xf numFmtId="49" fontId="26" fillId="13" borderId="571" xfId="7" applyNumberFormat="1" applyFont="1" applyFill="1" applyBorder="1" applyAlignment="1">
      <alignment horizontal="center" vertical="center"/>
    </xf>
    <xf numFmtId="49" fontId="26" fillId="13" borderId="219" xfId="7" applyNumberFormat="1" applyFont="1" applyFill="1" applyBorder="1" applyAlignment="1">
      <alignment horizontal="center" vertical="center"/>
    </xf>
    <xf numFmtId="49" fontId="26" fillId="13" borderId="60" xfId="7" applyNumberFormat="1" applyFont="1" applyFill="1" applyBorder="1" applyAlignment="1">
      <alignment horizontal="center" vertical="center"/>
    </xf>
    <xf numFmtId="49" fontId="26" fillId="13" borderId="161" xfId="7" applyNumberFormat="1" applyFont="1" applyFill="1" applyBorder="1" applyAlignment="1">
      <alignment horizontal="center" vertical="center"/>
    </xf>
    <xf numFmtId="49" fontId="26" fillId="13" borderId="23" xfId="7" applyNumberFormat="1" applyFont="1" applyFill="1" applyBorder="1" applyAlignment="1">
      <alignment horizontal="center"/>
    </xf>
    <xf numFmtId="49" fontId="26" fillId="13" borderId="24" xfId="7" applyNumberFormat="1" applyFont="1" applyFill="1" applyBorder="1" applyAlignment="1">
      <alignment horizontal="center"/>
    </xf>
    <xf numFmtId="49" fontId="26" fillId="13" borderId="23" xfId="7" applyNumberFormat="1" applyFont="1" applyFill="1" applyBorder="1" applyAlignment="1">
      <alignment horizontal="center" vertical="center"/>
    </xf>
    <xf numFmtId="49" fontId="26" fillId="13" borderId="447" xfId="7" applyNumberFormat="1" applyFont="1" applyFill="1" applyBorder="1" applyAlignment="1">
      <alignment horizontal="center" vertical="center"/>
    </xf>
    <xf numFmtId="49" fontId="26" fillId="13" borderId="4" xfId="7" applyNumberFormat="1" applyFont="1" applyFill="1" applyBorder="1" applyAlignment="1">
      <alignment horizontal="center" vertical="center" wrapText="1"/>
    </xf>
    <xf numFmtId="49" fontId="26" fillId="13" borderId="224" xfId="7" applyNumberFormat="1" applyFont="1" applyFill="1" applyBorder="1" applyAlignment="1">
      <alignment horizontal="center" vertical="center" wrapText="1"/>
    </xf>
    <xf numFmtId="49" fontId="26" fillId="13" borderId="80" xfId="7" applyNumberFormat="1" applyFont="1" applyFill="1" applyBorder="1" applyAlignment="1">
      <alignment horizontal="center" vertical="center"/>
    </xf>
    <xf numFmtId="49" fontId="26" fillId="13" borderId="68" xfId="7" applyNumberFormat="1" applyFont="1" applyFill="1" applyBorder="1" applyAlignment="1">
      <alignment horizontal="center" vertical="center"/>
    </xf>
    <xf numFmtId="49" fontId="26" fillId="13" borderId="66" xfId="7" applyNumberFormat="1" applyFont="1" applyFill="1" applyBorder="1" applyAlignment="1">
      <alignment horizontal="center" vertical="center"/>
    </xf>
    <xf numFmtId="49" fontId="17" fillId="0" borderId="0" xfId="7" applyNumberFormat="1" applyFont="1" applyFill="1" applyBorder="1" applyAlignment="1">
      <alignment horizontal="left"/>
    </xf>
    <xf numFmtId="49" fontId="17" fillId="0" borderId="0" xfId="7" applyNumberFormat="1" applyFont="1" applyFill="1" applyBorder="1" applyAlignment="1">
      <alignment horizontal="left" vertical="top" wrapText="1"/>
    </xf>
    <xf numFmtId="49" fontId="10" fillId="0" borderId="0" xfId="7" applyNumberFormat="1" applyFont="1" applyFill="1" applyBorder="1" applyAlignment="1">
      <alignment horizontal="left" vertical="center"/>
    </xf>
    <xf numFmtId="49" fontId="17" fillId="2" borderId="0" xfId="7" applyNumberFormat="1" applyFont="1" applyFill="1" applyAlignment="1">
      <alignment horizontal="left" vertical="top" wrapText="1"/>
    </xf>
    <xf numFmtId="49" fontId="26" fillId="13" borderId="78" xfId="7" applyNumberFormat="1" applyFont="1" applyFill="1" applyBorder="1" applyAlignment="1">
      <alignment horizontal="center" vertical="center" wrapText="1"/>
    </xf>
    <xf numFmtId="49" fontId="26" fillId="13" borderId="186" xfId="7" applyNumberFormat="1" applyFont="1" applyFill="1" applyBorder="1" applyAlignment="1">
      <alignment horizontal="center" vertical="center" wrapText="1"/>
    </xf>
    <xf numFmtId="49" fontId="26" fillId="13" borderId="74" xfId="7" applyNumberFormat="1" applyFont="1" applyFill="1" applyBorder="1" applyAlignment="1">
      <alignment horizontal="center" vertical="center" wrapText="1"/>
    </xf>
    <xf numFmtId="49" fontId="26" fillId="13" borderId="276" xfId="7" applyNumberFormat="1" applyFont="1" applyFill="1" applyBorder="1" applyAlignment="1">
      <alignment horizontal="center" vertical="center" wrapText="1"/>
    </xf>
    <xf numFmtId="49" fontId="26" fillId="13" borderId="4" xfId="7" applyNumberFormat="1" applyFont="1" applyFill="1" applyBorder="1" applyAlignment="1">
      <alignment horizontal="center" vertical="center"/>
    </xf>
    <xf numFmtId="49" fontId="26" fillId="13" borderId="224" xfId="7" applyNumberFormat="1" applyFont="1" applyFill="1" applyBorder="1" applyAlignment="1">
      <alignment horizontal="center" vertical="center"/>
    </xf>
    <xf numFmtId="49" fontId="26" fillId="13" borderId="69" xfId="7" applyNumberFormat="1" applyFont="1" applyFill="1" applyBorder="1" applyAlignment="1">
      <alignment horizontal="center" vertical="center" wrapText="1"/>
    </xf>
    <xf numFmtId="49" fontId="17" fillId="2" borderId="0" xfId="7" applyNumberFormat="1" applyFont="1" applyFill="1" applyAlignment="1">
      <alignment horizontal="left" wrapText="1"/>
    </xf>
    <xf numFmtId="49" fontId="17" fillId="0" borderId="0" xfId="7" applyNumberFormat="1" applyFont="1" applyFill="1" applyAlignment="1">
      <alignment horizontal="left" wrapText="1"/>
    </xf>
    <xf numFmtId="49" fontId="26" fillId="13" borderId="355" xfId="7" applyNumberFormat="1" applyFont="1" applyFill="1" applyBorder="1" applyAlignment="1">
      <alignment horizontal="center"/>
    </xf>
    <xf numFmtId="49" fontId="26" fillId="13" borderId="354" xfId="7" applyNumberFormat="1" applyFont="1" applyFill="1" applyBorder="1" applyAlignment="1">
      <alignment horizontal="center"/>
    </xf>
    <xf numFmtId="49" fontId="26" fillId="13" borderId="458" xfId="7" applyNumberFormat="1" applyFont="1" applyFill="1" applyBorder="1" applyAlignment="1">
      <alignment horizontal="center"/>
    </xf>
    <xf numFmtId="49" fontId="26" fillId="13" borderId="354" xfId="7" applyNumberFormat="1" applyFont="1" applyFill="1" applyBorder="1" applyAlignment="1">
      <alignment horizontal="center" vertical="center"/>
    </xf>
    <xf numFmtId="49" fontId="26" fillId="13" borderId="459" xfId="7" applyNumberFormat="1" applyFont="1" applyFill="1" applyBorder="1" applyAlignment="1">
      <alignment horizontal="center" vertical="center"/>
    </xf>
    <xf numFmtId="49" fontId="26" fillId="13" borderId="460" xfId="7" applyNumberFormat="1" applyFont="1" applyFill="1" applyBorder="1" applyAlignment="1">
      <alignment horizontal="center" vertical="center"/>
    </xf>
    <xf numFmtId="49" fontId="5" fillId="10" borderId="343" xfId="7" applyNumberFormat="1" applyFont="1" applyFill="1" applyBorder="1" applyAlignment="1">
      <alignment horizontal="center"/>
    </xf>
    <xf numFmtId="49" fontId="5" fillId="10" borderId="36" xfId="7" applyNumberFormat="1" applyFont="1" applyFill="1" applyBorder="1" applyAlignment="1">
      <alignment horizontal="center"/>
    </xf>
    <xf numFmtId="49" fontId="5" fillId="10" borderId="461" xfId="7" applyNumberFormat="1" applyFont="1" applyFill="1" applyBorder="1" applyAlignment="1">
      <alignment horizontal="center"/>
    </xf>
    <xf numFmtId="49" fontId="5" fillId="10" borderId="434" xfId="7" applyNumberFormat="1" applyFont="1" applyFill="1" applyBorder="1" applyAlignment="1">
      <alignment horizontal="center"/>
    </xf>
    <xf numFmtId="49" fontId="5" fillId="10" borderId="341" xfId="7" applyNumberFormat="1" applyFont="1" applyFill="1" applyBorder="1" applyAlignment="1">
      <alignment horizontal="center"/>
    </xf>
    <xf numFmtId="49" fontId="5" fillId="10" borderId="188" xfId="7" applyNumberFormat="1" applyFont="1" applyFill="1" applyBorder="1" applyAlignment="1">
      <alignment horizontal="center"/>
    </xf>
    <xf numFmtId="49" fontId="17" fillId="0" borderId="0" xfId="7" applyNumberFormat="1" applyFont="1" applyFill="1" applyAlignment="1">
      <alignment horizontal="left"/>
    </xf>
    <xf numFmtId="0" fontId="26" fillId="13" borderId="59" xfId="63" applyFont="1" applyFill="1" applyBorder="1" applyAlignment="1">
      <alignment horizontal="center" vertical="center" wrapText="1"/>
    </xf>
    <xf numFmtId="0" fontId="26" fillId="13" borderId="73" xfId="63" applyFont="1" applyFill="1" applyBorder="1" applyAlignment="1">
      <alignment horizontal="center" vertical="center" wrapText="1"/>
    </xf>
    <xf numFmtId="0" fontId="26" fillId="13" borderId="173" xfId="63" applyFont="1" applyFill="1" applyBorder="1" applyAlignment="1">
      <alignment horizontal="center" vertical="center" wrapText="1"/>
    </xf>
    <xf numFmtId="0" fontId="26" fillId="13" borderId="172" xfId="63" applyFont="1" applyFill="1" applyBorder="1" applyAlignment="1">
      <alignment horizontal="center" vertical="center" wrapText="1"/>
    </xf>
    <xf numFmtId="0" fontId="26" fillId="13" borderId="23" xfId="63" applyFont="1" applyFill="1" applyBorder="1" applyAlignment="1">
      <alignment horizontal="center" vertical="center" wrapText="1"/>
    </xf>
    <xf numFmtId="0" fontId="26" fillId="13" borderId="24" xfId="63" applyFont="1" applyFill="1" applyBorder="1" applyAlignment="1">
      <alignment horizontal="center" vertical="center" wrapText="1"/>
    </xf>
    <xf numFmtId="0" fontId="26" fillId="13" borderId="23" xfId="63" applyFont="1" applyFill="1" applyBorder="1" applyAlignment="1">
      <alignment horizontal="center" vertical="center"/>
    </xf>
    <xf numFmtId="0" fontId="26" fillId="13" borderId="58" xfId="63" applyFont="1" applyFill="1" applyBorder="1" applyAlignment="1">
      <alignment horizontal="center" vertical="center"/>
    </xf>
    <xf numFmtId="0" fontId="26" fillId="13" borderId="24" xfId="63" applyFont="1" applyFill="1" applyBorder="1" applyAlignment="1">
      <alignment horizontal="center" vertical="center"/>
    </xf>
    <xf numFmtId="0" fontId="26" fillId="13" borderId="60" xfId="63" applyFont="1" applyFill="1" applyBorder="1" applyAlignment="1">
      <alignment horizontal="center" vertical="center" wrapText="1"/>
    </xf>
    <xf numFmtId="0" fontId="26" fillId="13" borderId="103" xfId="63" applyFont="1" applyFill="1" applyBorder="1" applyAlignment="1">
      <alignment horizontal="center" vertical="center" wrapText="1"/>
    </xf>
    <xf numFmtId="0" fontId="26" fillId="13" borderId="490" xfId="63" applyFont="1" applyFill="1" applyBorder="1" applyAlignment="1">
      <alignment horizontal="center" vertical="center" wrapText="1"/>
    </xf>
    <xf numFmtId="186" fontId="26" fillId="13" borderId="60" xfId="12" applyNumberFormat="1" applyFont="1" applyFill="1" applyBorder="1" applyAlignment="1">
      <alignment horizontal="center" vertical="center" wrapText="1"/>
    </xf>
    <xf numFmtId="186" fontId="26" fillId="13" borderId="103" xfId="12" applyNumberFormat="1" applyFont="1" applyFill="1" applyBorder="1" applyAlignment="1">
      <alignment horizontal="center" vertical="center" wrapText="1"/>
    </xf>
    <xf numFmtId="186" fontId="26" fillId="13" borderId="490" xfId="12" applyNumberFormat="1" applyFont="1" applyFill="1" applyBorder="1" applyAlignment="1">
      <alignment horizontal="center" vertical="center" wrapText="1"/>
    </xf>
    <xf numFmtId="49" fontId="17" fillId="3" borderId="0" xfId="7" applyNumberFormat="1" applyFont="1" applyFill="1" applyAlignment="1">
      <alignment horizontal="left"/>
    </xf>
    <xf numFmtId="0" fontId="26" fillId="13" borderId="58" xfId="63" applyFont="1" applyFill="1" applyBorder="1" applyAlignment="1">
      <alignment horizontal="center" vertical="center" wrapText="1"/>
    </xf>
    <xf numFmtId="0" fontId="26" fillId="13" borderId="245" xfId="63" applyFont="1" applyFill="1" applyBorder="1" applyAlignment="1">
      <alignment horizontal="center" vertical="center"/>
    </xf>
    <xf numFmtId="0" fontId="26" fillId="13" borderId="245" xfId="63" applyFont="1" applyFill="1" applyBorder="1" applyAlignment="1">
      <alignment horizontal="center" vertical="center" wrapText="1"/>
    </xf>
    <xf numFmtId="186" fontId="26" fillId="13" borderId="245" xfId="12" applyNumberFormat="1" applyFont="1" applyFill="1" applyBorder="1" applyAlignment="1">
      <alignment horizontal="center" vertical="center" wrapText="1"/>
    </xf>
    <xf numFmtId="0" fontId="26" fillId="13" borderId="121" xfId="63" applyFont="1" applyFill="1" applyBorder="1" applyAlignment="1">
      <alignment horizontal="center" vertical="center" wrapText="1"/>
    </xf>
    <xf numFmtId="0" fontId="26" fillId="13" borderId="0" xfId="63" applyFont="1" applyFill="1" applyBorder="1" applyAlignment="1">
      <alignment horizontal="center" vertical="center" wrapText="1"/>
    </xf>
    <xf numFmtId="0" fontId="26" fillId="13" borderId="81" xfId="63" applyFont="1" applyFill="1" applyBorder="1" applyAlignment="1">
      <alignment horizontal="center" vertical="center" wrapText="1"/>
    </xf>
    <xf numFmtId="0" fontId="26" fillId="13" borderId="61" xfId="7" applyFont="1" applyFill="1" applyBorder="1" applyAlignment="1">
      <alignment horizontal="center" vertical="center" wrapText="1"/>
    </xf>
    <xf numFmtId="0" fontId="26" fillId="13" borderId="62" xfId="7" applyFont="1" applyFill="1" applyBorder="1" applyAlignment="1">
      <alignment horizontal="center" vertical="center" wrapText="1"/>
    </xf>
    <xf numFmtId="49" fontId="26" fillId="13" borderId="142" xfId="7" applyNumberFormat="1" applyFont="1" applyFill="1" applyBorder="1" applyAlignment="1">
      <alignment horizontal="center" vertical="center" wrapText="1"/>
    </xf>
    <xf numFmtId="49" fontId="26" fillId="13" borderId="258" xfId="7" applyNumberFormat="1" applyFont="1" applyFill="1" applyBorder="1" applyAlignment="1">
      <alignment horizontal="center" vertical="center" wrapText="1"/>
    </xf>
    <xf numFmtId="49" fontId="26" fillId="13" borderId="259" xfId="7" applyNumberFormat="1" applyFont="1" applyFill="1" applyBorder="1" applyAlignment="1">
      <alignment horizontal="center" vertical="center" wrapText="1"/>
    </xf>
    <xf numFmtId="49" fontId="26" fillId="13" borderId="36" xfId="7" applyNumberFormat="1" applyFont="1" applyFill="1" applyBorder="1" applyAlignment="1">
      <alignment horizontal="center" vertical="center"/>
    </xf>
    <xf numFmtId="49" fontId="26" fillId="13" borderId="244" xfId="7" applyNumberFormat="1" applyFont="1" applyFill="1" applyBorder="1" applyAlignment="1">
      <alignment horizontal="center" vertical="center"/>
    </xf>
    <xf numFmtId="49" fontId="26" fillId="13" borderId="46" xfId="7" applyNumberFormat="1" applyFont="1" applyFill="1" applyBorder="1" applyAlignment="1">
      <alignment horizontal="center" vertical="center"/>
    </xf>
    <xf numFmtId="49" fontId="26" fillId="13" borderId="88" xfId="7" applyNumberFormat="1" applyFont="1" applyFill="1" applyBorder="1" applyAlignment="1">
      <alignment horizontal="center" vertical="center"/>
    </xf>
    <xf numFmtId="0" fontId="26" fillId="13" borderId="58" xfId="7" applyFont="1" applyFill="1" applyBorder="1" applyAlignment="1">
      <alignment horizontal="center" vertical="center" wrapText="1"/>
    </xf>
    <xf numFmtId="0" fontId="26" fillId="13" borderId="24" xfId="7" applyFont="1" applyFill="1" applyBorder="1" applyAlignment="1">
      <alignment horizontal="center" vertical="center"/>
    </xf>
    <xf numFmtId="0" fontId="26" fillId="13" borderId="24" xfId="7" applyFont="1" applyFill="1" applyBorder="1" applyAlignment="1">
      <alignment horizontal="center" vertical="center" wrapText="1"/>
    </xf>
    <xf numFmtId="49" fontId="26" fillId="13" borderId="41" xfId="7" applyNumberFormat="1" applyFont="1" applyFill="1" applyBorder="1" applyAlignment="1">
      <alignment horizontal="center" vertical="center"/>
    </xf>
    <xf numFmtId="0" fontId="26" fillId="13" borderId="180" xfId="7" applyFont="1" applyFill="1" applyBorder="1" applyAlignment="1">
      <alignment horizontal="center" vertical="center" wrapText="1"/>
    </xf>
    <xf numFmtId="0" fontId="26" fillId="13" borderId="260" xfId="7" applyFont="1" applyFill="1" applyBorder="1" applyAlignment="1">
      <alignment horizontal="center" vertical="center" wrapText="1"/>
    </xf>
    <xf numFmtId="0" fontId="26" fillId="13" borderId="92" xfId="7" applyFont="1" applyFill="1" applyBorder="1" applyAlignment="1">
      <alignment horizontal="center" vertical="center" wrapText="1"/>
    </xf>
    <xf numFmtId="0" fontId="26" fillId="13" borderId="73" xfId="7" applyFont="1" applyFill="1" applyBorder="1" applyAlignment="1">
      <alignment horizontal="center" vertical="center" wrapText="1"/>
    </xf>
    <xf numFmtId="49" fontId="26" fillId="13" borderId="153" xfId="7" applyNumberFormat="1" applyFont="1" applyFill="1" applyBorder="1" applyAlignment="1">
      <alignment horizontal="center" vertical="center"/>
    </xf>
    <xf numFmtId="49" fontId="26" fillId="13" borderId="332" xfId="7" applyNumberFormat="1" applyFont="1" applyFill="1" applyBorder="1" applyAlignment="1">
      <alignment horizontal="center" vertical="center"/>
    </xf>
    <xf numFmtId="49" fontId="26" fillId="13" borderId="102" xfId="7" applyNumberFormat="1" applyFont="1" applyFill="1" applyBorder="1" applyAlignment="1">
      <alignment horizontal="center" vertical="center"/>
    </xf>
    <xf numFmtId="49" fontId="26" fillId="13" borderId="149" xfId="7" applyNumberFormat="1" applyFont="1" applyFill="1" applyBorder="1" applyAlignment="1">
      <alignment horizontal="center" vertical="center"/>
    </xf>
    <xf numFmtId="49" fontId="26" fillId="13" borderId="159" xfId="7" applyNumberFormat="1" applyFont="1" applyFill="1" applyBorder="1" applyAlignment="1">
      <alignment horizontal="center" vertical="center"/>
    </xf>
    <xf numFmtId="49" fontId="26" fillId="13" borderId="171" xfId="7" applyNumberFormat="1" applyFont="1" applyFill="1" applyBorder="1" applyAlignment="1">
      <alignment horizontal="center" vertical="center"/>
    </xf>
    <xf numFmtId="49" fontId="26" fillId="13" borderId="150" xfId="7" applyNumberFormat="1" applyFont="1" applyFill="1" applyBorder="1" applyAlignment="1">
      <alignment horizontal="center" vertical="center"/>
    </xf>
    <xf numFmtId="49" fontId="26" fillId="13" borderId="184" xfId="7" applyNumberFormat="1" applyFont="1" applyFill="1" applyBorder="1" applyAlignment="1">
      <alignment horizontal="center" vertical="center"/>
    </xf>
    <xf numFmtId="49" fontId="26" fillId="13" borderId="178" xfId="7" applyNumberFormat="1" applyFont="1" applyFill="1" applyBorder="1" applyAlignment="1">
      <alignment horizontal="center" vertical="center"/>
    </xf>
    <xf numFmtId="49" fontId="26" fillId="13" borderId="288" xfId="7" applyNumberFormat="1" applyFont="1" applyFill="1" applyBorder="1" applyAlignment="1">
      <alignment horizontal="center" vertical="center"/>
    </xf>
    <xf numFmtId="49" fontId="26" fillId="13" borderId="336" xfId="7" applyNumberFormat="1" applyFont="1" applyFill="1" applyBorder="1" applyAlignment="1">
      <alignment horizontal="center" vertical="center"/>
    </xf>
    <xf numFmtId="49" fontId="26" fillId="13" borderId="335" xfId="7" applyNumberFormat="1" applyFont="1" applyFill="1" applyBorder="1" applyAlignment="1">
      <alignment horizontal="center" vertical="center"/>
    </xf>
    <xf numFmtId="49" fontId="26" fillId="13" borderId="49" xfId="7" applyNumberFormat="1" applyFont="1" applyFill="1" applyBorder="1" applyAlignment="1">
      <alignment horizontal="center" vertical="center"/>
    </xf>
    <xf numFmtId="49" fontId="26" fillId="13" borderId="42" xfId="7" applyNumberFormat="1" applyFont="1" applyFill="1" applyBorder="1" applyAlignment="1">
      <alignment horizontal="center" vertical="center"/>
    </xf>
    <xf numFmtId="49" fontId="17" fillId="3" borderId="0" xfId="7" applyNumberFormat="1" applyFont="1" applyFill="1" applyAlignment="1">
      <alignment horizontal="left" vertical="top"/>
    </xf>
    <xf numFmtId="49" fontId="26" fillId="13" borderId="245" xfId="7" applyNumberFormat="1" applyFont="1" applyFill="1" applyBorder="1" applyAlignment="1">
      <alignment horizontal="center" vertical="center" wrapText="1"/>
    </xf>
    <xf numFmtId="49" fontId="26" fillId="13" borderId="5" xfId="7" applyNumberFormat="1" applyFont="1" applyFill="1" applyBorder="1" applyAlignment="1">
      <alignment horizontal="center" vertical="center"/>
    </xf>
    <xf numFmtId="49" fontId="26" fillId="13" borderId="6" xfId="7" applyNumberFormat="1" applyFont="1" applyFill="1" applyBorder="1" applyAlignment="1">
      <alignment horizontal="center" vertical="center"/>
    </xf>
    <xf numFmtId="49" fontId="26" fillId="13" borderId="103" xfId="7" applyNumberFormat="1" applyFont="1" applyFill="1" applyBorder="1" applyAlignment="1">
      <alignment horizontal="center" vertical="center" wrapText="1"/>
    </xf>
    <xf numFmtId="49" fontId="26" fillId="13" borderId="41" xfId="7" applyNumberFormat="1" applyFont="1" applyFill="1" applyBorder="1" applyAlignment="1">
      <alignment horizontal="center" vertical="center" wrapText="1"/>
    </xf>
    <xf numFmtId="49" fontId="26" fillId="13" borderId="2" xfId="7" applyNumberFormat="1" applyFont="1" applyFill="1" applyBorder="1" applyAlignment="1">
      <alignment horizontal="center" vertical="center"/>
    </xf>
    <xf numFmtId="49" fontId="26" fillId="13" borderId="121" xfId="7" applyNumberFormat="1" applyFont="1" applyFill="1" applyBorder="1" applyAlignment="1">
      <alignment horizontal="center" vertical="center"/>
    </xf>
    <xf numFmtId="49" fontId="26" fillId="13" borderId="0" xfId="7" applyNumberFormat="1" applyFont="1" applyFill="1" applyBorder="1" applyAlignment="1">
      <alignment horizontal="center" vertical="center" wrapText="1"/>
    </xf>
    <xf numFmtId="49" fontId="26" fillId="13" borderId="22" xfId="7" applyNumberFormat="1" applyFont="1" applyFill="1" applyBorder="1" applyAlignment="1">
      <alignment horizontal="center" vertical="center" wrapText="1"/>
    </xf>
    <xf numFmtId="49" fontId="26" fillId="13" borderId="245" xfId="7" applyNumberFormat="1" applyFont="1" applyFill="1" applyBorder="1" applyAlignment="1">
      <alignment horizontal="center" vertical="center"/>
    </xf>
    <xf numFmtId="49" fontId="26" fillId="13" borderId="59" xfId="7" applyNumberFormat="1" applyFont="1" applyFill="1" applyBorder="1" applyAlignment="1">
      <alignment horizontal="center" vertical="center" wrapText="1"/>
    </xf>
    <xf numFmtId="49" fontId="26" fillId="13" borderId="50" xfId="7" applyNumberFormat="1" applyFont="1" applyFill="1" applyBorder="1" applyAlignment="1">
      <alignment horizontal="center" vertical="center" wrapText="1"/>
    </xf>
    <xf numFmtId="49" fontId="26" fillId="13" borderId="92" xfId="7" applyNumberFormat="1" applyFont="1" applyFill="1" applyBorder="1" applyAlignment="1">
      <alignment horizontal="center" vertical="center" wrapText="1"/>
    </xf>
    <xf numFmtId="49" fontId="26" fillId="13" borderId="20" xfId="7" applyNumberFormat="1" applyFont="1" applyFill="1" applyBorder="1" applyAlignment="1">
      <alignment horizontal="center" vertical="center" wrapText="1"/>
    </xf>
    <xf numFmtId="0" fontId="26" fillId="13" borderId="70" xfId="7" applyFont="1" applyFill="1" applyBorder="1" applyAlignment="1">
      <alignment horizontal="center" vertical="center" wrapText="1"/>
    </xf>
    <xf numFmtId="0" fontId="26" fillId="13" borderId="71" xfId="7" applyFont="1" applyFill="1" applyBorder="1" applyAlignment="1">
      <alignment horizontal="center" vertical="center" wrapText="1"/>
    </xf>
    <xf numFmtId="168" fontId="5" fillId="0" borderId="2" xfId="1" applyNumberFormat="1" applyFont="1" applyFill="1" applyBorder="1" applyAlignment="1">
      <alignment horizontal="center" vertical="center"/>
    </xf>
    <xf numFmtId="168" fontId="5" fillId="0" borderId="3" xfId="1" applyNumberFormat="1" applyFont="1" applyFill="1" applyBorder="1" applyAlignment="1">
      <alignment horizontal="center" vertical="center"/>
    </xf>
    <xf numFmtId="168" fontId="5" fillId="0" borderId="0" xfId="1" applyNumberFormat="1" applyFont="1" applyFill="1" applyBorder="1" applyAlignment="1">
      <alignment horizontal="center" vertical="center"/>
    </xf>
    <xf numFmtId="168" fontId="5" fillId="0" borderId="22" xfId="1" applyNumberFormat="1" applyFont="1" applyFill="1" applyBorder="1" applyAlignment="1">
      <alignment horizontal="center" vertical="center"/>
    </xf>
    <xf numFmtId="168" fontId="5" fillId="0" borderId="20" xfId="1" applyNumberFormat="1" applyFont="1" applyFill="1" applyBorder="1" applyAlignment="1">
      <alignment horizontal="center" vertical="center"/>
    </xf>
    <xf numFmtId="168" fontId="5" fillId="0" borderId="248" xfId="1" applyNumberFormat="1" applyFont="1" applyFill="1" applyBorder="1" applyAlignment="1">
      <alignment horizontal="center" vertical="center"/>
    </xf>
    <xf numFmtId="49" fontId="26" fillId="13" borderId="235" xfId="7" applyNumberFormat="1" applyFont="1" applyFill="1" applyBorder="1" applyAlignment="1">
      <alignment horizontal="center" vertical="center"/>
    </xf>
    <xf numFmtId="168" fontId="5" fillId="0" borderId="605" xfId="1" applyNumberFormat="1" applyFont="1" applyFill="1" applyBorder="1" applyAlignment="1">
      <alignment horizontal="center" vertical="center"/>
    </xf>
    <xf numFmtId="168" fontId="5" fillId="0" borderId="36" xfId="1" applyNumberFormat="1" applyFont="1" applyFill="1" applyBorder="1" applyAlignment="1">
      <alignment horizontal="center" vertical="center"/>
    </xf>
    <xf numFmtId="168" fontId="5" fillId="0" borderId="461" xfId="1" applyNumberFormat="1" applyFont="1" applyFill="1" applyBorder="1" applyAlignment="1">
      <alignment horizontal="center" vertical="center"/>
    </xf>
    <xf numFmtId="168" fontId="5" fillId="0" borderId="606" xfId="1" applyNumberFormat="1" applyFont="1" applyFill="1" applyBorder="1" applyAlignment="1">
      <alignment horizontal="center" vertical="center"/>
    </xf>
    <xf numFmtId="168" fontId="5" fillId="0" borderId="607" xfId="1" applyNumberFormat="1" applyFont="1" applyFill="1" applyBorder="1" applyAlignment="1">
      <alignment horizontal="center" vertical="center"/>
    </xf>
    <xf numFmtId="49" fontId="17" fillId="3" borderId="0" xfId="7" applyNumberFormat="1" applyFont="1" applyFill="1" applyAlignment="1">
      <alignment horizontal="left" wrapText="1"/>
    </xf>
    <xf numFmtId="49" fontId="26" fillId="13" borderId="268" xfId="7" applyNumberFormat="1" applyFont="1" applyFill="1" applyBorder="1" applyAlignment="1">
      <alignment horizontal="center" vertical="center" wrapText="1"/>
    </xf>
    <xf numFmtId="49" fontId="26" fillId="13" borderId="269" xfId="7" applyNumberFormat="1" applyFont="1" applyFill="1" applyBorder="1" applyAlignment="1">
      <alignment horizontal="center" vertical="center" wrapText="1"/>
    </xf>
    <xf numFmtId="49" fontId="26" fillId="13" borderId="270" xfId="7" applyNumberFormat="1" applyFont="1" applyFill="1" applyBorder="1" applyAlignment="1">
      <alignment horizontal="center" vertical="center" wrapText="1"/>
    </xf>
    <xf numFmtId="49" fontId="26" fillId="13" borderId="67" xfId="7" applyNumberFormat="1" applyFont="1" applyFill="1" applyBorder="1" applyAlignment="1">
      <alignment horizontal="center" vertical="center"/>
    </xf>
    <xf numFmtId="49" fontId="26" fillId="13" borderId="186" xfId="7" applyNumberFormat="1" applyFont="1" applyFill="1" applyBorder="1" applyAlignment="1">
      <alignment horizontal="center" vertical="center"/>
    </xf>
    <xf numFmtId="49" fontId="26" fillId="13" borderId="271" xfId="7" applyNumberFormat="1" applyFont="1" applyFill="1" applyBorder="1" applyAlignment="1">
      <alignment horizontal="center" vertical="center"/>
    </xf>
    <xf numFmtId="49" fontId="26" fillId="13" borderId="272" xfId="7" applyNumberFormat="1" applyFont="1" applyFill="1" applyBorder="1" applyAlignment="1">
      <alignment horizontal="center" vertical="center"/>
    </xf>
    <xf numFmtId="49" fontId="26" fillId="13" borderId="273" xfId="7" applyNumberFormat="1" applyFont="1" applyFill="1" applyBorder="1" applyAlignment="1">
      <alignment horizontal="center" vertical="center"/>
    </xf>
    <xf numFmtId="49" fontId="26" fillId="13" borderId="69" xfId="7" applyNumberFormat="1" applyFont="1" applyFill="1" applyBorder="1" applyAlignment="1">
      <alignment horizontal="center" vertical="center"/>
    </xf>
    <xf numFmtId="49" fontId="26" fillId="13" borderId="248" xfId="7" applyNumberFormat="1" applyFont="1" applyFill="1" applyBorder="1" applyAlignment="1">
      <alignment horizontal="center" vertical="center" wrapText="1"/>
    </xf>
    <xf numFmtId="0" fontId="26" fillId="13" borderId="267" xfId="7" applyFont="1" applyFill="1" applyBorder="1" applyAlignment="1">
      <alignment horizontal="center" vertical="center" wrapText="1"/>
    </xf>
    <xf numFmtId="0" fontId="26" fillId="13" borderId="266" xfId="7" applyFont="1" applyFill="1" applyBorder="1" applyAlignment="1">
      <alignment horizontal="center" vertical="center" wrapText="1"/>
    </xf>
    <xf numFmtId="49" fontId="26" fillId="13" borderId="267" xfId="7" applyNumberFormat="1" applyFont="1" applyFill="1" applyBorder="1" applyAlignment="1">
      <alignment horizontal="center" vertical="center"/>
    </xf>
    <xf numFmtId="49" fontId="26" fillId="13" borderId="266" xfId="7" applyNumberFormat="1" applyFont="1" applyFill="1" applyBorder="1" applyAlignment="1">
      <alignment horizontal="center" vertical="center"/>
    </xf>
    <xf numFmtId="49" fontId="26" fillId="13" borderId="58" xfId="7" applyNumberFormat="1" applyFont="1" applyFill="1" applyBorder="1" applyAlignment="1">
      <alignment horizontal="center" vertical="center"/>
    </xf>
    <xf numFmtId="49" fontId="26" fillId="13" borderId="24" xfId="7" applyNumberFormat="1" applyFont="1" applyFill="1" applyBorder="1" applyAlignment="1">
      <alignment horizontal="center" vertical="center"/>
    </xf>
    <xf numFmtId="49" fontId="26" fillId="13" borderId="268" xfId="7" applyNumberFormat="1" applyFont="1" applyFill="1" applyBorder="1" applyAlignment="1">
      <alignment horizontal="center" vertical="center"/>
    </xf>
    <xf numFmtId="49" fontId="26" fillId="13" borderId="270" xfId="7" applyNumberFormat="1" applyFont="1" applyFill="1" applyBorder="1" applyAlignment="1">
      <alignment horizontal="center" vertical="center"/>
    </xf>
    <xf numFmtId="49" fontId="26" fillId="13" borderId="274" xfId="7" applyNumberFormat="1" applyFont="1" applyFill="1" applyBorder="1" applyAlignment="1">
      <alignment horizontal="center"/>
    </xf>
    <xf numFmtId="49" fontId="26" fillId="13" borderId="68" xfId="7" applyNumberFormat="1" applyFont="1" applyFill="1" applyBorder="1" applyAlignment="1">
      <alignment horizontal="center"/>
    </xf>
    <xf numFmtId="49" fontId="26" fillId="13" borderId="202" xfId="7" applyNumberFormat="1" applyFont="1" applyFill="1" applyBorder="1" applyAlignment="1">
      <alignment horizontal="center"/>
    </xf>
    <xf numFmtId="49" fontId="26" fillId="13" borderId="66" xfId="7" applyNumberFormat="1" applyFont="1" applyFill="1" applyBorder="1" applyAlignment="1">
      <alignment horizontal="center"/>
    </xf>
    <xf numFmtId="43" fontId="5" fillId="0" borderId="343" xfId="1" applyFont="1" applyFill="1" applyBorder="1" applyAlignment="1">
      <alignment horizontal="center" vertical="center"/>
    </xf>
    <xf numFmtId="43" fontId="5" fillId="0" borderId="36" xfId="1" applyFont="1" applyFill="1" applyBorder="1" applyAlignment="1">
      <alignment horizontal="center" vertical="center"/>
    </xf>
    <xf numFmtId="43" fontId="5" fillId="0" borderId="42" xfId="1" applyFont="1" applyFill="1" applyBorder="1" applyAlignment="1">
      <alignment horizontal="center" vertical="center"/>
    </xf>
    <xf numFmtId="43" fontId="5" fillId="0" borderId="5" xfId="1" applyFont="1" applyFill="1" applyBorder="1" applyAlignment="1">
      <alignment horizontal="center" vertical="center"/>
    </xf>
    <xf numFmtId="43" fontId="5" fillId="0" borderId="0" xfId="1" applyFont="1" applyFill="1" applyBorder="1" applyAlignment="1">
      <alignment horizontal="center" vertical="center"/>
    </xf>
    <xf numFmtId="43" fontId="5" fillId="0" borderId="90" xfId="1" applyFont="1" applyFill="1" applyBorder="1" applyAlignment="1">
      <alignment horizontal="center" vertical="center"/>
    </xf>
    <xf numFmtId="43" fontId="5" fillId="0" borderId="224" xfId="1" applyFont="1" applyFill="1" applyBorder="1" applyAlignment="1">
      <alignment horizontal="center" vertical="center"/>
    </xf>
    <xf numFmtId="43" fontId="5" fillId="0" borderId="94" xfId="1" applyFont="1" applyFill="1" applyBorder="1" applyAlignment="1">
      <alignment horizontal="center" vertical="center"/>
    </xf>
    <xf numFmtId="43" fontId="5" fillId="0" borderId="525" xfId="1" applyFont="1" applyFill="1" applyBorder="1" applyAlignment="1">
      <alignment horizontal="center" vertical="center"/>
    </xf>
    <xf numFmtId="49" fontId="26" fillId="13" borderId="279" xfId="7" applyNumberFormat="1" applyFont="1" applyFill="1" applyBorder="1" applyAlignment="1">
      <alignment horizontal="center"/>
    </xf>
    <xf numFmtId="49" fontId="26" fillId="13" borderId="186" xfId="7" applyNumberFormat="1" applyFont="1" applyFill="1" applyBorder="1" applyAlignment="1">
      <alignment horizontal="center"/>
    </xf>
    <xf numFmtId="49" fontId="26" fillId="13" borderId="201" xfId="7" applyNumberFormat="1" applyFont="1" applyFill="1" applyBorder="1" applyAlignment="1">
      <alignment horizontal="center"/>
    </xf>
    <xf numFmtId="49" fontId="26" fillId="13" borderId="276" xfId="7" applyNumberFormat="1" applyFont="1" applyFill="1" applyBorder="1" applyAlignment="1">
      <alignment horizontal="center"/>
    </xf>
    <xf numFmtId="194" fontId="5" fillId="0" borderId="4" xfId="1" applyNumberFormat="1" applyFont="1" applyFill="1" applyBorder="1" applyAlignment="1">
      <alignment horizontal="center" vertical="center"/>
    </xf>
    <xf numFmtId="194" fontId="5" fillId="0" borderId="2" xfId="1" applyNumberFormat="1" applyFont="1" applyFill="1" applyBorder="1" applyAlignment="1">
      <alignment horizontal="center" vertical="center"/>
    </xf>
    <xf numFmtId="194" fontId="5" fillId="0" borderId="3" xfId="1" applyNumberFormat="1" applyFont="1" applyFill="1" applyBorder="1" applyAlignment="1">
      <alignment horizontal="center" vertical="center"/>
    </xf>
    <xf numFmtId="194" fontId="5" fillId="0" borderId="5" xfId="1" applyNumberFormat="1" applyFont="1" applyFill="1" applyBorder="1" applyAlignment="1">
      <alignment horizontal="center" vertical="center"/>
    </xf>
    <xf numFmtId="194" fontId="5" fillId="0" borderId="0" xfId="1" applyNumberFormat="1" applyFont="1" applyFill="1" applyBorder="1" applyAlignment="1">
      <alignment horizontal="center" vertical="center"/>
    </xf>
    <xf numFmtId="194" fontId="5" fillId="0" borderId="22" xfId="1" applyNumberFormat="1" applyFont="1" applyFill="1" applyBorder="1" applyAlignment="1">
      <alignment horizontal="center" vertical="center"/>
    </xf>
    <xf numFmtId="194" fontId="5" fillId="0" borderId="6" xfId="1" applyNumberFormat="1" applyFont="1" applyFill="1" applyBorder="1" applyAlignment="1">
      <alignment horizontal="center" vertical="center"/>
    </xf>
    <xf numFmtId="194" fontId="5" fillId="0" borderId="20" xfId="1" applyNumberFormat="1" applyFont="1" applyFill="1" applyBorder="1" applyAlignment="1">
      <alignment horizontal="center" vertical="center"/>
    </xf>
    <xf numFmtId="194" fontId="5" fillId="0" borderId="248" xfId="1" applyNumberFormat="1" applyFont="1" applyFill="1" applyBorder="1" applyAlignment="1">
      <alignment horizontal="center" vertical="center"/>
    </xf>
    <xf numFmtId="49" fontId="26" fillId="13" borderId="200" xfId="7" applyNumberFormat="1" applyFont="1" applyFill="1" applyBorder="1" applyAlignment="1">
      <alignment horizontal="center" vertical="center"/>
    </xf>
    <xf numFmtId="49" fontId="26" fillId="13" borderId="280" xfId="7" applyNumberFormat="1" applyFont="1" applyFill="1" applyBorder="1" applyAlignment="1">
      <alignment horizontal="center" vertical="center"/>
    </xf>
    <xf numFmtId="0" fontId="65" fillId="13" borderId="186" xfId="7" applyNumberFormat="1" applyFont="1" applyFill="1" applyBorder="1" applyAlignment="1">
      <alignment horizontal="center" vertical="center"/>
    </xf>
    <xf numFmtId="0" fontId="65" fillId="13" borderId="201" xfId="7" applyNumberFormat="1" applyFont="1" applyFill="1" applyBorder="1" applyAlignment="1">
      <alignment horizontal="center" vertical="center"/>
    </xf>
    <xf numFmtId="0" fontId="65" fillId="13" borderId="276" xfId="7" applyNumberFormat="1" applyFont="1" applyFill="1" applyBorder="1" applyAlignment="1">
      <alignment horizontal="center" vertical="center"/>
    </xf>
    <xf numFmtId="43" fontId="5" fillId="0" borderId="4" xfId="1" applyFont="1" applyFill="1" applyBorder="1" applyAlignment="1">
      <alignment horizontal="center" vertical="center"/>
    </xf>
    <xf numFmtId="43" fontId="5" fillId="0" borderId="2" xfId="1" applyFont="1" applyFill="1" applyBorder="1" applyAlignment="1">
      <alignment horizontal="center" vertical="center"/>
    </xf>
    <xf numFmtId="43" fontId="5" fillId="0" borderId="3" xfId="1" applyFont="1" applyFill="1" applyBorder="1" applyAlignment="1">
      <alignment horizontal="center" vertical="center"/>
    </xf>
    <xf numFmtId="43" fontId="5" fillId="0" borderId="22" xfId="1" applyFont="1" applyFill="1" applyBorder="1" applyAlignment="1">
      <alignment horizontal="center" vertical="center"/>
    </xf>
    <xf numFmtId="43" fontId="5" fillId="0" borderId="6" xfId="1" applyFont="1" applyFill="1" applyBorder="1" applyAlignment="1">
      <alignment horizontal="center" vertical="center"/>
    </xf>
    <xf numFmtId="43" fontId="5" fillId="0" borderId="20" xfId="1" applyFont="1" applyFill="1" applyBorder="1" applyAlignment="1">
      <alignment horizontal="center" vertical="center"/>
    </xf>
    <xf numFmtId="43" fontId="5" fillId="0" borderId="248" xfId="1" applyFont="1" applyFill="1" applyBorder="1" applyAlignment="1">
      <alignment horizontal="center" vertical="center"/>
    </xf>
    <xf numFmtId="49" fontId="26" fillId="13" borderId="216" xfId="7" applyNumberFormat="1" applyFont="1" applyFill="1" applyBorder="1" applyAlignment="1">
      <alignment horizontal="center" vertical="center" wrapText="1"/>
    </xf>
    <xf numFmtId="49" fontId="26" fillId="13" borderId="493" xfId="7" applyNumberFormat="1" applyFont="1" applyFill="1" applyBorder="1" applyAlignment="1">
      <alignment horizontal="center" vertical="center" wrapText="1"/>
    </xf>
    <xf numFmtId="49" fontId="26" fillId="13" borderId="106" xfId="7" applyNumberFormat="1" applyFont="1" applyFill="1" applyBorder="1" applyAlignment="1">
      <alignment horizontal="center" vertical="center"/>
    </xf>
    <xf numFmtId="49" fontId="26" fillId="13" borderId="148" xfId="7" applyNumberFormat="1" applyFont="1" applyFill="1" applyBorder="1" applyAlignment="1">
      <alignment horizontal="center" vertical="center"/>
    </xf>
    <xf numFmtId="0" fontId="26" fillId="13" borderId="109" xfId="7" applyFont="1" applyFill="1" applyBorder="1" applyAlignment="1">
      <alignment horizontal="center" vertical="center" wrapText="1"/>
    </xf>
    <xf numFmtId="49" fontId="26" fillId="13" borderId="346" xfId="7" applyNumberFormat="1" applyFont="1" applyFill="1" applyBorder="1" applyAlignment="1">
      <alignment horizontal="center" vertical="center"/>
    </xf>
    <xf numFmtId="49" fontId="26" fillId="13" borderId="470" xfId="7" applyNumberFormat="1" applyFont="1" applyFill="1" applyBorder="1" applyAlignment="1">
      <alignment horizontal="center" vertical="center"/>
    </xf>
    <xf numFmtId="0" fontId="26" fillId="13" borderId="174" xfId="7" applyFont="1" applyFill="1" applyBorder="1" applyAlignment="1">
      <alignment horizontal="center" vertical="center" wrapText="1"/>
    </xf>
    <xf numFmtId="0" fontId="26" fillId="13" borderId="291" xfId="7" applyFont="1" applyFill="1" applyBorder="1" applyAlignment="1">
      <alignment horizontal="center" vertical="center" wrapText="1"/>
    </xf>
    <xf numFmtId="3" fontId="5" fillId="3" borderId="2" xfId="16" applyNumberFormat="1" applyFont="1" applyFill="1" applyBorder="1" applyAlignment="1">
      <alignment horizontal="center" vertical="center"/>
    </xf>
    <xf numFmtId="3" fontId="5" fillId="3" borderId="3" xfId="16" applyNumberFormat="1" applyFont="1" applyFill="1" applyBorder="1" applyAlignment="1">
      <alignment horizontal="center" vertical="center"/>
    </xf>
    <xf numFmtId="3" fontId="5" fillId="3" borderId="0" xfId="16" applyNumberFormat="1" applyFont="1" applyFill="1" applyBorder="1" applyAlignment="1">
      <alignment horizontal="center" vertical="center"/>
    </xf>
    <xf numFmtId="3" fontId="5" fillId="3" borderId="22" xfId="16" applyNumberFormat="1" applyFont="1" applyFill="1" applyBorder="1" applyAlignment="1">
      <alignment horizontal="center" vertical="center"/>
    </xf>
    <xf numFmtId="3" fontId="5" fillId="3" borderId="20" xfId="16" applyNumberFormat="1" applyFont="1" applyFill="1" applyBorder="1" applyAlignment="1">
      <alignment horizontal="center" vertical="center"/>
    </xf>
    <xf numFmtId="3" fontId="5" fillId="3" borderId="248" xfId="16" applyNumberFormat="1" applyFont="1" applyFill="1" applyBorder="1" applyAlignment="1">
      <alignment horizontal="center" vertical="center"/>
    </xf>
    <xf numFmtId="49" fontId="26" fillId="13" borderId="197" xfId="7" applyNumberFormat="1" applyFont="1" applyFill="1" applyBorder="1" applyAlignment="1">
      <alignment horizontal="center" vertical="center"/>
    </xf>
    <xf numFmtId="49" fontId="26" fillId="13" borderId="222" xfId="7" applyNumberFormat="1" applyFont="1" applyFill="1" applyBorder="1" applyAlignment="1">
      <alignment horizontal="center" vertical="center"/>
    </xf>
    <xf numFmtId="0" fontId="13" fillId="3" borderId="502" xfId="60" applyNumberFormat="1" applyFont="1" applyFill="1" applyBorder="1" applyAlignment="1">
      <alignment horizontal="center" vertical="center"/>
    </xf>
    <xf numFmtId="0" fontId="13" fillId="3" borderId="504" xfId="60" applyNumberFormat="1" applyFont="1" applyFill="1" applyBorder="1" applyAlignment="1">
      <alignment horizontal="center" vertical="center"/>
    </xf>
    <xf numFmtId="0" fontId="11" fillId="0" borderId="0" xfId="60" applyNumberFormat="1" applyFont="1" applyAlignment="1">
      <alignment horizontal="left" vertical="top" wrapText="1"/>
    </xf>
    <xf numFmtId="0" fontId="11" fillId="0" borderId="0" xfId="60" applyNumberFormat="1" applyFont="1" applyAlignment="1">
      <alignment horizontal="left" vertical="top"/>
    </xf>
    <xf numFmtId="0" fontId="26" fillId="13" borderId="660" xfId="60" applyNumberFormat="1" applyFont="1" applyFill="1" applyBorder="1" applyAlignment="1">
      <alignment horizontal="left" vertical="center"/>
    </xf>
    <xf numFmtId="0" fontId="26" fillId="13" borderId="662" xfId="60" applyNumberFormat="1" applyFont="1" applyFill="1" applyBorder="1" applyAlignment="1">
      <alignment horizontal="left" vertical="center"/>
    </xf>
    <xf numFmtId="0" fontId="26" fillId="13" borderId="661" xfId="60" applyNumberFormat="1" applyFont="1" applyFill="1" applyBorder="1" applyAlignment="1">
      <alignment horizontal="center" vertical="center"/>
    </xf>
    <xf numFmtId="0" fontId="26" fillId="13" borderId="663" xfId="60" applyNumberFormat="1" applyFont="1" applyFill="1" applyBorder="1" applyAlignment="1">
      <alignment horizontal="center" vertical="center"/>
    </xf>
    <xf numFmtId="0" fontId="26" fillId="13" borderId="171" xfId="60" applyNumberFormat="1" applyFont="1" applyFill="1" applyBorder="1" applyAlignment="1">
      <alignment horizontal="center" vertical="center"/>
    </xf>
    <xf numFmtId="0" fontId="26" fillId="13" borderId="149" xfId="60" applyNumberFormat="1" applyFont="1" applyFill="1" applyBorder="1" applyAlignment="1">
      <alignment horizontal="center" vertical="center"/>
    </xf>
    <xf numFmtId="0" fontId="26" fillId="13" borderId="159" xfId="60" applyNumberFormat="1" applyFont="1" applyFill="1" applyBorder="1" applyAlignment="1">
      <alignment horizontal="center" vertical="center"/>
    </xf>
    <xf numFmtId="0" fontId="26" fillId="13" borderId="150" xfId="60" applyNumberFormat="1" applyFont="1" applyFill="1" applyBorder="1" applyAlignment="1">
      <alignment horizontal="center" vertical="center"/>
    </xf>
    <xf numFmtId="0" fontId="26" fillId="13" borderId="171" xfId="51" applyNumberFormat="1" applyFont="1" applyFill="1" applyBorder="1" applyAlignment="1">
      <alignment horizontal="center" vertical="top"/>
    </xf>
    <xf numFmtId="0" fontId="26" fillId="13" borderId="150" xfId="51" applyNumberFormat="1" applyFont="1" applyFill="1" applyBorder="1" applyAlignment="1">
      <alignment horizontal="center" vertical="top"/>
    </xf>
    <xf numFmtId="0" fontId="11" fillId="3" borderId="0" xfId="51" applyNumberFormat="1" applyFont="1" applyFill="1" applyAlignment="1">
      <alignment horizontal="left" vertical="top"/>
    </xf>
    <xf numFmtId="49" fontId="26" fillId="13" borderId="153" xfId="19" applyNumberFormat="1" applyFont="1" applyFill="1" applyBorder="1" applyAlignment="1">
      <alignment horizontal="center" vertical="center" wrapText="1"/>
    </xf>
    <xf numFmtId="49" fontId="26" fillId="13" borderId="480" xfId="19" applyNumberFormat="1" applyFont="1" applyFill="1" applyBorder="1" applyAlignment="1">
      <alignment horizontal="center" vertical="center" wrapText="1"/>
    </xf>
    <xf numFmtId="0" fontId="26" fillId="13" borderId="149" xfId="51" applyNumberFormat="1" applyFont="1" applyFill="1" applyBorder="1" applyAlignment="1">
      <alignment horizontal="center" vertical="top"/>
    </xf>
    <xf numFmtId="0" fontId="26" fillId="13" borderId="159" xfId="51" applyNumberFormat="1" applyFont="1" applyFill="1" applyBorder="1" applyAlignment="1">
      <alignment horizontal="center" vertical="top"/>
    </xf>
    <xf numFmtId="0" fontId="26" fillId="13" borderId="89" xfId="51" applyNumberFormat="1" applyFont="1" applyFill="1" applyBorder="1" applyAlignment="1">
      <alignment horizontal="center" vertical="top"/>
    </xf>
    <xf numFmtId="0" fontId="26" fillId="13" borderId="102" xfId="51" applyNumberFormat="1" applyFont="1" applyFill="1" applyBorder="1" applyAlignment="1">
      <alignment horizontal="center" vertical="top"/>
    </xf>
    <xf numFmtId="174" fontId="55" fillId="13" borderId="58" xfId="70" applyFont="1" applyFill="1" applyBorder="1" applyAlignment="1">
      <alignment horizontal="center" vertical="center" wrapText="1"/>
    </xf>
    <xf numFmtId="174" fontId="55" fillId="13" borderId="24" xfId="70" applyFont="1" applyFill="1" applyBorder="1" applyAlignment="1">
      <alignment horizontal="center" vertical="center" wrapText="1"/>
    </xf>
    <xf numFmtId="174" fontId="55" fillId="13" borderId="92" xfId="70" applyFont="1" applyFill="1" applyBorder="1" applyAlignment="1">
      <alignment horizontal="center" vertical="center" wrapText="1"/>
    </xf>
    <xf numFmtId="174" fontId="55" fillId="13" borderId="73" xfId="70" applyFont="1" applyFill="1" applyBorder="1" applyAlignment="1">
      <alignment horizontal="center" vertical="center" wrapText="1"/>
    </xf>
    <xf numFmtId="174" fontId="55" fillId="13" borderId="0" xfId="70" applyFont="1" applyFill="1" applyBorder="1" applyAlignment="1">
      <alignment horizontal="center" vertical="center" wrapText="1"/>
    </xf>
    <xf numFmtId="174" fontId="55" fillId="13" borderId="72" xfId="70" applyFont="1" applyFill="1" applyBorder="1" applyAlignment="1">
      <alignment horizontal="center" vertical="center" wrapText="1"/>
    </xf>
    <xf numFmtId="174" fontId="55" fillId="13" borderId="629" xfId="70" applyFont="1" applyFill="1" applyBorder="1" applyAlignment="1">
      <alignment horizontal="center" vertical="center" wrapText="1"/>
    </xf>
    <xf numFmtId="174" fontId="55" fillId="13" borderId="121" xfId="70" applyFont="1" applyFill="1" applyBorder="1" applyAlignment="1">
      <alignment horizontal="center" vertical="center" wrapText="1"/>
    </xf>
    <xf numFmtId="174" fontId="55" fillId="13" borderId="577" xfId="70" applyFont="1" applyFill="1" applyBorder="1" applyAlignment="1">
      <alignment horizontal="center" vertical="center" wrapText="1"/>
    </xf>
    <xf numFmtId="0" fontId="55" fillId="13" borderId="81" xfId="70" applyNumberFormat="1" applyFont="1" applyFill="1" applyBorder="1" applyAlignment="1">
      <alignment horizontal="center" vertical="center" wrapText="1"/>
    </xf>
    <xf numFmtId="0" fontId="55" fillId="13" borderId="60" xfId="70" applyNumberFormat="1" applyFont="1" applyFill="1" applyBorder="1" applyAlignment="1">
      <alignment horizontal="center" vertical="center" wrapText="1"/>
    </xf>
    <xf numFmtId="0" fontId="55" fillId="13" borderId="103" xfId="70" applyNumberFormat="1" applyFont="1" applyFill="1" applyBorder="1" applyAlignment="1">
      <alignment horizontal="center" vertical="center" wrapText="1"/>
    </xf>
    <xf numFmtId="0" fontId="55" fillId="13" borderId="98" xfId="70" applyNumberFormat="1" applyFont="1" applyFill="1" applyBorder="1" applyAlignment="1">
      <alignment horizontal="center" vertical="center" wrapText="1"/>
    </xf>
    <xf numFmtId="0" fontId="55" fillId="13" borderId="289" xfId="70" applyNumberFormat="1" applyFont="1" applyFill="1" applyBorder="1" applyAlignment="1">
      <alignment horizontal="center" vertical="center" wrapText="1"/>
    </xf>
    <xf numFmtId="0" fontId="55" fillId="13" borderId="0" xfId="70" applyNumberFormat="1" applyFont="1" applyFill="1" applyBorder="1" applyAlignment="1">
      <alignment horizontal="center" vertical="center" wrapText="1"/>
    </xf>
    <xf numFmtId="0" fontId="55" fillId="13" borderId="73" xfId="70" applyNumberFormat="1" applyFont="1" applyFill="1" applyBorder="1" applyAlignment="1">
      <alignment horizontal="center" vertical="center" wrapText="1"/>
    </xf>
    <xf numFmtId="0" fontId="55" fillId="13" borderId="72" xfId="70" applyNumberFormat="1" applyFont="1" applyFill="1" applyBorder="1" applyAlignment="1">
      <alignment horizontal="center" vertical="center" wrapText="1"/>
    </xf>
    <xf numFmtId="0" fontId="55" fillId="13" borderId="124" xfId="70" applyNumberFormat="1" applyFont="1" applyFill="1" applyBorder="1" applyAlignment="1">
      <alignment horizontal="center" vertical="center" wrapText="1"/>
    </xf>
    <xf numFmtId="0" fontId="55" fillId="13" borderId="127" xfId="70" applyNumberFormat="1" applyFont="1" applyFill="1" applyBorder="1" applyAlignment="1">
      <alignment horizontal="center" vertical="center" wrapText="1"/>
    </xf>
    <xf numFmtId="0" fontId="55" fillId="13" borderId="174" xfId="70" applyNumberFormat="1" applyFont="1" applyFill="1" applyBorder="1" applyAlignment="1">
      <alignment horizontal="center" vertical="center" wrapText="1"/>
    </xf>
    <xf numFmtId="0" fontId="55" fillId="13" borderId="266" xfId="70" applyNumberFormat="1" applyFont="1" applyFill="1" applyBorder="1" applyAlignment="1">
      <alignment horizontal="center" vertical="center" wrapText="1"/>
    </xf>
    <xf numFmtId="0" fontId="55" fillId="13" borderId="23" xfId="70" applyNumberFormat="1" applyFont="1" applyFill="1" applyBorder="1" applyAlignment="1">
      <alignment horizontal="center" vertical="center" wrapText="1"/>
    </xf>
    <xf numFmtId="0" fontId="55" fillId="13" borderId="24" xfId="70" applyNumberFormat="1" applyFont="1" applyFill="1" applyBorder="1" applyAlignment="1">
      <alignment horizontal="center" vertical="center" wrapText="1"/>
    </xf>
    <xf numFmtId="0" fontId="55" fillId="13" borderId="120" xfId="70" applyNumberFormat="1" applyFont="1" applyFill="1" applyBorder="1" applyAlignment="1">
      <alignment horizontal="center" vertical="center" wrapText="1"/>
    </xf>
    <xf numFmtId="0" fontId="55" fillId="13" borderId="123" xfId="70" applyNumberFormat="1" applyFont="1" applyFill="1" applyBorder="1" applyAlignment="1">
      <alignment horizontal="center" vertical="center" wrapText="1"/>
    </xf>
    <xf numFmtId="0" fontId="11" fillId="3" borderId="4" xfId="50" applyNumberFormat="1" applyFont="1" applyFill="1" applyBorder="1" applyAlignment="1">
      <alignment horizontal="left" vertical="top" wrapText="1"/>
    </xf>
    <xf numFmtId="0" fontId="11" fillId="3" borderId="2" xfId="50" applyNumberFormat="1" applyFont="1" applyFill="1" applyBorder="1" applyAlignment="1">
      <alignment horizontal="left" vertical="top"/>
    </xf>
    <xf numFmtId="0" fontId="55" fillId="13" borderId="336" xfId="70" applyNumberFormat="1" applyFont="1" applyFill="1" applyBorder="1" applyAlignment="1">
      <alignment horizontal="center" vertical="center" wrapText="1"/>
    </xf>
    <xf numFmtId="0" fontId="55" fillId="13" borderId="323" xfId="70" applyNumberFormat="1" applyFont="1" applyFill="1" applyBorder="1" applyAlignment="1">
      <alignment horizontal="center" vertical="center" wrapText="1"/>
    </xf>
    <xf numFmtId="0" fontId="55" fillId="13" borderId="624" xfId="70" applyNumberFormat="1" applyFont="1" applyFill="1" applyBorder="1" applyAlignment="1">
      <alignment horizontal="center" vertical="center" wrapText="1"/>
    </xf>
    <xf numFmtId="0" fontId="55" fillId="13" borderId="48" xfId="70" applyNumberFormat="1" applyFont="1" applyFill="1" applyBorder="1" applyAlignment="1">
      <alignment horizontal="center" vertical="center" wrapText="1"/>
    </xf>
    <xf numFmtId="0" fontId="55" fillId="13" borderId="628" xfId="70" applyNumberFormat="1" applyFont="1" applyFill="1" applyBorder="1" applyAlignment="1">
      <alignment horizontal="center" vertical="center" wrapText="1"/>
    </xf>
    <xf numFmtId="0" fontId="55" fillId="13" borderId="625" xfId="70" applyNumberFormat="1" applyFont="1" applyFill="1" applyBorder="1" applyAlignment="1">
      <alignment horizontal="center" vertical="center" wrapText="1"/>
    </xf>
    <xf numFmtId="0" fontId="55" fillId="13" borderId="36" xfId="70" applyNumberFormat="1" applyFont="1" applyFill="1" applyBorder="1" applyAlignment="1">
      <alignment horizontal="center" vertical="center"/>
    </xf>
    <xf numFmtId="0" fontId="55" fillId="13" borderId="296" xfId="70" applyNumberFormat="1" applyFont="1" applyFill="1" applyBorder="1" applyAlignment="1">
      <alignment horizontal="center" vertical="center"/>
    </xf>
    <xf numFmtId="174" fontId="55" fillId="13" borderId="97" xfId="70" applyFont="1" applyFill="1" applyBorder="1" applyAlignment="1">
      <alignment horizontal="center" vertical="center"/>
    </xf>
    <xf numFmtId="174" fontId="55" fillId="13" borderId="178" xfId="70" applyFont="1" applyFill="1" applyBorder="1" applyAlignment="1">
      <alignment horizontal="center" vertical="center"/>
    </xf>
    <xf numFmtId="174" fontId="55" fillId="13" borderId="288" xfId="70" applyFont="1" applyFill="1" applyBorder="1" applyAlignment="1">
      <alignment horizontal="center" vertical="center"/>
    </xf>
    <xf numFmtId="174" fontId="55" fillId="13" borderId="118" xfId="70" applyFont="1" applyFill="1" applyBorder="1" applyAlignment="1">
      <alignment horizontal="center" vertical="center" wrapText="1"/>
    </xf>
    <xf numFmtId="0" fontId="55" fillId="13" borderId="0" xfId="23" applyFont="1" applyFill="1" applyBorder="1" applyAlignment="1">
      <alignment horizontal="center" vertical="center"/>
    </xf>
    <xf numFmtId="0" fontId="55" fillId="13" borderId="72" xfId="23" applyFont="1" applyFill="1" applyBorder="1" applyAlignment="1">
      <alignment horizontal="center" vertical="center"/>
    </xf>
    <xf numFmtId="0" fontId="55" fillId="13" borderId="122" xfId="23" applyFont="1" applyFill="1" applyBorder="1" applyAlignment="1">
      <alignment horizontal="center" vertical="center"/>
    </xf>
    <xf numFmtId="0" fontId="55" fillId="13" borderId="58" xfId="23" applyFont="1" applyFill="1" applyBorder="1" applyAlignment="1">
      <alignment horizontal="center" vertical="center"/>
    </xf>
    <xf numFmtId="0" fontId="55" fillId="13" borderId="24" xfId="23" applyFont="1" applyFill="1" applyBorder="1" applyAlignment="1">
      <alignment horizontal="center" vertical="center"/>
    </xf>
    <xf numFmtId="0" fontId="55" fillId="13" borderId="92" xfId="23" applyFont="1" applyFill="1" applyBorder="1" applyAlignment="1">
      <alignment horizontal="center" vertical="center"/>
    </xf>
    <xf numFmtId="0" fontId="55" fillId="13" borderId="73" xfId="23" applyFont="1" applyFill="1" applyBorder="1" applyAlignment="1">
      <alignment horizontal="center" vertical="center"/>
    </xf>
    <xf numFmtId="0" fontId="55" fillId="13" borderId="116" xfId="70" applyNumberFormat="1" applyFont="1" applyFill="1" applyBorder="1" applyAlignment="1">
      <alignment horizontal="center"/>
    </xf>
    <xf numFmtId="0" fontId="55" fillId="13" borderId="149" xfId="70" applyNumberFormat="1" applyFont="1" applyFill="1" applyBorder="1" applyAlignment="1">
      <alignment horizontal="center"/>
    </xf>
    <xf numFmtId="0" fontId="55" fillId="13" borderId="150" xfId="70" applyNumberFormat="1" applyFont="1" applyFill="1" applyBorder="1" applyAlignment="1">
      <alignment horizontal="center"/>
    </xf>
    <xf numFmtId="0" fontId="55" fillId="13" borderId="23" xfId="23" applyFont="1" applyFill="1" applyBorder="1" applyAlignment="1">
      <alignment horizontal="center" vertical="center" wrapText="1"/>
    </xf>
    <xf numFmtId="0" fontId="55" fillId="13" borderId="24" xfId="23" applyFont="1" applyFill="1" applyBorder="1" applyAlignment="1">
      <alignment horizontal="center" vertical="center" wrapText="1"/>
    </xf>
    <xf numFmtId="0" fontId="55" fillId="13" borderId="119" xfId="23" applyFont="1" applyFill="1" applyBorder="1" applyAlignment="1">
      <alignment horizontal="center" vertical="center" wrapText="1"/>
    </xf>
    <xf numFmtId="0" fontId="55" fillId="13" borderId="59" xfId="23" applyFont="1" applyFill="1" applyBorder="1" applyAlignment="1">
      <alignment horizontal="center" vertical="center" wrapText="1"/>
    </xf>
    <xf numFmtId="0" fontId="55" fillId="13" borderId="81" xfId="23" applyFont="1" applyFill="1" applyBorder="1" applyAlignment="1">
      <alignment horizontal="center" vertical="center" wrapText="1"/>
    </xf>
    <xf numFmtId="0" fontId="11" fillId="3" borderId="0" xfId="50" applyNumberFormat="1" applyFont="1" applyFill="1" applyAlignment="1">
      <alignment horizontal="left" vertical="top" wrapText="1"/>
    </xf>
    <xf numFmtId="0" fontId="11" fillId="3" borderId="0" xfId="50" applyNumberFormat="1" applyFont="1" applyFill="1" applyAlignment="1">
      <alignment horizontal="left" vertical="top"/>
    </xf>
    <xf numFmtId="0" fontId="55" fillId="13" borderId="113" xfId="23" applyFont="1" applyFill="1" applyBorder="1" applyAlignment="1">
      <alignment horizontal="center" vertical="center" wrapText="1"/>
    </xf>
    <xf numFmtId="0" fontId="55" fillId="13" borderId="34" xfId="23" applyFont="1" applyFill="1" applyBorder="1" applyAlignment="1">
      <alignment horizontal="center" vertical="center" wrapText="1"/>
    </xf>
    <xf numFmtId="0" fontId="55" fillId="13" borderId="49" xfId="23" applyFont="1" applyFill="1" applyBorder="1" applyAlignment="1">
      <alignment horizontal="center" vertical="center" wrapText="1"/>
    </xf>
    <xf numFmtId="0" fontId="55" fillId="13" borderId="45" xfId="70" applyNumberFormat="1" applyFont="1" applyFill="1" applyBorder="1" applyAlignment="1">
      <alignment horizontal="center"/>
    </xf>
    <xf numFmtId="0" fontId="55" fillId="13" borderId="46" xfId="70" applyNumberFormat="1" applyFont="1" applyFill="1" applyBorder="1" applyAlignment="1">
      <alignment horizontal="center"/>
    </xf>
    <xf numFmtId="0" fontId="55" fillId="13" borderId="115" xfId="70" applyNumberFormat="1" applyFont="1" applyFill="1" applyBorder="1" applyAlignment="1">
      <alignment horizontal="center"/>
    </xf>
    <xf numFmtId="0" fontId="55" fillId="13" borderId="0" xfId="23" applyFont="1" applyFill="1" applyAlignment="1">
      <alignment horizontal="center" vertical="center" wrapText="1"/>
    </xf>
    <xf numFmtId="174" fontId="55" fillId="13" borderId="60" xfId="70" applyFont="1" applyFill="1" applyBorder="1" applyAlignment="1">
      <alignment horizontal="center" vertical="center" wrapText="1"/>
    </xf>
    <xf numFmtId="174" fontId="55" fillId="13" borderId="103" xfId="70" applyFont="1" applyFill="1" applyBorder="1" applyAlignment="1">
      <alignment horizontal="center" vertical="center" wrapText="1"/>
    </xf>
    <xf numFmtId="0" fontId="55" fillId="13" borderId="92" xfId="23" applyFont="1" applyFill="1" applyBorder="1" applyAlignment="1">
      <alignment horizontal="center" vertical="center" wrapText="1"/>
    </xf>
    <xf numFmtId="0" fontId="55" fillId="13" borderId="73" xfId="23" applyFont="1" applyFill="1" applyBorder="1" applyAlignment="1">
      <alignment horizontal="center" vertical="center" wrapText="1"/>
    </xf>
    <xf numFmtId="0" fontId="55" fillId="13" borderId="58" xfId="23" applyFont="1" applyFill="1" applyBorder="1" applyAlignment="1">
      <alignment horizontal="center" vertical="center" wrapText="1"/>
    </xf>
    <xf numFmtId="0" fontId="55" fillId="13" borderId="284" xfId="23" applyFont="1" applyFill="1" applyBorder="1" applyAlignment="1">
      <alignment horizontal="center" vertical="center" wrapText="1"/>
    </xf>
    <xf numFmtId="0" fontId="55" fillId="13" borderId="118" xfId="23" applyFont="1" applyFill="1" applyBorder="1" applyAlignment="1">
      <alignment horizontal="center" vertical="center" wrapText="1"/>
    </xf>
    <xf numFmtId="0" fontId="55" fillId="13" borderId="128" xfId="23" applyFont="1" applyFill="1" applyBorder="1" applyAlignment="1">
      <alignment horizontal="center" vertical="center" wrapText="1"/>
    </xf>
    <xf numFmtId="0" fontId="55" fillId="13" borderId="72" xfId="23" applyFont="1" applyFill="1" applyBorder="1" applyAlignment="1">
      <alignment horizontal="center" vertical="center" wrapText="1"/>
    </xf>
    <xf numFmtId="0" fontId="55" fillId="13" borderId="90" xfId="23" applyFont="1" applyFill="1" applyBorder="1" applyAlignment="1">
      <alignment horizontal="center" vertical="center" wrapText="1"/>
    </xf>
    <xf numFmtId="168" fontId="13" fillId="0" borderId="36" xfId="1" applyNumberFormat="1" applyFont="1" applyFill="1" applyBorder="1" applyAlignment="1">
      <alignment horizontal="center" vertical="center"/>
    </xf>
    <xf numFmtId="168" fontId="13" fillId="0" borderId="42" xfId="1" applyNumberFormat="1" applyFont="1" applyFill="1" applyBorder="1" applyAlignment="1">
      <alignment horizontal="center" vertical="center"/>
    </xf>
    <xf numFmtId="168" fontId="13" fillId="0" borderId="0" xfId="1" applyNumberFormat="1" applyFont="1" applyFill="1" applyBorder="1" applyAlignment="1">
      <alignment horizontal="center" vertical="center"/>
    </xf>
    <xf numFmtId="168" fontId="13" fillId="0" borderId="90" xfId="1" applyNumberFormat="1" applyFont="1" applyFill="1" applyBorder="1" applyAlignment="1">
      <alignment horizontal="center" vertical="center"/>
    </xf>
    <xf numFmtId="168" fontId="13" fillId="0" borderId="94" xfId="1" applyNumberFormat="1" applyFont="1" applyFill="1" applyBorder="1" applyAlignment="1">
      <alignment horizontal="center" vertical="center"/>
    </xf>
    <xf numFmtId="168" fontId="13" fillId="0" borderId="525" xfId="1" applyNumberFormat="1" applyFont="1" applyFill="1" applyBorder="1" applyAlignment="1">
      <alignment horizontal="center" vertical="center"/>
    </xf>
    <xf numFmtId="0" fontId="55" fillId="13" borderId="113" xfId="70" applyNumberFormat="1" applyFont="1" applyFill="1" applyBorder="1" applyAlignment="1">
      <alignment horizontal="center" vertical="center" wrapText="1"/>
    </xf>
    <xf numFmtId="0" fontId="55" fillId="13" borderId="34" xfId="70" applyNumberFormat="1" applyFont="1" applyFill="1" applyBorder="1" applyAlignment="1">
      <alignment horizontal="center" vertical="center" wrapText="1"/>
    </xf>
    <xf numFmtId="0" fontId="55" fillId="13" borderId="169" xfId="70" applyNumberFormat="1" applyFont="1" applyFill="1" applyBorder="1" applyAlignment="1">
      <alignment horizontal="center" vertical="center" wrapText="1"/>
    </xf>
    <xf numFmtId="0" fontId="55" fillId="13" borderId="40" xfId="70" applyNumberFormat="1" applyFont="1" applyFill="1" applyBorder="1" applyAlignment="1">
      <alignment horizontal="center" vertical="center" wrapText="1"/>
    </xf>
    <xf numFmtId="0" fontId="55" fillId="13" borderId="161" xfId="70" applyNumberFormat="1" applyFont="1" applyFill="1" applyBorder="1" applyAlignment="1">
      <alignment horizontal="center" vertical="center" wrapText="1"/>
    </xf>
    <xf numFmtId="0" fontId="55" fillId="13" borderId="45" xfId="70" applyNumberFormat="1" applyFont="1" applyFill="1" applyBorder="1" applyAlignment="1">
      <alignment horizontal="center" vertical="center"/>
    </xf>
    <xf numFmtId="0" fontId="55" fillId="13" borderId="46" xfId="70" applyNumberFormat="1" applyFont="1" applyFill="1" applyBorder="1" applyAlignment="1">
      <alignment horizontal="center" vertical="center"/>
    </xf>
    <xf numFmtId="0" fontId="55" fillId="13" borderId="115" xfId="70" applyNumberFormat="1" applyFont="1" applyFill="1" applyBorder="1" applyAlignment="1">
      <alignment horizontal="center" vertical="center"/>
    </xf>
    <xf numFmtId="0" fontId="55" fillId="13" borderId="97" xfId="70" applyNumberFormat="1" applyFont="1" applyFill="1" applyBorder="1" applyAlignment="1">
      <alignment horizontal="center"/>
    </xf>
    <xf numFmtId="0" fontId="55" fillId="13" borderId="178" xfId="70" applyNumberFormat="1" applyFont="1" applyFill="1" applyBorder="1" applyAlignment="1">
      <alignment horizontal="center"/>
    </xf>
    <xf numFmtId="0" fontId="55" fillId="13" borderId="288" xfId="70" applyNumberFormat="1" applyFont="1" applyFill="1" applyBorder="1" applyAlignment="1">
      <alignment horizontal="center"/>
    </xf>
    <xf numFmtId="174" fontId="55" fillId="13" borderId="98" xfId="70" applyFont="1" applyFill="1" applyBorder="1" applyAlignment="1">
      <alignment horizontal="center" vertical="center" wrapText="1"/>
    </xf>
    <xf numFmtId="174" fontId="55" fillId="13" borderId="291" xfId="70" applyFont="1" applyFill="1" applyBorder="1" applyAlignment="1">
      <alignment horizontal="center" vertical="center" wrapText="1"/>
    </xf>
    <xf numFmtId="0" fontId="55" fillId="13" borderId="59" xfId="70" applyNumberFormat="1" applyFont="1" applyFill="1" applyBorder="1" applyAlignment="1">
      <alignment horizontal="center" vertical="center" wrapText="1"/>
    </xf>
    <xf numFmtId="0" fontId="55" fillId="13" borderId="134" xfId="70" applyNumberFormat="1" applyFont="1" applyFill="1" applyBorder="1" applyAlignment="1">
      <alignment horizontal="center" vertical="center" wrapText="1"/>
    </xf>
    <xf numFmtId="0" fontId="55" fillId="13" borderId="290" xfId="70" applyNumberFormat="1" applyFont="1" applyFill="1" applyBorder="1" applyAlignment="1">
      <alignment horizontal="center" vertical="center" wrapText="1"/>
    </xf>
    <xf numFmtId="174" fontId="55" fillId="13" borderId="265" xfId="70" applyFont="1" applyFill="1" applyBorder="1" applyAlignment="1">
      <alignment horizontal="center" vertical="center" wrapText="1"/>
    </xf>
    <xf numFmtId="174" fontId="55" fillId="13" borderId="266" xfId="70" applyFont="1" applyFill="1" applyBorder="1" applyAlignment="1">
      <alignment horizontal="center" vertical="center" wrapText="1"/>
    </xf>
    <xf numFmtId="174" fontId="55" fillId="13" borderId="289" xfId="70" applyFont="1" applyFill="1" applyBorder="1" applyAlignment="1">
      <alignment horizontal="center" vertical="center" wrapText="1"/>
    </xf>
    <xf numFmtId="174" fontId="55" fillId="13" borderId="174" xfId="70" applyFont="1" applyFill="1" applyBorder="1" applyAlignment="1">
      <alignment horizontal="center" vertical="center" wrapText="1"/>
    </xf>
    <xf numFmtId="174" fontId="55" fillId="13" borderId="101" xfId="70" applyFont="1" applyFill="1" applyBorder="1" applyAlignment="1">
      <alignment horizontal="center" vertical="center" wrapText="1"/>
    </xf>
    <xf numFmtId="174" fontId="55" fillId="13" borderId="183" xfId="70" applyFont="1" applyFill="1" applyBorder="1" applyAlignment="1">
      <alignment horizontal="center" vertical="center" wrapText="1"/>
    </xf>
    <xf numFmtId="174" fontId="55" fillId="13" borderId="75" xfId="70" applyFont="1" applyFill="1" applyBorder="1" applyAlignment="1">
      <alignment horizontal="center" vertical="center" wrapText="1"/>
    </xf>
    <xf numFmtId="174" fontId="55" fillId="13" borderId="181" xfId="70" applyFont="1" applyFill="1" applyBorder="1" applyAlignment="1">
      <alignment horizontal="center" vertical="center" wrapText="1"/>
    </xf>
    <xf numFmtId="0" fontId="55" fillId="13" borderId="94" xfId="70" applyNumberFormat="1" applyFont="1" applyFill="1" applyBorder="1" applyAlignment="1">
      <alignment horizontal="center" vertical="center" wrapText="1"/>
    </xf>
    <xf numFmtId="0" fontId="55" fillId="13" borderId="100" xfId="70" applyNumberFormat="1" applyFont="1" applyFill="1" applyBorder="1" applyAlignment="1">
      <alignment horizontal="center" vertical="center" wrapText="1"/>
    </xf>
    <xf numFmtId="0" fontId="55" fillId="13" borderId="243" xfId="70" applyNumberFormat="1" applyFont="1" applyFill="1" applyBorder="1" applyAlignment="1">
      <alignment horizontal="center" vertical="center" wrapText="1"/>
    </xf>
    <xf numFmtId="0" fontId="55" fillId="13" borderId="637" xfId="23" applyFont="1" applyFill="1" applyBorder="1" applyAlignment="1">
      <alignment horizontal="center" vertical="center" wrapText="1"/>
    </xf>
    <xf numFmtId="0" fontId="55" fillId="13" borderId="287" xfId="23" applyFont="1" applyFill="1" applyBorder="1" applyAlignment="1">
      <alignment horizontal="center" vertical="center" wrapText="1"/>
    </xf>
    <xf numFmtId="0" fontId="55" fillId="13" borderId="114" xfId="70" applyNumberFormat="1" applyFont="1" applyFill="1" applyBorder="1" applyAlignment="1">
      <alignment horizontal="center" vertical="center" wrapText="1"/>
    </xf>
    <xf numFmtId="0" fontId="55" fillId="13" borderId="293" xfId="70" applyNumberFormat="1" applyFont="1" applyFill="1" applyBorder="1" applyAlignment="1">
      <alignment horizontal="center" vertical="center" wrapText="1"/>
    </xf>
    <xf numFmtId="0" fontId="55" fillId="13" borderId="98" xfId="23" applyFont="1" applyFill="1" applyBorder="1" applyAlignment="1">
      <alignment horizontal="center" vertical="center"/>
    </xf>
    <xf numFmtId="0" fontId="55" fillId="13" borderId="265" xfId="23" applyFont="1" applyFill="1" applyBorder="1" applyAlignment="1">
      <alignment horizontal="center" vertical="center"/>
    </xf>
    <xf numFmtId="0" fontId="55" fillId="13" borderId="266" xfId="23" applyFont="1" applyFill="1" applyBorder="1" applyAlignment="1">
      <alignment horizontal="center" vertical="center"/>
    </xf>
    <xf numFmtId="0" fontId="55" fillId="13" borderId="289" xfId="23" applyFont="1" applyFill="1" applyBorder="1" applyAlignment="1">
      <alignment horizontal="center" vertical="center"/>
    </xf>
    <xf numFmtId="0" fontId="55" fillId="13" borderId="174" xfId="23" applyFont="1" applyFill="1" applyBorder="1" applyAlignment="1">
      <alignment horizontal="center" vertical="center"/>
    </xf>
    <xf numFmtId="0" fontId="55" fillId="13" borderId="636" xfId="23" applyFont="1" applyFill="1" applyBorder="1" applyAlignment="1">
      <alignment horizontal="center" vertical="center" wrapText="1"/>
    </xf>
    <xf numFmtId="0" fontId="55" fillId="13" borderId="182" xfId="23" applyFont="1" applyFill="1" applyBorder="1" applyAlignment="1">
      <alignment horizontal="center" vertical="center" wrapText="1"/>
    </xf>
    <xf numFmtId="0" fontId="55" fillId="13" borderId="673" xfId="0" applyFont="1" applyFill="1" applyBorder="1" applyAlignment="1">
      <alignment horizontal="center" vertical="center" wrapText="1"/>
    </xf>
    <xf numFmtId="0" fontId="55" fillId="13" borderId="538" xfId="0" applyFont="1" applyFill="1" applyBorder="1" applyAlignment="1">
      <alignment horizontal="center" vertical="center" wrapText="1"/>
    </xf>
    <xf numFmtId="0" fontId="55" fillId="13" borderId="677" xfId="0" applyFont="1" applyFill="1" applyBorder="1" applyAlignment="1">
      <alignment horizontal="center" vertical="center" wrapText="1"/>
    </xf>
    <xf numFmtId="0" fontId="55" fillId="13" borderId="126" xfId="70" applyNumberFormat="1" applyFont="1" applyFill="1" applyBorder="1" applyAlignment="1">
      <alignment horizontal="center" vertical="center" wrapText="1"/>
    </xf>
    <xf numFmtId="0" fontId="55" fillId="13" borderId="177" xfId="0" applyFont="1" applyFill="1" applyBorder="1" applyAlignment="1">
      <alignment horizontal="center" vertical="center"/>
    </xf>
    <xf numFmtId="0" fontId="55" fillId="13" borderId="2" xfId="0" applyFont="1" applyFill="1" applyBorder="1" applyAlignment="1">
      <alignment horizontal="center" vertical="center"/>
    </xf>
    <xf numFmtId="0" fontId="55" fillId="13" borderId="674" xfId="0" applyFont="1" applyFill="1" applyBorder="1" applyAlignment="1">
      <alignment horizontal="center" vertical="center"/>
    </xf>
    <xf numFmtId="0" fontId="55" fillId="13" borderId="417" xfId="0" applyFont="1" applyFill="1" applyBorder="1" applyAlignment="1">
      <alignment horizontal="center" vertical="center"/>
    </xf>
    <xf numFmtId="0" fontId="55" fillId="13" borderId="186" xfId="0" applyFont="1" applyFill="1" applyBorder="1" applyAlignment="1">
      <alignment horizontal="center" vertical="center"/>
    </xf>
    <xf numFmtId="0" fontId="55" fillId="13" borderId="276" xfId="0" applyFont="1" applyFill="1" applyBorder="1" applyAlignment="1">
      <alignment horizontal="center" vertical="center"/>
    </xf>
    <xf numFmtId="0" fontId="55" fillId="13" borderId="174" xfId="0" applyFont="1" applyFill="1" applyBorder="1" applyAlignment="1">
      <alignment horizontal="center" vertical="center" wrapText="1"/>
    </xf>
    <xf numFmtId="0" fontId="55" fillId="13" borderId="266" xfId="0" applyFont="1" applyFill="1" applyBorder="1" applyAlignment="1">
      <alignment horizontal="center" vertical="center" wrapText="1"/>
    </xf>
    <xf numFmtId="0" fontId="55" fillId="13" borderId="267" xfId="0" applyFont="1" applyFill="1" applyBorder="1" applyAlignment="1">
      <alignment horizontal="center" vertical="center" wrapText="1"/>
    </xf>
    <xf numFmtId="0" fontId="55" fillId="13" borderId="289" xfId="0" applyFont="1" applyFill="1" applyBorder="1" applyAlignment="1">
      <alignment horizontal="center" vertical="center" wrapText="1"/>
    </xf>
    <xf numFmtId="0" fontId="55" fillId="13" borderId="77" xfId="0" applyFont="1" applyFill="1" applyBorder="1" applyAlignment="1">
      <alignment horizontal="center" vertical="center" wrapText="1"/>
    </xf>
    <xf numFmtId="0" fontId="55" fillId="13" borderId="110" xfId="0" applyFont="1" applyFill="1" applyBorder="1" applyAlignment="1">
      <alignment horizontal="center" vertical="center" wrapText="1"/>
    </xf>
    <xf numFmtId="0" fontId="55" fillId="13" borderId="83" xfId="0" applyFont="1" applyFill="1" applyBorder="1" applyAlignment="1">
      <alignment horizontal="center" vertical="center" wrapText="1"/>
    </xf>
    <xf numFmtId="0" fontId="55" fillId="13" borderId="301" xfId="0" applyFont="1" applyFill="1" applyBorder="1" applyAlignment="1">
      <alignment horizontal="center" vertical="center" wrapText="1"/>
    </xf>
    <xf numFmtId="0" fontId="55" fillId="13" borderId="246" xfId="0" applyFont="1" applyFill="1" applyBorder="1" applyAlignment="1">
      <alignment horizontal="center" vertical="center" wrapText="1"/>
    </xf>
    <xf numFmtId="0" fontId="55" fillId="13" borderId="247" xfId="0" applyFont="1" applyFill="1" applyBorder="1" applyAlignment="1">
      <alignment horizontal="center" vertical="center" wrapText="1"/>
    </xf>
    <xf numFmtId="0" fontId="55" fillId="13" borderId="675" xfId="0" applyFont="1" applyFill="1" applyBorder="1" applyAlignment="1">
      <alignment horizontal="center" vertical="center" wrapText="1"/>
    </xf>
    <xf numFmtId="0" fontId="55" fillId="13" borderId="676" xfId="0" applyFont="1" applyFill="1" applyBorder="1" applyAlignment="1">
      <alignment horizontal="center" vertical="center" wrapText="1"/>
    </xf>
    <xf numFmtId="0" fontId="55" fillId="13" borderId="267" xfId="23" applyFont="1" applyFill="1" applyBorder="1" applyAlignment="1">
      <alignment horizontal="center" vertical="center"/>
    </xf>
    <xf numFmtId="0" fontId="55" fillId="13" borderId="346" xfId="23" applyFont="1" applyFill="1" applyBorder="1" applyAlignment="1">
      <alignment horizontal="center" vertical="center"/>
    </xf>
    <xf numFmtId="0" fontId="55" fillId="13" borderId="341" xfId="23" applyFont="1" applyFill="1" applyBorder="1" applyAlignment="1">
      <alignment horizontal="center" vertical="center"/>
    </xf>
    <xf numFmtId="0" fontId="55" fillId="13" borderId="158" xfId="23" applyFont="1" applyFill="1" applyBorder="1" applyAlignment="1">
      <alignment horizontal="center" vertical="center"/>
    </xf>
    <xf numFmtId="0" fontId="55" fillId="13" borderId="290" xfId="0" applyFont="1" applyFill="1" applyBorder="1" applyAlignment="1">
      <alignment horizontal="center" vertical="center" wrapText="1"/>
    </xf>
    <xf numFmtId="0" fontId="55" fillId="13" borderId="264" xfId="0" applyFont="1" applyFill="1" applyBorder="1" applyAlignment="1">
      <alignment horizontal="center" vertical="center" wrapText="1"/>
    </xf>
    <xf numFmtId="0" fontId="55" fillId="13" borderId="111" xfId="0" applyFont="1" applyFill="1" applyBorder="1" applyAlignment="1">
      <alignment horizontal="center" vertical="center" wrapText="1"/>
    </xf>
    <xf numFmtId="0" fontId="55" fillId="13" borderId="112" xfId="0" applyFont="1" applyFill="1" applyBorder="1" applyAlignment="1">
      <alignment horizontal="center" vertical="center" wrapText="1"/>
    </xf>
    <xf numFmtId="0" fontId="55" fillId="13" borderId="265" xfId="0" applyFont="1" applyFill="1" applyBorder="1" applyAlignment="1">
      <alignment horizontal="center" vertical="center" wrapText="1"/>
    </xf>
    <xf numFmtId="0" fontId="55" fillId="13" borderId="79" xfId="23" applyFont="1" applyFill="1" applyBorder="1" applyAlignment="1">
      <alignment horizontal="center" vertical="center"/>
    </xf>
    <xf numFmtId="0" fontId="55" fillId="13" borderId="299" xfId="23" applyFont="1" applyFill="1" applyBorder="1" applyAlignment="1">
      <alignment horizontal="center" vertical="center"/>
    </xf>
    <xf numFmtId="0" fontId="55" fillId="13" borderId="300" xfId="23" applyFont="1" applyFill="1" applyBorder="1" applyAlignment="1">
      <alignment horizontal="center" vertical="center"/>
    </xf>
    <xf numFmtId="0" fontId="55" fillId="13" borderId="636" xfId="0" applyFont="1" applyFill="1" applyBorder="1" applyAlignment="1">
      <alignment horizontal="center" vertical="center" wrapText="1"/>
    </xf>
    <xf numFmtId="0" fontId="55" fillId="13" borderId="667" xfId="0" applyFont="1" applyFill="1" applyBorder="1" applyAlignment="1">
      <alignment horizontal="center" vertical="center" wrapText="1"/>
    </xf>
    <xf numFmtId="0" fontId="55" fillId="13" borderId="298" xfId="0" applyFont="1" applyFill="1" applyBorder="1" applyAlignment="1">
      <alignment horizontal="center" vertical="center" wrapText="1"/>
    </xf>
    <xf numFmtId="0" fontId="55" fillId="13" borderId="670" xfId="0" applyFont="1" applyFill="1" applyBorder="1" applyAlignment="1">
      <alignment horizontal="center" vertical="center" wrapText="1"/>
    </xf>
    <xf numFmtId="168" fontId="13" fillId="0" borderId="672" xfId="1" applyNumberFormat="1" applyFont="1" applyFill="1" applyBorder="1" applyAlignment="1">
      <alignment horizontal="center" vertical="center"/>
    </xf>
    <xf numFmtId="168" fontId="13" fillId="0" borderId="667" xfId="1" applyNumberFormat="1" applyFont="1" applyFill="1" applyBorder="1" applyAlignment="1">
      <alignment horizontal="center" vertical="center"/>
    </xf>
    <xf numFmtId="168" fontId="13" fillId="0" borderId="668" xfId="1" applyNumberFormat="1" applyFont="1" applyFill="1" applyBorder="1" applyAlignment="1">
      <alignment horizontal="center" vertical="center"/>
    </xf>
    <xf numFmtId="168" fontId="13" fillId="0" borderId="470" xfId="1" applyNumberFormat="1" applyFont="1" applyFill="1" applyBorder="1" applyAlignment="1">
      <alignment horizontal="center" vertical="center"/>
    </xf>
    <xf numFmtId="168" fontId="13" fillId="0" borderId="346" xfId="1" applyNumberFormat="1" applyFont="1" applyFill="1" applyBorder="1" applyAlignment="1">
      <alignment horizontal="center" vertical="center"/>
    </xf>
    <xf numFmtId="168" fontId="13" fillId="0" borderId="604" xfId="1" applyNumberFormat="1" applyFont="1" applyFill="1" applyBorder="1" applyAlignment="1">
      <alignment horizontal="center" vertical="center"/>
    </xf>
    <xf numFmtId="168" fontId="13" fillId="0" borderId="20" xfId="1" applyNumberFormat="1" applyFont="1" applyFill="1" applyBorder="1" applyAlignment="1">
      <alignment horizontal="center" vertical="center"/>
    </xf>
    <xf numFmtId="168" fontId="13" fillId="0" borderId="679" xfId="1" applyNumberFormat="1" applyFont="1" applyFill="1" applyBorder="1" applyAlignment="1">
      <alignment horizontal="center" vertical="center"/>
    </xf>
    <xf numFmtId="0" fontId="55" fillId="13" borderId="297" xfId="0" applyFont="1" applyFill="1" applyBorder="1" applyAlignment="1">
      <alignment horizontal="center" vertical="center" wrapText="1"/>
    </xf>
    <xf numFmtId="0" fontId="55" fillId="13" borderId="666" xfId="0" applyFont="1" applyFill="1" applyBorder="1" applyAlignment="1">
      <alignment horizontal="center" vertical="center" wrapText="1"/>
    </xf>
    <xf numFmtId="0" fontId="55" fillId="13" borderId="75" xfId="0" applyFont="1" applyFill="1" applyBorder="1" applyAlignment="1">
      <alignment horizontal="center" vertical="center" wrapText="1"/>
    </xf>
    <xf numFmtId="0" fontId="55" fillId="13" borderId="663" xfId="0" applyFont="1" applyFill="1" applyBorder="1" applyAlignment="1">
      <alignment horizontal="center" vertical="center" wrapText="1"/>
    </xf>
    <xf numFmtId="0" fontId="55" fillId="13" borderId="478" xfId="0" applyFont="1" applyFill="1" applyBorder="1" applyAlignment="1">
      <alignment horizontal="center" vertical="center" wrapText="1"/>
    </xf>
    <xf numFmtId="0" fontId="55" fillId="13" borderId="668" xfId="0" applyFont="1" applyFill="1" applyBorder="1" applyAlignment="1">
      <alignment horizontal="center" vertical="center" wrapText="1"/>
    </xf>
    <xf numFmtId="0" fontId="55" fillId="13" borderId="669" xfId="0" applyFont="1" applyFill="1" applyBorder="1" applyAlignment="1">
      <alignment horizontal="center" vertical="center" wrapText="1"/>
    </xf>
    <xf numFmtId="169" fontId="17" fillId="3" borderId="0" xfId="57" applyNumberFormat="1" applyFont="1" applyFill="1" applyAlignment="1">
      <alignment horizontal="left" vertical="top"/>
    </xf>
    <xf numFmtId="17" fontId="7" fillId="0" borderId="0" xfId="7" applyNumberFormat="1" applyFont="1" applyFill="1" applyBorder="1" applyAlignment="1">
      <alignment horizontal="center" vertical="center"/>
    </xf>
    <xf numFmtId="17" fontId="7" fillId="0" borderId="34" xfId="7" applyNumberFormat="1" applyFont="1" applyFill="1" applyBorder="1" applyAlignment="1">
      <alignment horizontal="center" vertical="center"/>
    </xf>
    <xf numFmtId="17" fontId="7" fillId="0" borderId="90" xfId="7" applyNumberFormat="1" applyFont="1" applyFill="1" applyBorder="1" applyAlignment="1">
      <alignment horizontal="center" vertical="center"/>
    </xf>
    <xf numFmtId="181" fontId="13" fillId="20" borderId="295" xfId="57" applyFont="1" applyFill="1" applyBorder="1" applyAlignment="1">
      <alignment horizontal="center"/>
    </xf>
    <xf numFmtId="181" fontId="13" fillId="20" borderId="303" xfId="57" applyFont="1" applyFill="1" applyBorder="1" applyAlignment="1">
      <alignment horizontal="center"/>
    </xf>
    <xf numFmtId="181" fontId="13" fillId="20" borderId="286" xfId="57" applyFont="1" applyFill="1" applyBorder="1" applyAlignment="1">
      <alignment horizontal="center"/>
    </xf>
    <xf numFmtId="181" fontId="13" fillId="20" borderId="191" xfId="57" applyFont="1" applyFill="1" applyBorder="1" applyAlignment="1">
      <alignment horizontal="center"/>
    </xf>
    <xf numFmtId="181" fontId="13" fillId="20" borderId="208" xfId="57" applyFont="1" applyFill="1" applyBorder="1" applyAlignment="1">
      <alignment horizontal="center"/>
    </xf>
    <xf numFmtId="181" fontId="13" fillId="20" borderId="19" xfId="57" applyFont="1" applyFill="1" applyBorder="1" applyAlignment="1">
      <alignment horizontal="center"/>
    </xf>
    <xf numFmtId="169" fontId="17" fillId="3" borderId="0" xfId="57" applyNumberFormat="1" applyFont="1" applyFill="1" applyAlignment="1">
      <alignment horizontal="left" vertical="top" wrapText="1"/>
    </xf>
    <xf numFmtId="179" fontId="11" fillId="3" borderId="579" xfId="25" applyNumberFormat="1" applyFont="1" applyFill="1" applyBorder="1" applyAlignment="1">
      <alignment horizontal="center" vertical="center"/>
    </xf>
    <xf numFmtId="179" fontId="11" fillId="3" borderId="608" xfId="25" applyNumberFormat="1" applyFont="1" applyFill="1" applyBorder="1" applyAlignment="1">
      <alignment horizontal="center" vertical="center"/>
    </xf>
    <xf numFmtId="179" fontId="11" fillId="3" borderId="618" xfId="25" applyNumberFormat="1" applyFont="1" applyFill="1" applyBorder="1" applyAlignment="1">
      <alignment horizontal="center" vertical="center"/>
    </xf>
    <xf numFmtId="179" fontId="11" fillId="3" borderId="470" xfId="25" applyNumberFormat="1" applyFont="1" applyFill="1" applyBorder="1" applyAlignment="1">
      <alignment horizontal="center" vertical="center"/>
    </xf>
    <xf numFmtId="179" fontId="11" fillId="3" borderId="0" xfId="25" applyNumberFormat="1" applyFont="1" applyFill="1" applyBorder="1" applyAlignment="1">
      <alignment horizontal="center" vertical="center"/>
    </xf>
    <xf numFmtId="179" fontId="11" fillId="3" borderId="90" xfId="25" applyNumberFormat="1" applyFont="1" applyFill="1" applyBorder="1" applyAlignment="1">
      <alignment horizontal="center" vertical="center"/>
    </xf>
    <xf numFmtId="179" fontId="11" fillId="3" borderId="639" xfId="25" applyNumberFormat="1" applyFont="1" applyFill="1" applyBorder="1" applyAlignment="1">
      <alignment horizontal="center" vertical="center"/>
    </xf>
    <xf numFmtId="179" fontId="11" fillId="3" borderId="94" xfId="25" applyNumberFormat="1" applyFont="1" applyFill="1" applyBorder="1" applyAlignment="1">
      <alignment horizontal="center" vertical="center"/>
    </xf>
    <xf numFmtId="179" fontId="11" fillId="3" borderId="525" xfId="25" applyNumberFormat="1" applyFont="1" applyFill="1" applyBorder="1" applyAlignment="1">
      <alignment horizontal="center" vertical="center"/>
    </xf>
    <xf numFmtId="49" fontId="44" fillId="3" borderId="0" xfId="0" applyNumberFormat="1" applyFont="1" applyFill="1" applyAlignment="1">
      <alignment horizontal="left" wrapText="1"/>
    </xf>
    <xf numFmtId="49" fontId="5" fillId="3" borderId="0" xfId="0" applyNumberFormat="1" applyFont="1" applyFill="1" applyAlignment="1">
      <alignment horizontal="left" vertical="top" wrapText="1"/>
    </xf>
    <xf numFmtId="0" fontId="35" fillId="3" borderId="0" xfId="0" applyFont="1" applyFill="1" applyAlignment="1">
      <alignment horizontal="left" wrapText="1"/>
    </xf>
    <xf numFmtId="49" fontId="17" fillId="3" borderId="0" xfId="0" applyNumberFormat="1" applyFont="1" applyFill="1" applyAlignment="1">
      <alignment horizontal="left" wrapText="1"/>
    </xf>
    <xf numFmtId="49" fontId="26" fillId="13" borderId="45" xfId="0" applyNumberFormat="1" applyFont="1" applyFill="1" applyBorder="1" applyAlignment="1">
      <alignment horizontal="center" vertical="center" wrapText="1"/>
    </xf>
    <xf numFmtId="49" fontId="26" fillId="13" borderId="88" xfId="0" applyNumberFormat="1" applyFont="1" applyFill="1" applyBorder="1" applyAlignment="1">
      <alignment horizontal="center" vertical="center"/>
    </xf>
    <xf numFmtId="49" fontId="5" fillId="3" borderId="0" xfId="0" applyNumberFormat="1" applyFont="1" applyFill="1" applyAlignment="1">
      <alignment horizontal="left" vertical="top"/>
    </xf>
    <xf numFmtId="49" fontId="26" fillId="13" borderId="153" xfId="0" applyNumberFormat="1" applyFont="1" applyFill="1" applyBorder="1" applyAlignment="1">
      <alignment horizontal="center" vertical="center" wrapText="1"/>
    </xf>
    <xf numFmtId="49" fontId="26" fillId="13" borderId="154" xfId="0" applyNumberFormat="1" applyFont="1" applyFill="1" applyBorder="1" applyAlignment="1">
      <alignment horizontal="center" vertical="center" wrapText="1"/>
    </xf>
    <xf numFmtId="49" fontId="26" fillId="13" borderId="102" xfId="0" applyNumberFormat="1" applyFont="1" applyFill="1" applyBorder="1" applyAlignment="1">
      <alignment horizontal="center" vertical="center" wrapText="1"/>
    </xf>
    <xf numFmtId="49" fontId="26" fillId="13" borderId="159" xfId="0" applyNumberFormat="1" applyFont="1" applyFill="1" applyBorder="1" applyAlignment="1">
      <alignment horizontal="center" vertical="center"/>
    </xf>
    <xf numFmtId="0" fontId="26" fillId="13" borderId="102" xfId="0" applyFont="1" applyFill="1" applyBorder="1" applyAlignment="1">
      <alignment horizontal="center" vertical="center" wrapText="1"/>
    </xf>
    <xf numFmtId="0" fontId="26" fillId="13" borderId="159" xfId="0" applyFont="1" applyFill="1" applyBorder="1" applyAlignment="1">
      <alignment horizontal="center" vertical="center" wrapText="1"/>
    </xf>
    <xf numFmtId="0" fontId="26" fillId="13" borderId="171" xfId="0" applyFont="1" applyFill="1" applyBorder="1" applyAlignment="1">
      <alignment horizontal="center" vertical="center" wrapText="1"/>
    </xf>
    <xf numFmtId="49" fontId="26" fillId="13" borderId="171" xfId="0" applyNumberFormat="1" applyFont="1" applyFill="1" applyBorder="1" applyAlignment="1">
      <alignment horizontal="center" vertical="center" wrapText="1"/>
    </xf>
    <xf numFmtId="49" fontId="35" fillId="3" borderId="0" xfId="0" applyNumberFormat="1" applyFont="1" applyFill="1" applyAlignment="1">
      <alignment horizontal="left" wrapText="1"/>
    </xf>
    <xf numFmtId="0" fontId="26" fillId="13" borderId="46" xfId="0" applyFont="1" applyFill="1" applyBorder="1" applyAlignment="1">
      <alignment horizontal="center" vertical="center" wrapText="1"/>
    </xf>
    <xf numFmtId="0" fontId="26" fillId="13" borderId="93" xfId="0" applyFont="1" applyFill="1" applyBorder="1" applyAlignment="1">
      <alignment horizontal="center" vertical="center" wrapText="1"/>
    </xf>
    <xf numFmtId="49" fontId="26" fillId="13" borderId="46" xfId="0" applyNumberFormat="1" applyFont="1" applyFill="1" applyBorder="1" applyAlignment="1">
      <alignment horizontal="center" vertical="center" wrapText="1"/>
    </xf>
    <xf numFmtId="49" fontId="26" fillId="13" borderId="93" xfId="0" applyNumberFormat="1" applyFont="1" applyFill="1" applyBorder="1" applyAlignment="1">
      <alignment horizontal="center" vertical="center"/>
    </xf>
    <xf numFmtId="0" fontId="10" fillId="3" borderId="151" xfId="0" applyFont="1" applyFill="1" applyBorder="1" applyAlignment="1">
      <alignment horizontal="left" vertical="center" wrapText="1"/>
    </xf>
    <xf numFmtId="0" fontId="10" fillId="3" borderId="0" xfId="0" applyFont="1" applyFill="1" applyAlignment="1">
      <alignment horizontal="left" vertical="center" wrapText="1"/>
    </xf>
    <xf numFmtId="0" fontId="26" fillId="13" borderId="520" xfId="0" applyFont="1" applyFill="1" applyBorder="1" applyAlignment="1">
      <alignment horizontal="center" vertical="center" wrapText="1"/>
    </xf>
    <xf numFmtId="0" fontId="27" fillId="13" borderId="524" xfId="0" applyNumberFormat="1" applyFont="1" applyFill="1" applyBorder="1" applyAlignment="1"/>
    <xf numFmtId="0" fontId="26" fillId="13" borderId="80" xfId="0" applyNumberFormat="1" applyFont="1" applyFill="1" applyBorder="1" applyAlignment="1">
      <alignment horizontal="center"/>
    </xf>
    <xf numFmtId="0" fontId="26" fillId="13" borderId="68" xfId="0" applyNumberFormat="1" applyFont="1" applyFill="1" applyBorder="1" applyAlignment="1">
      <alignment horizontal="center"/>
    </xf>
    <xf numFmtId="0" fontId="26" fillId="13" borderId="66" xfId="0" applyNumberFormat="1" applyFont="1" applyFill="1" applyBorder="1" applyAlignment="1">
      <alignment horizontal="center"/>
    </xf>
    <xf numFmtId="49" fontId="26" fillId="13" borderId="125" xfId="0" applyNumberFormat="1" applyFont="1" applyFill="1" applyBorder="1" applyAlignment="1">
      <alignment horizontal="center" vertical="center" wrapText="1"/>
    </xf>
    <xf numFmtId="49" fontId="26" fillId="13" borderId="192" xfId="0" applyNumberFormat="1" applyFont="1" applyFill="1" applyBorder="1" applyAlignment="1">
      <alignment horizontal="center" vertical="center"/>
    </xf>
    <xf numFmtId="49" fontId="26" fillId="13" borderId="67" xfId="0" applyNumberFormat="1" applyFont="1" applyFill="1" applyBorder="1" applyAlignment="1">
      <alignment horizontal="center" vertical="center" wrapText="1"/>
    </xf>
    <xf numFmtId="49" fontId="26" fillId="13" borderId="186" xfId="0" applyNumberFormat="1" applyFont="1" applyFill="1" applyBorder="1" applyAlignment="1">
      <alignment horizontal="center" vertical="center" wrapText="1"/>
    </xf>
    <xf numFmtId="49" fontId="26" fillId="13" borderId="74" xfId="0" applyNumberFormat="1" applyFont="1" applyFill="1" applyBorder="1" applyAlignment="1">
      <alignment horizontal="center" vertical="center" wrapText="1"/>
    </xf>
    <xf numFmtId="49" fontId="26" fillId="13" borderId="67" xfId="0" applyNumberFormat="1" applyFont="1" applyFill="1" applyBorder="1" applyAlignment="1">
      <alignment horizontal="center" vertical="center"/>
    </xf>
    <xf numFmtId="0" fontId="26" fillId="13" borderId="19" xfId="0" applyFont="1" applyFill="1" applyBorder="1" applyAlignment="1">
      <alignment horizontal="center" vertical="center" wrapText="1"/>
    </xf>
    <xf numFmtId="0" fontId="26" fillId="13" borderId="193" xfId="0" applyFont="1" applyFill="1" applyBorder="1" applyAlignment="1">
      <alignment horizontal="center" vertical="center" wrapText="1"/>
    </xf>
    <xf numFmtId="0" fontId="26" fillId="13" borderId="63" xfId="30" applyFont="1" applyFill="1" applyBorder="1" applyAlignment="1">
      <alignment horizontal="center" vertical="center" wrapText="1"/>
    </xf>
    <xf numFmtId="0" fontId="26" fillId="13" borderId="219" xfId="30" applyFont="1" applyFill="1" applyBorder="1" applyAlignment="1">
      <alignment horizontal="center" vertical="center" wrapText="1"/>
    </xf>
    <xf numFmtId="0" fontId="26" fillId="13" borderId="564" xfId="30" applyFont="1" applyFill="1" applyBorder="1" applyAlignment="1">
      <alignment horizontal="center" vertical="center" wrapText="1"/>
    </xf>
    <xf numFmtId="0" fontId="26" fillId="13" borderId="293" xfId="30" applyFont="1" applyFill="1" applyBorder="1" applyAlignment="1">
      <alignment horizontal="center" vertical="center" wrapText="1"/>
    </xf>
    <xf numFmtId="168" fontId="26" fillId="13" borderId="562" xfId="1" applyNumberFormat="1" applyFont="1" applyFill="1" applyBorder="1" applyAlignment="1">
      <alignment horizontal="center" vertical="center"/>
    </xf>
    <xf numFmtId="168" fontId="26" fillId="13" borderId="68" xfId="1" applyNumberFormat="1" applyFont="1" applyFill="1" applyBorder="1" applyAlignment="1">
      <alignment horizontal="center" vertical="center"/>
    </xf>
    <xf numFmtId="168" fontId="26" fillId="13" borderId="563" xfId="1" applyNumberFormat="1" applyFont="1" applyFill="1" applyBorder="1" applyAlignment="1">
      <alignment horizontal="center" vertical="center"/>
    </xf>
    <xf numFmtId="168" fontId="26" fillId="13" borderId="66" xfId="1" applyNumberFormat="1" applyFont="1" applyFill="1" applyBorder="1" applyAlignment="1">
      <alignment horizontal="center" vertical="center"/>
    </xf>
    <xf numFmtId="49" fontId="10" fillId="3" borderId="0" xfId="7" applyNumberFormat="1" applyFont="1" applyFill="1" applyBorder="1" applyAlignment="1">
      <alignment horizontal="center" vertical="center" wrapText="1"/>
    </xf>
    <xf numFmtId="168" fontId="11" fillId="20" borderId="415" xfId="1" quotePrefix="1" applyNumberFormat="1" applyFont="1" applyFill="1" applyBorder="1" applyAlignment="1">
      <alignment horizontal="center" vertical="center"/>
    </xf>
    <xf numFmtId="168" fontId="11" fillId="20" borderId="354" xfId="1" quotePrefix="1" applyNumberFormat="1" applyFont="1" applyFill="1" applyBorder="1" applyAlignment="1">
      <alignment horizontal="center" vertical="center"/>
    </xf>
    <xf numFmtId="168" fontId="11" fillId="20" borderId="392" xfId="1" quotePrefix="1" applyNumberFormat="1" applyFont="1" applyFill="1" applyBorder="1" applyAlignment="1">
      <alignment horizontal="center" vertical="center"/>
    </xf>
    <xf numFmtId="168" fontId="11" fillId="20" borderId="363" xfId="1" quotePrefix="1" applyNumberFormat="1" applyFont="1" applyFill="1" applyBorder="1" applyAlignment="1">
      <alignment horizontal="center" vertical="center"/>
    </xf>
    <xf numFmtId="168" fontId="11" fillId="20" borderId="363" xfId="1" applyNumberFormat="1" applyFont="1" applyFill="1" applyBorder="1" applyAlignment="1">
      <alignment horizontal="center" vertical="center"/>
    </xf>
    <xf numFmtId="168" fontId="11" fillId="20" borderId="364" xfId="1" applyNumberFormat="1" applyFont="1" applyFill="1" applyBorder="1" applyAlignment="1">
      <alignment horizontal="center" vertical="center"/>
    </xf>
    <xf numFmtId="17" fontId="26" fillId="13" borderId="36" xfId="0" applyNumberFormat="1" applyFont="1" applyFill="1" applyBorder="1" applyAlignment="1">
      <alignment horizontal="center" vertical="center"/>
    </xf>
    <xf numFmtId="17" fontId="26" fillId="13" borderId="47" xfId="0" applyNumberFormat="1" applyFont="1" applyFill="1" applyBorder="1" applyAlignment="1">
      <alignment horizontal="center" vertical="center"/>
    </xf>
    <xf numFmtId="17" fontId="26" fillId="13" borderId="102" xfId="0" applyNumberFormat="1" applyFont="1" applyFill="1" applyBorder="1" applyAlignment="1">
      <alignment horizontal="center" vertical="center"/>
    </xf>
    <xf numFmtId="0" fontId="26" fillId="13" borderId="149" xfId="0" applyFont="1" applyFill="1" applyBorder="1" applyAlignment="1">
      <alignment horizontal="center" vertical="center"/>
    </xf>
    <xf numFmtId="0" fontId="26" fillId="13" borderId="150" xfId="0" applyFont="1" applyFill="1" applyBorder="1" applyAlignment="1">
      <alignment horizontal="center" vertical="center"/>
    </xf>
    <xf numFmtId="49" fontId="5" fillId="0" borderId="323" xfId="0" applyNumberFormat="1" applyFont="1" applyBorder="1" applyAlignment="1">
      <alignment horizontal="center"/>
    </xf>
    <xf numFmtId="49" fontId="5" fillId="0" borderId="528" xfId="0" applyNumberFormat="1" applyFont="1" applyBorder="1" applyAlignment="1">
      <alignment horizontal="center"/>
    </xf>
    <xf numFmtId="49" fontId="5" fillId="0" borderId="529" xfId="0" applyNumberFormat="1" applyFont="1" applyBorder="1" applyAlignment="1">
      <alignment horizontal="center"/>
    </xf>
    <xf numFmtId="183" fontId="7" fillId="0" borderId="531" xfId="31" applyNumberFormat="1" applyFont="1" applyFill="1" applyBorder="1" applyAlignment="1">
      <alignment horizontal="center" vertical="center"/>
    </xf>
    <xf numFmtId="183" fontId="7" fillId="0" borderId="341" xfId="31" applyNumberFormat="1" applyFont="1" applyFill="1" applyBorder="1" applyAlignment="1">
      <alignment horizontal="center" vertical="center"/>
    </xf>
    <xf numFmtId="49" fontId="26" fillId="13" borderId="142" xfId="7" applyNumberFormat="1" applyFont="1" applyFill="1" applyBorder="1" applyAlignment="1">
      <alignment horizontal="center" vertical="center"/>
    </xf>
    <xf numFmtId="49" fontId="26" fillId="13" borderId="143" xfId="7" applyNumberFormat="1" applyFont="1" applyFill="1" applyBorder="1" applyAlignment="1">
      <alignment horizontal="center" vertical="center"/>
    </xf>
    <xf numFmtId="49" fontId="26" fillId="13" borderId="144" xfId="7" applyNumberFormat="1" applyFont="1" applyFill="1" applyBorder="1" applyAlignment="1">
      <alignment horizontal="center" vertical="center"/>
    </xf>
    <xf numFmtId="49" fontId="26" fillId="13" borderId="145" xfId="7" applyNumberFormat="1" applyFont="1" applyFill="1" applyBorder="1" applyAlignment="1">
      <alignment horizontal="center" vertical="center"/>
    </xf>
    <xf numFmtId="49" fontId="26" fillId="13" borderId="146" xfId="7" applyNumberFormat="1" applyFont="1" applyFill="1" applyBorder="1" applyAlignment="1">
      <alignment horizontal="center" vertical="center"/>
    </xf>
    <xf numFmtId="49" fontId="26" fillId="13" borderId="63" xfId="7" applyNumberFormat="1" applyFont="1" applyFill="1" applyBorder="1" applyAlignment="1">
      <alignment horizontal="center" vertical="center"/>
    </xf>
    <xf numFmtId="49" fontId="26" fillId="13" borderId="202" xfId="7" applyNumberFormat="1" applyFont="1" applyFill="1" applyBorder="1" applyAlignment="1">
      <alignment horizontal="center" vertical="center"/>
    </xf>
    <xf numFmtId="49" fontId="5" fillId="20" borderId="231" xfId="7" applyNumberFormat="1" applyFont="1" applyFill="1" applyBorder="1" applyAlignment="1">
      <alignment horizontal="center" vertical="center"/>
    </xf>
    <xf numFmtId="49" fontId="5" fillId="20" borderId="130" xfId="7" applyNumberFormat="1" applyFont="1" applyFill="1" applyBorder="1" applyAlignment="1">
      <alignment horizontal="center" vertical="center"/>
    </xf>
    <xf numFmtId="49" fontId="5" fillId="20" borderId="232" xfId="7" applyNumberFormat="1" applyFont="1" applyFill="1" applyBorder="1" applyAlignment="1">
      <alignment horizontal="center" vertical="center"/>
    </xf>
    <xf numFmtId="168" fontId="5" fillId="20" borderId="9" xfId="1" applyNumberFormat="1" applyFont="1" applyFill="1" applyBorder="1" applyAlignment="1">
      <alignment horizontal="center" vertical="center"/>
    </xf>
    <xf numFmtId="168" fontId="5" fillId="20" borderId="10" xfId="1" applyNumberFormat="1" applyFont="1" applyFill="1" applyBorder="1" applyAlignment="1">
      <alignment horizontal="center" vertical="center"/>
    </xf>
    <xf numFmtId="168" fontId="5" fillId="20" borderId="11" xfId="1" applyNumberFormat="1" applyFont="1" applyFill="1" applyBorder="1" applyAlignment="1">
      <alignment horizontal="center" vertical="center"/>
    </xf>
    <xf numFmtId="49" fontId="17" fillId="3" borderId="0" xfId="7" applyNumberFormat="1" applyFont="1" applyFill="1" applyAlignment="1">
      <alignment horizontal="left" vertical="center"/>
    </xf>
    <xf numFmtId="49" fontId="26" fillId="13" borderId="177" xfId="7" applyNumberFormat="1" applyFont="1" applyFill="1" applyBorder="1" applyAlignment="1">
      <alignment horizontal="center" vertical="center"/>
    </xf>
    <xf numFmtId="49" fontId="26" fillId="13" borderId="134" xfId="7" applyNumberFormat="1" applyFont="1" applyFill="1" applyBorder="1" applyAlignment="1">
      <alignment horizontal="center" vertical="center"/>
    </xf>
    <xf numFmtId="49" fontId="26" fillId="13" borderId="261" xfId="7" applyNumberFormat="1" applyFont="1" applyFill="1" applyBorder="1" applyAlignment="1">
      <alignment horizontal="center" vertical="center" wrapText="1"/>
    </xf>
  </cellXfs>
  <cellStyles count="165">
    <cellStyle name="Comma" xfId="1" builtinId="3"/>
    <cellStyle name="Comma 10 5" xfId="12"/>
    <cellStyle name="Comma 11" xfId="49"/>
    <cellStyle name="Comma 11 2" xfId="35"/>
    <cellStyle name="Comma 11 2 2" xfId="46"/>
    <cellStyle name="Comma 11 2 2 2" xfId="89"/>
    <cellStyle name="Comma 11 2 2 2 2" xfId="137"/>
    <cellStyle name="Comma 11 2 2 3" xfId="118"/>
    <cellStyle name="Comma 11 2 2 4" xfId="161"/>
    <cellStyle name="Comma 11 3" xfId="90"/>
    <cellStyle name="Comma 11 3 2" xfId="138"/>
    <cellStyle name="Comma 16" xfId="31"/>
    <cellStyle name="Comma 16 2" xfId="32"/>
    <cellStyle name="Comma 16 2 2" xfId="44"/>
    <cellStyle name="Comma 16 2 2 2" xfId="87"/>
    <cellStyle name="Comma 16 2 2 2 2" xfId="135"/>
    <cellStyle name="Comma 16 2 2 3" xfId="116"/>
    <cellStyle name="Comma 16 2 2 4" xfId="159"/>
    <cellStyle name="Comma 16 2 3" xfId="77"/>
    <cellStyle name="Comma 16 2 3 2" xfId="125"/>
    <cellStyle name="Comma 16 2 4" xfId="106"/>
    <cellStyle name="Comma 16 2 5" xfId="149"/>
    <cellStyle name="Comma 18" xfId="28"/>
    <cellStyle name="Comma 18 2" xfId="42"/>
    <cellStyle name="Comma 18 2 2" xfId="85"/>
    <cellStyle name="Comma 18 2 2 2" xfId="133"/>
    <cellStyle name="Comma 18 2 3" xfId="114"/>
    <cellStyle name="Comma 18 2 4" xfId="157"/>
    <cellStyle name="Comma 2" xfId="10"/>
    <cellStyle name="Comma 2 124" xfId="6"/>
    <cellStyle name="Comma 2 124 2" xfId="27"/>
    <cellStyle name="Comma 2 124 2 2" xfId="41"/>
    <cellStyle name="Comma 2 124 2 2 2" xfId="84"/>
    <cellStyle name="Comma 2 124 2 2 2 2" xfId="132"/>
    <cellStyle name="Comma 2 124 2 2 3" xfId="113"/>
    <cellStyle name="Comma 2 124 2 2 4" xfId="156"/>
    <cellStyle name="Comma 2 124 3" xfId="37"/>
    <cellStyle name="Comma 2 124 3 2" xfId="80"/>
    <cellStyle name="Comma 2 124 3 2 2" xfId="128"/>
    <cellStyle name="Comma 2 124 3 3" xfId="109"/>
    <cellStyle name="Comma 2 124 3 4" xfId="152"/>
    <cellStyle name="Comma 2 124 4" xfId="73"/>
    <cellStyle name="Comma 2 124 4 2" xfId="121"/>
    <cellStyle name="Comma 2 124 5" xfId="93"/>
    <cellStyle name="Comma 2 124 5 2" xfId="141"/>
    <cellStyle name="Comma 2 124 6" xfId="102"/>
    <cellStyle name="Comma 2 124 7" xfId="145"/>
    <cellStyle name="Comma 2 2" xfId="38"/>
    <cellStyle name="Comma 2 2 2" xfId="81"/>
    <cellStyle name="Comma 2 2 2 2" xfId="129"/>
    <cellStyle name="Comma 2 2 3" xfId="110"/>
    <cellStyle name="Comma 2 2 4" xfId="153"/>
    <cellStyle name="Comma 2 23" xfId="64"/>
    <cellStyle name="Comma 2 23 2" xfId="91"/>
    <cellStyle name="Comma 2 23 2 2" xfId="139"/>
    <cellStyle name="Comma 2 23 3" xfId="119"/>
    <cellStyle name="Comma 2 23 4" xfId="162"/>
    <cellStyle name="Comma 2 3" xfId="74"/>
    <cellStyle name="Comma 2 3 2" xfId="122"/>
    <cellStyle name="Comma 2 3 86" xfId="25"/>
    <cellStyle name="Comma 2 3 86 2" xfId="40"/>
    <cellStyle name="Comma 2 3 86 2 2" xfId="83"/>
    <cellStyle name="Comma 2 3 86 2 2 2" xfId="131"/>
    <cellStyle name="Comma 2 3 86 2 3" xfId="112"/>
    <cellStyle name="Comma 2 3 86 2 4" xfId="155"/>
    <cellStyle name="Comma 2 3 86 3" xfId="75"/>
    <cellStyle name="Comma 2 3 86 3 2" xfId="123"/>
    <cellStyle name="Comma 2 3 86 4" xfId="94"/>
    <cellStyle name="Comma 2 3 86 4 2" xfId="142"/>
    <cellStyle name="Comma 2 3 86 5" xfId="104"/>
    <cellStyle name="Comma 2 3 86 6" xfId="147"/>
    <cellStyle name="Comma 2 4" xfId="29"/>
    <cellStyle name="Comma 2 4 2" xfId="43"/>
    <cellStyle name="Comma 2 4 2 2" xfId="86"/>
    <cellStyle name="Comma 2 4 2 2 2" xfId="134"/>
    <cellStyle name="Comma 2 4 2 3" xfId="115"/>
    <cellStyle name="Comma 2 4 2 4" xfId="158"/>
    <cellStyle name="Comma 2 4 3" xfId="76"/>
    <cellStyle name="Comma 2 4 3 2" xfId="124"/>
    <cellStyle name="Comma 2 4 4" xfId="105"/>
    <cellStyle name="Comma 2 4 5" xfId="148"/>
    <cellStyle name="Comma 2 5" xfId="97"/>
    <cellStyle name="Comma 2 5 2" xfId="143"/>
    <cellStyle name="Comma 2 6" xfId="103"/>
    <cellStyle name="Comma 2 7" xfId="146"/>
    <cellStyle name="Comma 3" xfId="24"/>
    <cellStyle name="Comma 3 101" xfId="26"/>
    <cellStyle name="Comma 3 2" xfId="33"/>
    <cellStyle name="Comma 3 2 2" xfId="45"/>
    <cellStyle name="Comma 3 2 2 2" xfId="88"/>
    <cellStyle name="Comma 3 2 2 2 2" xfId="136"/>
    <cellStyle name="Comma 3 2 2 3" xfId="117"/>
    <cellStyle name="Comma 3 2 2 4" xfId="160"/>
    <cellStyle name="Comma 3 2 3" xfId="78"/>
    <cellStyle name="Comma 3 2 3 2" xfId="126"/>
    <cellStyle name="Comma 3 2 4" xfId="107"/>
    <cellStyle name="Comma 3 2 5" xfId="150"/>
    <cellStyle name="Comma 4" xfId="36"/>
    <cellStyle name="Comma 4 2" xfId="79"/>
    <cellStyle name="Comma 4 2 2" xfId="127"/>
    <cellStyle name="Comma 4 3" xfId="108"/>
    <cellStyle name="Comma 4 4" xfId="151"/>
    <cellStyle name="Comma 5" xfId="72"/>
    <cellStyle name="Comma 5 2" xfId="120"/>
    <cellStyle name="Comma 6" xfId="92"/>
    <cellStyle name="Comma 6 2" xfId="140"/>
    <cellStyle name="Comma 7" xfId="16"/>
    <cellStyle name="Comma 7 2" xfId="39"/>
    <cellStyle name="Comma 7 2 2" xfId="82"/>
    <cellStyle name="Comma 7 2 2 2" xfId="130"/>
    <cellStyle name="Comma 7 2 3" xfId="111"/>
    <cellStyle name="Comma 7 2 4" xfId="154"/>
    <cellStyle name="Comma 8" xfId="101"/>
    <cellStyle name="Comma 9" xfId="144"/>
    <cellStyle name="Hyperlink" xfId="34" builtinId="8"/>
    <cellStyle name="Indian Comma" xfId="22"/>
    <cellStyle name="Normal" xfId="0" builtinId="0"/>
    <cellStyle name="Normal 11" xfId="3"/>
    <cellStyle name="Normal 11 10" xfId="65"/>
    <cellStyle name="Normal 11 2" xfId="15"/>
    <cellStyle name="Normal 11 4" xfId="164"/>
    <cellStyle name="Normal 12 3 3" xfId="7"/>
    <cellStyle name="Normal 12 3 3 2" xfId="19"/>
    <cellStyle name="Normal 13 27" xfId="70"/>
    <cellStyle name="Normal 19" xfId="95"/>
    <cellStyle name="Normal 2" xfId="11"/>
    <cellStyle name="Normal 2 10" xfId="48"/>
    <cellStyle name="Normal 2 134" xfId="18"/>
    <cellStyle name="Normal 2 134 10" xfId="60"/>
    <cellStyle name="Normal 2 134 2" xfId="51"/>
    <cellStyle name="Normal 2 134 3" xfId="54"/>
    <cellStyle name="Normal 2 134 4" xfId="50"/>
    <cellStyle name="Normal 2 134 5" xfId="55"/>
    <cellStyle name="Normal 2 134 6" xfId="56"/>
    <cellStyle name="Normal 2 134 7" xfId="57"/>
    <cellStyle name="Normal 2 134 8" xfId="58"/>
    <cellStyle name="Normal 2 134 9" xfId="59"/>
    <cellStyle name="Normal 2 16 2" xfId="63"/>
    <cellStyle name="Normal 2 17" xfId="62"/>
    <cellStyle name="Normal 2 18 2" xfId="8"/>
    <cellStyle name="Normal 2 2" xfId="5"/>
    <cellStyle name="Normal 2 2 2" xfId="67"/>
    <cellStyle name="Normal 21" xfId="96"/>
    <cellStyle name="Normal 22" xfId="100"/>
    <cellStyle name="Normal 23 2" xfId="17"/>
    <cellStyle name="Normal 3" xfId="13"/>
    <cellStyle name="Normal 3 144" xfId="23"/>
    <cellStyle name="Normal 3 2" xfId="98"/>
    <cellStyle name="Normal 30" xfId="47"/>
    <cellStyle name="Normal 34 2" xfId="14"/>
    <cellStyle name="Normal 4" xfId="4"/>
    <cellStyle name="Normal 4 2" xfId="66"/>
    <cellStyle name="Normal 41" xfId="2"/>
    <cellStyle name="Normal 5 10" xfId="21"/>
    <cellStyle name="Normal 5 10 2" xfId="53"/>
    <cellStyle name="Normal 7" xfId="30"/>
    <cellStyle name="Normal 8" xfId="20"/>
    <cellStyle name="Normal 8 2" xfId="52"/>
    <cellStyle name="Normal 83" xfId="163"/>
    <cellStyle name="Normal_tables-oct 4" xfId="69"/>
    <cellStyle name="Note" xfId="71" builtinId="10"/>
    <cellStyle name="Percent" xfId="68" builtinId="5"/>
    <cellStyle name="Percent 2" xfId="9"/>
    <cellStyle name="Percent 2 2" xfId="99"/>
    <cellStyle name="Percent 3" xfId="61"/>
  </cellStyles>
  <dxfs count="0"/>
  <tableStyles count="0" defaultTableStyle="TableStyleMedium2" defaultPivotStyle="PivotStyleLight16"/>
  <colors>
    <mruColors>
      <color rgb="FFFFFF00"/>
      <color rgb="FFFF0066"/>
      <color rgb="FF009900"/>
      <color rgb="FFFF99FF"/>
      <color rgb="FF00FF00"/>
      <color rgb="FF33CCCC"/>
      <color rgb="FF9900CC"/>
      <color rgb="FF00FFCC"/>
      <color rgb="FF0000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2.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3.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Monthly%20bulltein\02%20Secondary%20market\Workbook%20of%20CMR%20Sep%202024_Kavit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vimal%20backup\SEBI%20WORK%203-%20DEPA1\2021-22%20DEPA1\Bulletin%20-GMR\2021%2009%20GMR\2021%2009%20GM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vimal%20backup\SEBI%20WORK%203-%20DEPA1\2021-22%20DEPA1\Bulletin%20-GMR\2021%2009%20GMR\2021%2009%20GM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Administrator\Desktop\Kshitij\Global%20Review%20Bloomberg%20-%20K%2017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Administrator\Desktop\Kshitij\Global%20Review%20Bloomberg%20-%20K%201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5"/>
      <sheetName val="34"/>
      <sheetName val="Snapshot"/>
      <sheetName val="EquiDer"/>
      <sheetName val="Indices"/>
      <sheetName val="ADT"/>
      <sheetName val="ADNT"/>
      <sheetName val="CD"/>
      <sheetName val="IRD"/>
      <sheetName val="Demat"/>
      <sheetName val="CorpDebt"/>
      <sheetName val="Rtn, Volt"/>
    </sheetNames>
    <sheetDataSet>
      <sheetData sheetId="0"/>
      <sheetData sheetId="1"/>
      <sheetData sheetId="2">
        <row r="21">
          <cell r="BW21">
            <v>151317.94</v>
          </cell>
        </row>
      </sheetData>
      <sheetData sheetId="3"/>
      <sheetData sheetId="4">
        <row r="1">
          <cell r="F1" t="str">
            <v xml:space="preserve"> NSE  </v>
          </cell>
        </row>
        <row r="2">
          <cell r="E2">
            <v>44985</v>
          </cell>
          <cell r="F2">
            <v>100</v>
          </cell>
          <cell r="G2">
            <v>100</v>
          </cell>
        </row>
        <row r="3">
          <cell r="E3">
            <v>44986</v>
          </cell>
          <cell r="F3">
            <v>100.84922806642413</v>
          </cell>
          <cell r="G3">
            <v>100.76143802156368</v>
          </cell>
        </row>
        <row r="4">
          <cell r="E4">
            <v>44987</v>
          </cell>
          <cell r="F4">
            <v>100.10373354060778</v>
          </cell>
          <cell r="G4">
            <v>99.910501861194945</v>
          </cell>
        </row>
        <row r="5">
          <cell r="E5">
            <v>44988</v>
          </cell>
          <cell r="F5">
            <v>101.67822953718657</v>
          </cell>
          <cell r="G5">
            <v>101.43626111137117</v>
          </cell>
        </row>
        <row r="6">
          <cell r="E6">
            <v>44991</v>
          </cell>
          <cell r="F6">
            <v>102.35495363775323</v>
          </cell>
          <cell r="G6">
            <v>102.14093387415512</v>
          </cell>
        </row>
        <row r="7">
          <cell r="E7">
            <v>44993</v>
          </cell>
          <cell r="F7">
            <v>102.60316286165876</v>
          </cell>
          <cell r="G7">
            <v>102.35061086677342</v>
          </cell>
        </row>
        <row r="8">
          <cell r="E8">
            <v>44994</v>
          </cell>
          <cell r="F8">
            <v>101.65077915736001</v>
          </cell>
          <cell r="G8">
            <v>101.43169886021735</v>
          </cell>
        </row>
        <row r="9">
          <cell r="E9">
            <v>44995</v>
          </cell>
          <cell r="F9">
            <v>100.62962502781157</v>
          </cell>
          <cell r="G9">
            <v>100.29342567736708</v>
          </cell>
        </row>
        <row r="10">
          <cell r="E10">
            <v>44998</v>
          </cell>
          <cell r="F10">
            <v>99.135168559779686</v>
          </cell>
          <cell r="G10">
            <v>98.771635076893432</v>
          </cell>
        </row>
        <row r="11">
          <cell r="E11">
            <v>44999</v>
          </cell>
          <cell r="F11">
            <v>98.493696525937708</v>
          </cell>
          <cell r="G11">
            <v>98.198962316823071</v>
          </cell>
        </row>
        <row r="12">
          <cell r="E12">
            <v>45000</v>
          </cell>
          <cell r="F12">
            <v>98.082518731272344</v>
          </cell>
          <cell r="G12">
            <v>97.615045049262136</v>
          </cell>
        </row>
        <row r="13">
          <cell r="E13">
            <v>45001</v>
          </cell>
          <cell r="F13">
            <v>98.160246648886513</v>
          </cell>
          <cell r="G13">
            <v>97.748927616578229</v>
          </cell>
        </row>
        <row r="14">
          <cell r="E14">
            <v>45002</v>
          </cell>
          <cell r="F14">
            <v>98.821656327023589</v>
          </cell>
          <cell r="G14">
            <v>98.351110848795798</v>
          </cell>
        </row>
        <row r="15">
          <cell r="E15">
            <v>45005</v>
          </cell>
          <cell r="F15">
            <v>98.176427925415879</v>
          </cell>
          <cell r="G15">
            <v>97.738938152155981</v>
          </cell>
        </row>
        <row r="16">
          <cell r="E16">
            <v>45006</v>
          </cell>
          <cell r="F16">
            <v>98.864710080646333</v>
          </cell>
          <cell r="G16">
            <v>98.49489808032682</v>
          </cell>
        </row>
        <row r="17">
          <cell r="E17">
            <v>45007</v>
          </cell>
          <cell r="F17">
            <v>99.121298894183141</v>
          </cell>
          <cell r="G17">
            <v>98.732186020448367</v>
          </cell>
        </row>
        <row r="18">
          <cell r="E18">
            <v>45008</v>
          </cell>
          <cell r="F18">
            <v>98.687871844289901</v>
          </cell>
          <cell r="G18">
            <v>98.241515060856003</v>
          </cell>
        </row>
        <row r="19">
          <cell r="E19">
            <v>45009</v>
          </cell>
          <cell r="F19">
            <v>97.925907090577581</v>
          </cell>
          <cell r="G19">
            <v>97.566200129846067</v>
          </cell>
        </row>
        <row r="20">
          <cell r="E20">
            <v>45012</v>
          </cell>
          <cell r="F20">
            <v>98.160824551619726</v>
          </cell>
          <cell r="G20">
            <v>97.781185615442581</v>
          </cell>
        </row>
        <row r="21">
          <cell r="E21">
            <v>45013</v>
          </cell>
          <cell r="F21">
            <v>97.964337622334796</v>
          </cell>
          <cell r="G21">
            <v>97.713108009006447</v>
          </cell>
        </row>
        <row r="22">
          <cell r="E22">
            <v>45014</v>
          </cell>
          <cell r="F22">
            <v>98.70983214815115</v>
          </cell>
          <cell r="G22">
            <v>98.300552965191869</v>
          </cell>
        </row>
        <row r="23">
          <cell r="E23">
            <v>45016</v>
          </cell>
          <cell r="F23">
            <v>100</v>
          </cell>
          <cell r="G23">
            <v>100</v>
          </cell>
        </row>
        <row r="24">
          <cell r="E24">
            <v>45019</v>
          </cell>
          <cell r="F24">
            <v>100</v>
          </cell>
          <cell r="G24">
            <v>100</v>
          </cell>
        </row>
        <row r="25">
          <cell r="E25">
            <v>45021</v>
          </cell>
          <cell r="F25">
            <v>100.9138955227741</v>
          </cell>
          <cell r="G25">
            <v>100.98613619767998</v>
          </cell>
        </row>
        <row r="26">
          <cell r="E26">
            <v>45022</v>
          </cell>
          <cell r="F26">
            <v>101.15587666433882</v>
          </cell>
          <cell r="G26">
            <v>101.2291892389391</v>
          </cell>
        </row>
        <row r="27">
          <cell r="E27">
            <v>45026</v>
          </cell>
          <cell r="F27">
            <v>101.29899615186758</v>
          </cell>
          <cell r="G27">
            <v>101.2520970642116</v>
          </cell>
        </row>
        <row r="28">
          <cell r="E28">
            <v>45027</v>
          </cell>
          <cell r="F28">
            <v>101.86371461169497</v>
          </cell>
          <cell r="G28">
            <v>101.77862175424538</v>
          </cell>
        </row>
        <row r="29">
          <cell r="E29">
            <v>45028</v>
          </cell>
          <cell r="F29">
            <v>102.38158874126698</v>
          </cell>
          <cell r="G29">
            <v>102.17629415677884</v>
          </cell>
        </row>
        <row r="30">
          <cell r="E30">
            <v>45029</v>
          </cell>
          <cell r="F30">
            <v>102.47125396236933</v>
          </cell>
          <cell r="G30">
            <v>102.2409740799818</v>
          </cell>
        </row>
        <row r="31">
          <cell r="E31">
            <v>45033</v>
          </cell>
          <cell r="F31">
            <v>101.77491155618013</v>
          </cell>
          <cell r="G31">
            <v>101.36078234452961</v>
          </cell>
        </row>
        <row r="32">
          <cell r="E32">
            <v>45034</v>
          </cell>
          <cell r="F32">
            <v>101.5064906699314</v>
          </cell>
          <cell r="G32">
            <v>101.04991943348303</v>
          </cell>
        </row>
        <row r="33">
          <cell r="E33">
            <v>45035</v>
          </cell>
          <cell r="F33">
            <v>101.26853296777512</v>
          </cell>
          <cell r="G33">
            <v>100.7805579222839</v>
          </cell>
        </row>
        <row r="34">
          <cell r="E34">
            <v>45036</v>
          </cell>
          <cell r="F34">
            <v>101.30129526010099</v>
          </cell>
          <cell r="G34">
            <v>100.88976768013771</v>
          </cell>
        </row>
        <row r="35">
          <cell r="E35">
            <v>45037</v>
          </cell>
          <cell r="F35">
            <v>101.29899615186758</v>
          </cell>
          <cell r="G35">
            <v>100.92818988929122</v>
          </cell>
        </row>
        <row r="36">
          <cell r="E36">
            <v>45040</v>
          </cell>
          <cell r="F36">
            <v>101.98499257100653</v>
          </cell>
          <cell r="G36">
            <v>101.60669463429025</v>
          </cell>
        </row>
        <row r="37">
          <cell r="E37">
            <v>45041</v>
          </cell>
          <cell r="F37">
            <v>102.13357244058962</v>
          </cell>
          <cell r="G37">
            <v>101.73292453411166</v>
          </cell>
        </row>
        <row r="38">
          <cell r="E38">
            <v>45042</v>
          </cell>
          <cell r="F38">
            <v>102.38848606596717</v>
          </cell>
          <cell r="G38">
            <v>102.02032130508957</v>
          </cell>
        </row>
        <row r="39">
          <cell r="E39">
            <v>45043</v>
          </cell>
          <cell r="F39">
            <v>102.97159739166173</v>
          </cell>
          <cell r="G39">
            <v>102.61044312599437</v>
          </cell>
        </row>
        <row r="40">
          <cell r="E40">
            <v>45044</v>
          </cell>
          <cell r="F40">
            <v>103.83347559065531</v>
          </cell>
          <cell r="G40">
            <v>103.39387721541</v>
          </cell>
        </row>
        <row r="41">
          <cell r="E41">
            <v>45048</v>
          </cell>
          <cell r="F41">
            <v>104.30852882938034</v>
          </cell>
          <cell r="G41">
            <v>103.8037648689381</v>
          </cell>
        </row>
        <row r="42">
          <cell r="E42">
            <v>45049</v>
          </cell>
          <cell r="F42">
            <v>103.97630768965489</v>
          </cell>
          <cell r="G42">
            <v>103.53068125909796</v>
          </cell>
        </row>
        <row r="43">
          <cell r="E43">
            <v>45050</v>
          </cell>
          <cell r="F43">
            <v>104.93015021798421</v>
          </cell>
          <cell r="G43">
            <v>104.47127250431591</v>
          </cell>
        </row>
        <row r="44">
          <cell r="E44">
            <v>45051</v>
          </cell>
          <cell r="F44">
            <v>103.85646667298923</v>
          </cell>
          <cell r="G44">
            <v>103.29549538087555</v>
          </cell>
        </row>
        <row r="45">
          <cell r="E45">
            <v>45054</v>
          </cell>
          <cell r="F45">
            <v>104.97958104500219</v>
          </cell>
          <cell r="G45">
            <v>104.49665044959565</v>
          </cell>
        </row>
        <row r="46">
          <cell r="E46">
            <v>45055</v>
          </cell>
          <cell r="F46">
            <v>104.9884900894066</v>
          </cell>
          <cell r="G46">
            <v>104.4917102095812</v>
          </cell>
        </row>
        <row r="47">
          <cell r="E47">
            <v>45056</v>
          </cell>
          <cell r="F47">
            <v>105.27099301358486</v>
          </cell>
          <cell r="G47">
            <v>104.79433374772694</v>
          </cell>
        </row>
        <row r="48">
          <cell r="E48">
            <v>45057</v>
          </cell>
          <cell r="F48">
            <v>105.16695836602378</v>
          </cell>
          <cell r="G48">
            <v>104.73396807522154</v>
          </cell>
        </row>
        <row r="49">
          <cell r="E49">
            <v>45058</v>
          </cell>
          <cell r="F49">
            <v>105.26926868240982</v>
          </cell>
          <cell r="G49">
            <v>104.94271013446247</v>
          </cell>
        </row>
        <row r="50">
          <cell r="E50">
            <v>45061</v>
          </cell>
          <cell r="F50">
            <v>105.75236879995173</v>
          </cell>
          <cell r="G50">
            <v>105.48040112041933</v>
          </cell>
        </row>
        <row r="51">
          <cell r="E51">
            <v>45062</v>
          </cell>
          <cell r="F51">
            <v>105.1066067748972</v>
          </cell>
          <cell r="G51">
            <v>104.78125564659278</v>
          </cell>
        </row>
        <row r="52">
          <cell r="E52">
            <v>45063</v>
          </cell>
          <cell r="F52">
            <v>104.50452780627715</v>
          </cell>
          <cell r="G52">
            <v>104.1521702203685</v>
          </cell>
        </row>
        <row r="53">
          <cell r="E53">
            <v>45064</v>
          </cell>
          <cell r="F53">
            <v>104.20679329005263</v>
          </cell>
          <cell r="G53">
            <v>103.93408907726463</v>
          </cell>
        </row>
        <row r="54">
          <cell r="E54">
            <v>45065</v>
          </cell>
          <cell r="F54">
            <v>104.62896703940962</v>
          </cell>
          <cell r="G54">
            <v>104.43816274504093</v>
          </cell>
        </row>
        <row r="55">
          <cell r="E55">
            <v>45068</v>
          </cell>
          <cell r="F55">
            <v>105.26696957417646</v>
          </cell>
          <cell r="G55">
            <v>104.83405869140482</v>
          </cell>
        </row>
        <row r="56">
          <cell r="E56">
            <v>45069</v>
          </cell>
          <cell r="F56">
            <v>105.46009466578155</v>
          </cell>
          <cell r="G56">
            <v>104.86469833067255</v>
          </cell>
        </row>
        <row r="57">
          <cell r="E57">
            <v>45070</v>
          </cell>
          <cell r="F57">
            <v>105.1002842272554</v>
          </cell>
          <cell r="G57">
            <v>104.51277390416335</v>
          </cell>
        </row>
        <row r="58">
          <cell r="E58">
            <v>45071</v>
          </cell>
          <cell r="F58">
            <v>105.30576702561498</v>
          </cell>
          <cell r="G58">
            <v>104.67999764492662</v>
          </cell>
        </row>
        <row r="59">
          <cell r="E59">
            <v>45072</v>
          </cell>
          <cell r="F59">
            <v>106.33001974359199</v>
          </cell>
          <cell r="G59">
            <v>105.7442979140682</v>
          </cell>
        </row>
        <row r="60">
          <cell r="E60">
            <v>45075</v>
          </cell>
          <cell r="F60">
            <v>106.90077336253205</v>
          </cell>
          <cell r="G60">
            <v>106.32746617796633</v>
          </cell>
        </row>
        <row r="61">
          <cell r="E61">
            <v>45076</v>
          </cell>
          <cell r="F61">
            <v>107.10309488707071</v>
          </cell>
          <cell r="G61">
            <v>106.5351423635055</v>
          </cell>
        </row>
        <row r="62">
          <cell r="E62">
            <v>45077</v>
          </cell>
          <cell r="F62">
            <v>100</v>
          </cell>
          <cell r="G62">
            <v>100</v>
          </cell>
        </row>
        <row r="63">
          <cell r="E63">
            <v>45078</v>
          </cell>
          <cell r="F63">
            <v>99.748305852900543</v>
          </cell>
          <cell r="G63">
            <v>99.690684970706897</v>
          </cell>
        </row>
        <row r="64">
          <cell r="E64">
            <v>45079</v>
          </cell>
          <cell r="F64">
            <v>99.99838138812153</v>
          </cell>
          <cell r="G64">
            <v>99.880026648679461</v>
          </cell>
        </row>
        <row r="65">
          <cell r="E65">
            <v>45082</v>
          </cell>
          <cell r="F65">
            <v>100.32075492058009</v>
          </cell>
          <cell r="G65">
            <v>100.26385194780643</v>
          </cell>
        </row>
        <row r="66">
          <cell r="E66">
            <v>45083</v>
          </cell>
          <cell r="F66">
            <v>100.34854109116021</v>
          </cell>
          <cell r="G66">
            <v>100.27249105110263</v>
          </cell>
        </row>
        <row r="67">
          <cell r="E67">
            <v>45084</v>
          </cell>
          <cell r="F67">
            <v>101.03591160220995</v>
          </cell>
          <cell r="G67">
            <v>100.83152566883589</v>
          </cell>
        </row>
        <row r="68">
          <cell r="E68">
            <v>45085</v>
          </cell>
          <cell r="F68">
            <v>100.5403465987569</v>
          </cell>
          <cell r="G68">
            <v>100.36153289949388</v>
          </cell>
        </row>
        <row r="69">
          <cell r="E69">
            <v>45086</v>
          </cell>
          <cell r="F69">
            <v>100.15646581491713</v>
          </cell>
          <cell r="G69">
            <v>100.00541341223185</v>
          </cell>
        </row>
        <row r="70">
          <cell r="E70">
            <v>45089</v>
          </cell>
          <cell r="F70">
            <v>100.36202952348066</v>
          </cell>
          <cell r="G70">
            <v>100.16363196206335</v>
          </cell>
        </row>
        <row r="71">
          <cell r="E71">
            <v>45090</v>
          </cell>
          <cell r="F71">
            <v>100.98060902969614</v>
          </cell>
          <cell r="G71">
            <v>100.83184504418881</v>
          </cell>
        </row>
        <row r="72">
          <cell r="E72">
            <v>45091</v>
          </cell>
          <cell r="F72">
            <v>101.19507510359117</v>
          </cell>
          <cell r="G72">
            <v>100.96813847604305</v>
          </cell>
        </row>
        <row r="73">
          <cell r="E73">
            <v>45092</v>
          </cell>
          <cell r="F73">
            <v>100.82926881906076</v>
          </cell>
          <cell r="G73">
            <v>100.4717014274801</v>
          </cell>
        </row>
        <row r="74">
          <cell r="E74">
            <v>45093</v>
          </cell>
          <cell r="F74">
            <v>101.57329074585635</v>
          </cell>
          <cell r="G74">
            <v>101.21736303268618</v>
          </cell>
        </row>
        <row r="75">
          <cell r="E75">
            <v>45096</v>
          </cell>
          <cell r="F75">
            <v>101.1926471857735</v>
          </cell>
          <cell r="G75">
            <v>100.87199052604956</v>
          </cell>
        </row>
        <row r="76">
          <cell r="E76">
            <v>45097</v>
          </cell>
          <cell r="F76">
            <v>101.52311377762432</v>
          </cell>
          <cell r="G76">
            <v>101.12653268231863</v>
          </cell>
        </row>
        <row r="77">
          <cell r="E77">
            <v>45098</v>
          </cell>
          <cell r="F77">
            <v>101.73973800069061</v>
          </cell>
          <cell r="G77">
            <v>101.43864224594969</v>
          </cell>
        </row>
        <row r="78">
          <cell r="E78">
            <v>45099</v>
          </cell>
          <cell r="F78">
            <v>101.27789407803868</v>
          </cell>
          <cell r="G78">
            <v>100.98471405685905</v>
          </cell>
        </row>
        <row r="79">
          <cell r="E79">
            <v>45100</v>
          </cell>
          <cell r="F79">
            <v>100.70733339088399</v>
          </cell>
          <cell r="G79">
            <v>100.57029259892334</v>
          </cell>
        </row>
        <row r="80">
          <cell r="E80">
            <v>45103</v>
          </cell>
          <cell r="F80">
            <v>100.84599447513813</v>
          </cell>
          <cell r="G80">
            <v>100.55532986363953</v>
          </cell>
        </row>
        <row r="81">
          <cell r="E81">
            <v>45104</v>
          </cell>
          <cell r="F81">
            <v>101.52689053867404</v>
          </cell>
          <cell r="G81">
            <v>101.26758480693123</v>
          </cell>
        </row>
        <row r="82">
          <cell r="E82">
            <v>45105</v>
          </cell>
          <cell r="F82">
            <v>102.36155473066296</v>
          </cell>
          <cell r="G82">
            <v>102.06504909437926</v>
          </cell>
        </row>
        <row r="83">
          <cell r="E83">
            <v>45107</v>
          </cell>
          <cell r="F83">
            <v>103.53208088743092</v>
          </cell>
          <cell r="G83">
            <v>103.34756469905901</v>
          </cell>
        </row>
        <row r="84">
          <cell r="E84">
            <v>45110</v>
          </cell>
          <cell r="F84">
            <v>104.25236317334253</v>
          </cell>
          <cell r="G84">
            <v>104.12442927624437</v>
          </cell>
        </row>
        <row r="85">
          <cell r="E85">
            <v>45111</v>
          </cell>
          <cell r="F85">
            <v>104.6108857044199</v>
          </cell>
          <cell r="G85">
            <v>104.56197350973075</v>
          </cell>
        </row>
        <row r="86">
          <cell r="E86">
            <v>45112</v>
          </cell>
          <cell r="F86">
            <v>104.66214174723757</v>
          </cell>
          <cell r="G86">
            <v>104.509260607733</v>
          </cell>
        </row>
        <row r="87">
          <cell r="E87">
            <v>45113</v>
          </cell>
          <cell r="F87">
            <v>105.19520459254144</v>
          </cell>
          <cell r="G87">
            <v>105.05155995697378</v>
          </cell>
        </row>
        <row r="88">
          <cell r="E88">
            <v>45114</v>
          </cell>
          <cell r="F88">
            <v>104.30227037292818</v>
          </cell>
          <cell r="G88">
            <v>104.24483378429136</v>
          </cell>
        </row>
        <row r="89">
          <cell r="E89">
            <v>45117</v>
          </cell>
          <cell r="F89">
            <v>104.43229886049726</v>
          </cell>
          <cell r="G89">
            <v>104.3465867717284</v>
          </cell>
        </row>
        <row r="90">
          <cell r="E90">
            <v>45118</v>
          </cell>
          <cell r="F90">
            <v>104.88281250000003</v>
          </cell>
          <cell r="G90">
            <v>104.78360403588248</v>
          </cell>
        </row>
        <row r="91">
          <cell r="E91">
            <v>45119</v>
          </cell>
          <cell r="F91">
            <v>104.58552745165747</v>
          </cell>
          <cell r="G91">
            <v>104.42599945322941</v>
          </cell>
        </row>
        <row r="92">
          <cell r="E92">
            <v>45120</v>
          </cell>
          <cell r="F92">
            <v>104.74442118439228</v>
          </cell>
          <cell r="G92">
            <v>104.68946815061231</v>
          </cell>
        </row>
        <row r="93">
          <cell r="E93">
            <v>45121</v>
          </cell>
          <cell r="F93">
            <v>105.55777365331494</v>
          </cell>
          <cell r="G93">
            <v>105.49111625518346</v>
          </cell>
        </row>
        <row r="94">
          <cell r="E94">
            <v>45124</v>
          </cell>
          <cell r="F94">
            <v>106.35062370511052</v>
          </cell>
          <cell r="G94">
            <v>106.33591196993272</v>
          </cell>
        </row>
        <row r="95">
          <cell r="E95">
            <v>45125</v>
          </cell>
          <cell r="F95">
            <v>106.5545688017956</v>
          </cell>
          <cell r="G95">
            <v>106.6636070507858</v>
          </cell>
        </row>
        <row r="96">
          <cell r="E96">
            <v>45126</v>
          </cell>
          <cell r="F96">
            <v>107.00724059046964</v>
          </cell>
          <cell r="G96">
            <v>107.1463428967089</v>
          </cell>
        </row>
        <row r="97">
          <cell r="E97">
            <v>45127</v>
          </cell>
          <cell r="F97">
            <v>107.79496503798345</v>
          </cell>
          <cell r="G97">
            <v>107.90399704641672</v>
          </cell>
        </row>
        <row r="98">
          <cell r="E98">
            <v>45128</v>
          </cell>
          <cell r="F98">
            <v>106.53163846685085</v>
          </cell>
          <cell r="G98">
            <v>106.48654535513261</v>
          </cell>
        </row>
        <row r="99">
          <cell r="E99">
            <v>45131</v>
          </cell>
          <cell r="F99">
            <v>106.1396646236188</v>
          </cell>
          <cell r="G99">
            <v>106.00831270168553</v>
          </cell>
        </row>
        <row r="100">
          <cell r="E100">
            <v>45132</v>
          </cell>
          <cell r="F100">
            <v>106.18417645027625</v>
          </cell>
          <cell r="G100">
            <v>105.9618914941401</v>
          </cell>
        </row>
        <row r="101">
          <cell r="E101">
            <v>45133</v>
          </cell>
          <cell r="F101">
            <v>106.71130438535911</v>
          </cell>
          <cell r="G101">
            <v>106.52317770811136</v>
          </cell>
        </row>
        <row r="102">
          <cell r="E102">
            <v>45134</v>
          </cell>
          <cell r="F102">
            <v>106.072492230663</v>
          </cell>
          <cell r="G102">
            <v>105.81994511853937</v>
          </cell>
        </row>
        <row r="103">
          <cell r="E103">
            <v>45135</v>
          </cell>
          <cell r="F103">
            <v>105.99776631560773</v>
          </cell>
          <cell r="G103">
            <v>105.64968611790316</v>
          </cell>
        </row>
        <row r="104">
          <cell r="E104">
            <v>45138</v>
          </cell>
          <cell r="F104">
            <v>106.57911774861878</v>
          </cell>
          <cell r="G104">
            <v>106.2364904225719</v>
          </cell>
        </row>
        <row r="105">
          <cell r="E105">
            <v>45139</v>
          </cell>
          <cell r="F105">
            <v>106.4698614468232</v>
          </cell>
          <cell r="G105">
            <v>106.12732792694734</v>
          </cell>
        </row>
        <row r="106">
          <cell r="E106">
            <v>45140</v>
          </cell>
          <cell r="F106">
            <v>105.35301925069061</v>
          </cell>
          <cell r="G106">
            <v>105.04699288942713</v>
          </cell>
        </row>
        <row r="107">
          <cell r="E107">
            <v>45141</v>
          </cell>
          <cell r="F107">
            <v>104.5712297133978</v>
          </cell>
          <cell r="G107">
            <v>104.18132599536521</v>
          </cell>
        </row>
        <row r="108">
          <cell r="E108">
            <v>45142</v>
          </cell>
          <cell r="F108">
            <v>105.30149343922652</v>
          </cell>
          <cell r="G108">
            <v>104.94873706210443</v>
          </cell>
        </row>
        <row r="109">
          <cell r="E109">
            <v>45145</v>
          </cell>
          <cell r="F109">
            <v>105.7347418853591</v>
          </cell>
          <cell r="G109">
            <v>105.3195797531356</v>
          </cell>
        </row>
        <row r="110">
          <cell r="E110">
            <v>45146</v>
          </cell>
          <cell r="F110">
            <v>105.59203427140882</v>
          </cell>
          <cell r="G110">
            <v>105.14874587686417</v>
          </cell>
        </row>
        <row r="111">
          <cell r="E111">
            <v>45147</v>
          </cell>
          <cell r="F111">
            <v>105.92492878107734</v>
          </cell>
          <cell r="G111">
            <v>105.38717554657894</v>
          </cell>
        </row>
        <row r="112">
          <cell r="E112">
            <v>45148</v>
          </cell>
          <cell r="F112">
            <v>105.44231267265192</v>
          </cell>
          <cell r="G112">
            <v>104.89592834750079</v>
          </cell>
        </row>
        <row r="113">
          <cell r="E113">
            <v>45149</v>
          </cell>
          <cell r="F113">
            <v>104.82292386049723</v>
          </cell>
          <cell r="G113">
            <v>104.31222198375526</v>
          </cell>
        </row>
        <row r="114">
          <cell r="E114">
            <v>45152</v>
          </cell>
          <cell r="F114">
            <v>104.85664494129833</v>
          </cell>
          <cell r="G114">
            <v>104.43880640488103</v>
          </cell>
        </row>
        <row r="115">
          <cell r="E115">
            <v>45154</v>
          </cell>
          <cell r="F115">
            <v>105.02093404696133</v>
          </cell>
          <cell r="G115">
            <v>104.65837696000649</v>
          </cell>
        </row>
        <row r="116">
          <cell r="E116">
            <v>45155</v>
          </cell>
          <cell r="F116">
            <v>104.48274559737568</v>
          </cell>
          <cell r="G116">
            <v>104.03815002465572</v>
          </cell>
        </row>
        <row r="117">
          <cell r="E117">
            <v>45156</v>
          </cell>
          <cell r="F117">
            <v>104.18546054903315</v>
          </cell>
          <cell r="G117">
            <v>103.71500604258163</v>
          </cell>
        </row>
        <row r="118">
          <cell r="E118">
            <v>45159</v>
          </cell>
          <cell r="F118">
            <v>104.63570441988949</v>
          </cell>
          <cell r="G118">
            <v>104.14205879572492</v>
          </cell>
        </row>
        <row r="119">
          <cell r="E119">
            <v>45160</v>
          </cell>
          <cell r="F119">
            <v>104.65108123273481</v>
          </cell>
          <cell r="G119">
            <v>104.14835049017725</v>
          </cell>
        </row>
        <row r="120">
          <cell r="E120">
            <v>45161</v>
          </cell>
          <cell r="F120">
            <v>104.90763121546962</v>
          </cell>
          <cell r="G120">
            <v>104.48891639775259</v>
          </cell>
        </row>
        <row r="121">
          <cell r="E121">
            <v>45162</v>
          </cell>
          <cell r="F121">
            <v>104.59847634668509</v>
          </cell>
          <cell r="G121">
            <v>104.19994557843982</v>
          </cell>
        </row>
        <row r="122">
          <cell r="E122">
            <v>45163</v>
          </cell>
          <cell r="F122">
            <v>103.94617575966851</v>
          </cell>
          <cell r="G122">
            <v>103.61576015166493</v>
          </cell>
        </row>
        <row r="123">
          <cell r="E123">
            <v>45166</v>
          </cell>
          <cell r="F123">
            <v>104.16333952002762</v>
          </cell>
          <cell r="G123">
            <v>103.7915603146741</v>
          </cell>
        </row>
        <row r="124">
          <cell r="E124">
            <v>45167</v>
          </cell>
          <cell r="F124">
            <v>104.3608101691989</v>
          </cell>
          <cell r="G124">
            <v>103.91806489196165</v>
          </cell>
        </row>
        <row r="125">
          <cell r="E125">
            <v>45168</v>
          </cell>
          <cell r="F125">
            <v>104.38670795925414</v>
          </cell>
          <cell r="G125">
            <v>103.93631719338043</v>
          </cell>
        </row>
        <row r="126">
          <cell r="E126">
            <v>45169</v>
          </cell>
          <cell r="F126">
            <v>103.88143128453038</v>
          </cell>
          <cell r="G126">
            <v>103.52777224193827</v>
          </cell>
        </row>
        <row r="127">
          <cell r="E127">
            <v>45170</v>
          </cell>
          <cell r="F127">
            <v>104.86069147099447</v>
          </cell>
          <cell r="G127">
            <v>104.41523650383628</v>
          </cell>
        </row>
        <row r="128">
          <cell r="E128">
            <v>45173</v>
          </cell>
          <cell r="F128">
            <v>105.365158839779</v>
          </cell>
          <cell r="G128">
            <v>104.80005186655725</v>
          </cell>
        </row>
        <row r="129">
          <cell r="E129">
            <v>45174</v>
          </cell>
          <cell r="F129">
            <v>105.61388553176796</v>
          </cell>
          <cell r="G129">
            <v>105.04296875998041</v>
          </cell>
        </row>
        <row r="130">
          <cell r="E130">
            <v>45175</v>
          </cell>
          <cell r="F130">
            <v>105.80892826312154</v>
          </cell>
          <cell r="G130">
            <v>105.2030716243941</v>
          </cell>
        </row>
        <row r="131">
          <cell r="E131">
            <v>45176</v>
          </cell>
          <cell r="F131">
            <v>106.43479152279005</v>
          </cell>
          <cell r="G131">
            <v>105.81793305381598</v>
          </cell>
        </row>
        <row r="132">
          <cell r="E132">
            <v>45177</v>
          </cell>
          <cell r="F132">
            <v>106.93602166781768</v>
          </cell>
          <cell r="G132">
            <v>106.35025192327834</v>
          </cell>
        </row>
        <row r="133">
          <cell r="E133">
            <v>45180</v>
          </cell>
          <cell r="F133">
            <v>107.88776545234805</v>
          </cell>
          <cell r="G133">
            <v>107.19367432401008</v>
          </cell>
        </row>
        <row r="134">
          <cell r="E134">
            <v>45181</v>
          </cell>
          <cell r="F134">
            <v>107.8707700276243</v>
          </cell>
          <cell r="G134">
            <v>107.34386058371589</v>
          </cell>
        </row>
        <row r="135">
          <cell r="E135">
            <v>45182</v>
          </cell>
          <cell r="F135">
            <v>108.28513466850828</v>
          </cell>
          <cell r="G135">
            <v>107.73646870504787</v>
          </cell>
        </row>
        <row r="136">
          <cell r="E136">
            <v>45183</v>
          </cell>
          <cell r="F136">
            <v>108.46372151243092</v>
          </cell>
          <cell r="G136">
            <v>107.81952226557205</v>
          </cell>
        </row>
        <row r="137">
          <cell r="E137">
            <v>45184</v>
          </cell>
          <cell r="F137">
            <v>108.94525854627071</v>
          </cell>
          <cell r="G137">
            <v>108.32993198582479</v>
          </cell>
        </row>
        <row r="138">
          <cell r="E138">
            <v>45187</v>
          </cell>
          <cell r="F138">
            <v>108.62666177486187</v>
          </cell>
          <cell r="G138">
            <v>107.94382315292451</v>
          </cell>
        </row>
        <row r="139">
          <cell r="E139">
            <v>45189</v>
          </cell>
          <cell r="F139">
            <v>107.37547479281768</v>
          </cell>
          <cell r="G139">
            <v>106.67270924834364</v>
          </cell>
        </row>
        <row r="140">
          <cell r="E140">
            <v>45190</v>
          </cell>
          <cell r="F140">
            <v>106.51734072859115</v>
          </cell>
          <cell r="G140">
            <v>105.76153136649209</v>
          </cell>
        </row>
        <row r="141">
          <cell r="E141">
            <v>45191</v>
          </cell>
          <cell r="F141">
            <v>106.14991583218233</v>
          </cell>
          <cell r="G141">
            <v>105.40847788261797</v>
          </cell>
        </row>
        <row r="142">
          <cell r="E142">
            <v>45194</v>
          </cell>
          <cell r="F142">
            <v>106.15153444406079</v>
          </cell>
          <cell r="G142">
            <v>105.43169647077453</v>
          </cell>
        </row>
        <row r="143">
          <cell r="E143">
            <v>45195</v>
          </cell>
          <cell r="F143">
            <v>106.09839002071826</v>
          </cell>
          <cell r="G143">
            <v>105.30678877025152</v>
          </cell>
        </row>
        <row r="144">
          <cell r="E144">
            <v>45196</v>
          </cell>
          <cell r="F144">
            <v>106.37760056975139</v>
          </cell>
          <cell r="G144">
            <v>105.58339976340667</v>
          </cell>
        </row>
        <row r="145">
          <cell r="E145">
            <v>45197</v>
          </cell>
          <cell r="F145">
            <v>105.33683313190608</v>
          </cell>
          <cell r="G145">
            <v>104.608714092629</v>
          </cell>
        </row>
        <row r="146">
          <cell r="E146">
            <v>45198</v>
          </cell>
          <cell r="F146">
            <v>105.95595217541437</v>
          </cell>
          <cell r="G146">
            <v>105.11985837619345</v>
          </cell>
        </row>
        <row r="147">
          <cell r="E147">
            <v>45202</v>
          </cell>
          <cell r="F147">
            <v>105.36488907113261</v>
          </cell>
          <cell r="G147">
            <v>104.61475028679899</v>
          </cell>
        </row>
        <row r="148">
          <cell r="E148">
            <v>45203</v>
          </cell>
          <cell r="F148">
            <v>104.86500776933701</v>
          </cell>
          <cell r="G148">
            <v>104.15794771953216</v>
          </cell>
        </row>
        <row r="149">
          <cell r="E149">
            <v>45204</v>
          </cell>
          <cell r="F149">
            <v>105.45661041091159</v>
          </cell>
          <cell r="G149">
            <v>104.80552915385967</v>
          </cell>
        </row>
        <row r="150">
          <cell r="E150">
            <v>45205</v>
          </cell>
          <cell r="F150">
            <v>106.03796184392264</v>
          </cell>
          <cell r="G150">
            <v>105.38688810876131</v>
          </cell>
        </row>
        <row r="151">
          <cell r="E151">
            <v>45208</v>
          </cell>
          <cell r="F151">
            <v>105.27640495511048</v>
          </cell>
          <cell r="G151">
            <v>104.61521338106073</v>
          </cell>
        </row>
        <row r="152">
          <cell r="E152">
            <v>45209</v>
          </cell>
          <cell r="F152">
            <v>106.23408364986186</v>
          </cell>
          <cell r="G152">
            <v>105.52059460025698</v>
          </cell>
        </row>
        <row r="153">
          <cell r="E153">
            <v>45210</v>
          </cell>
          <cell r="F153">
            <v>106.88962146063535</v>
          </cell>
          <cell r="G153">
            <v>106.14926901369221</v>
          </cell>
        </row>
        <row r="154">
          <cell r="E154">
            <v>45211</v>
          </cell>
          <cell r="F154">
            <v>106.79601174033149</v>
          </cell>
          <cell r="G154">
            <v>106.04601496209646</v>
          </cell>
        </row>
        <row r="155">
          <cell r="E155">
            <v>45212</v>
          </cell>
          <cell r="F155">
            <v>106.5642804730663</v>
          </cell>
          <cell r="G155">
            <v>105.84536739663091</v>
          </cell>
        </row>
        <row r="156">
          <cell r="E156">
            <v>45215</v>
          </cell>
          <cell r="F156">
            <v>106.46014977555249</v>
          </cell>
          <cell r="G156">
            <v>105.66043309852849</v>
          </cell>
        </row>
        <row r="157">
          <cell r="E157">
            <v>45216</v>
          </cell>
          <cell r="F157">
            <v>106.8904307665746</v>
          </cell>
          <cell r="G157">
            <v>106.07747343435805</v>
          </cell>
        </row>
        <row r="158">
          <cell r="E158">
            <v>45217</v>
          </cell>
          <cell r="F158">
            <v>106.13292040745857</v>
          </cell>
          <cell r="G158">
            <v>105.19748255571814</v>
          </cell>
        </row>
        <row r="159">
          <cell r="E159">
            <v>45218</v>
          </cell>
          <cell r="F159">
            <v>105.88257510359118</v>
          </cell>
          <cell r="G159">
            <v>104.80180843099824</v>
          </cell>
        </row>
        <row r="160">
          <cell r="E160">
            <v>45219</v>
          </cell>
          <cell r="F160">
            <v>105.43988475483427</v>
          </cell>
          <cell r="G160">
            <v>104.43193983479344</v>
          </cell>
        </row>
        <row r="161">
          <cell r="E161">
            <v>45222</v>
          </cell>
          <cell r="F161">
            <v>104.03223195787294</v>
          </cell>
          <cell r="G161">
            <v>103.11333481523488</v>
          </cell>
        </row>
        <row r="162">
          <cell r="E162">
            <v>45224</v>
          </cell>
          <cell r="F162">
            <v>103.17113043853593</v>
          </cell>
          <cell r="G162">
            <v>102.27845570519347</v>
          </cell>
        </row>
        <row r="163">
          <cell r="E163">
            <v>45225</v>
          </cell>
          <cell r="F163">
            <v>101.74189614986189</v>
          </cell>
          <cell r="G163">
            <v>100.8398134592438</v>
          </cell>
        </row>
        <row r="164">
          <cell r="E164">
            <v>45226</v>
          </cell>
          <cell r="F164">
            <v>102.76701700621548</v>
          </cell>
          <cell r="G164">
            <v>101.85327129786471</v>
          </cell>
        </row>
        <row r="165">
          <cell r="E165">
            <v>45229</v>
          </cell>
          <cell r="F165">
            <v>103.27229368093924</v>
          </cell>
          <cell r="G165">
            <v>102.38000109865115</v>
          </cell>
        </row>
        <row r="166">
          <cell r="E166">
            <v>45230</v>
          </cell>
          <cell r="F166">
            <v>102.94155732044199</v>
          </cell>
          <cell r="G166">
            <v>102.0003915541826</v>
          </cell>
        </row>
      </sheetData>
      <sheetData sheetId="5">
        <row r="2">
          <cell r="B2" t="str">
            <v>ADT at BSE (LHS)</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sheetName val="Raw - WFE"/>
      <sheetName val="WFE Pivot"/>
      <sheetName val="WFE Background"/>
      <sheetName val="Checking Pivot"/>
      <sheetName val="WFE Tables"/>
    </sheetNames>
    <sheetDataSet>
      <sheetData sheetId="0">
        <row r="2">
          <cell r="C2">
            <v>44409</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sheetName val="Raw - WFE"/>
      <sheetName val="WFE Pivot"/>
      <sheetName val="WFE Background"/>
      <sheetName val="Checking Pivot"/>
      <sheetName val="WFE Tables"/>
    </sheetNames>
    <sheetDataSet>
      <sheetData sheetId="0">
        <row r="2">
          <cell r="C2">
            <v>44409</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
      <sheetName val="PE &amp;VOL"/>
      <sheetName val="bond"/>
      <sheetName val="currency"/>
      <sheetName val="Chart 1-GDP YoY"/>
      <sheetName val="GDP QoQ"/>
      <sheetName val="Annual CPI Inflation"/>
      <sheetName val="Unemployment Rate"/>
      <sheetName val="Benchmark Int Rate"/>
      <sheetName val="Chart 2"/>
      <sheetName val="Mcap"/>
      <sheetName val="Sheet1"/>
    </sheetNames>
    <sheetDataSet>
      <sheetData sheetId="0"/>
      <sheetData sheetId="1">
        <row r="1">
          <cell r="A1" t="str">
            <v xml:space="preserve">          Country</v>
          </cell>
          <cell r="B1" t="str">
            <v>Index</v>
          </cell>
          <cell r="C1">
            <v>0</v>
          </cell>
          <cell r="D1" t="str">
            <v>Volatility (Percent)</v>
          </cell>
          <cell r="E1">
            <v>0</v>
          </cell>
          <cell r="F1" t="str">
            <v>PE Ratio</v>
          </cell>
          <cell r="I1" t="str">
            <v>Return</v>
          </cell>
          <cell r="J1" t="str">
            <v>Volatility</v>
          </cell>
          <cell r="K1" t="str">
            <v>PE Ratio</v>
          </cell>
          <cell r="M1">
            <v>0</v>
          </cell>
          <cell r="N1">
            <v>0</v>
          </cell>
          <cell r="O1">
            <v>0</v>
          </cell>
          <cell r="Q1" t="str">
            <v>BEST_PE_RATIO</v>
          </cell>
        </row>
        <row r="2">
          <cell r="A2">
            <v>0</v>
          </cell>
          <cell r="B2">
            <v>0</v>
          </cell>
          <cell r="C2">
            <v>0</v>
          </cell>
          <cell r="D2">
            <v>43039</v>
          </cell>
          <cell r="E2">
            <v>0</v>
          </cell>
          <cell r="F2">
            <v>43039</v>
          </cell>
          <cell r="G2">
            <v>0</v>
          </cell>
          <cell r="H2">
            <v>0</v>
          </cell>
          <cell r="I2">
            <v>3</v>
          </cell>
          <cell r="J2">
            <v>4</v>
          </cell>
          <cell r="K2">
            <v>5</v>
          </cell>
          <cell r="M2" t="str">
            <v>Previous month last date</v>
          </cell>
          <cell r="N2">
            <v>0</v>
          </cell>
          <cell r="O2">
            <v>43007</v>
          </cell>
        </row>
        <row r="3">
          <cell r="A3" t="str">
            <v>Developed Markets</v>
          </cell>
          <cell r="B3">
            <v>0</v>
          </cell>
          <cell r="C3">
            <v>0</v>
          </cell>
          <cell r="D3">
            <v>0</v>
          </cell>
          <cell r="E3">
            <v>0</v>
          </cell>
          <cell r="F3">
            <v>0</v>
          </cell>
          <cell r="I3">
            <v>0</v>
          </cell>
          <cell r="J3">
            <v>0</v>
          </cell>
          <cell r="K3">
            <v>0</v>
          </cell>
          <cell r="M3" t="str">
            <v>Last Month</v>
          </cell>
          <cell r="N3">
            <v>43009</v>
          </cell>
          <cell r="O3">
            <v>43039</v>
          </cell>
        </row>
        <row r="4">
          <cell r="A4" t="str">
            <v>Australia</v>
          </cell>
          <cell r="B4" t="str">
            <v>All  Ordinaries</v>
          </cell>
          <cell r="C4">
            <v>0</v>
          </cell>
          <cell r="D4">
            <v>0.41643323677708621</v>
          </cell>
          <cell r="E4">
            <v>0</v>
          </cell>
          <cell r="F4">
            <v>16.396699999999999</v>
          </cell>
          <cell r="I4">
            <v>4.0302433617227527</v>
          </cell>
          <cell r="J4">
            <v>0.41643323677708621</v>
          </cell>
          <cell r="K4">
            <v>16.396699999999999</v>
          </cell>
          <cell r="L4" t="str">
            <v>AS30 Index</v>
          </cell>
          <cell r="Q4">
            <v>16.396699999999999</v>
          </cell>
        </row>
        <row r="5">
          <cell r="A5" t="str">
            <v xml:space="preserve">France </v>
          </cell>
          <cell r="B5" t="str">
            <v xml:space="preserve">CAC 40 </v>
          </cell>
          <cell r="C5">
            <v>0</v>
          </cell>
          <cell r="D5">
            <v>0.40107215617501352</v>
          </cell>
          <cell r="E5">
            <v>0</v>
          </cell>
          <cell r="F5">
            <v>16.1205</v>
          </cell>
          <cell r="I5">
            <v>3.2549002684898625</v>
          </cell>
          <cell r="J5">
            <v>0.40107215617501352</v>
          </cell>
          <cell r="K5">
            <v>16.1205</v>
          </cell>
          <cell r="L5" t="str">
            <v>CAC Index</v>
          </cell>
          <cell r="N5">
            <v>0</v>
          </cell>
          <cell r="Q5">
            <v>16.1205</v>
          </cell>
        </row>
        <row r="6">
          <cell r="A6" t="str">
            <v xml:space="preserve">Germany </v>
          </cell>
          <cell r="B6" t="str">
            <v>Dax</v>
          </cell>
          <cell r="C6">
            <v>0</v>
          </cell>
          <cell r="D6">
            <v>0.40723069887382413</v>
          </cell>
          <cell r="E6">
            <v>0</v>
          </cell>
          <cell r="F6">
            <v>14.925699999999999</v>
          </cell>
          <cell r="I6">
            <v>3.1235043487885839</v>
          </cell>
          <cell r="J6">
            <v>0.40723069887382413</v>
          </cell>
          <cell r="K6">
            <v>14.925699999999999</v>
          </cell>
          <cell r="L6" t="str">
            <v>DAX Index</v>
          </cell>
          <cell r="M6" t="str">
            <v>Daily Return</v>
          </cell>
          <cell r="N6" t="str">
            <v>CHG_PCT_1D</v>
          </cell>
          <cell r="Q6">
            <v>14.925699999999999</v>
          </cell>
        </row>
        <row r="7">
          <cell r="A7" t="str">
            <v xml:space="preserve">Hong Kong </v>
          </cell>
          <cell r="B7" t="str">
            <v xml:space="preserve">Hang Seng </v>
          </cell>
          <cell r="C7">
            <v>0</v>
          </cell>
          <cell r="D7">
            <v>0.85098456909752784</v>
          </cell>
          <cell r="E7">
            <v>0</v>
          </cell>
          <cell r="F7">
            <v>12.827999999999999</v>
          </cell>
          <cell r="I7">
            <v>2.5086465633313191</v>
          </cell>
          <cell r="J7">
            <v>0.85098456909752784</v>
          </cell>
          <cell r="K7">
            <v>12.827999999999999</v>
          </cell>
          <cell r="L7" t="str">
            <v>HSI Index</v>
          </cell>
          <cell r="N7">
            <v>0</v>
          </cell>
          <cell r="Q7">
            <v>12.827999999999999</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
      <sheetName val="PE &amp;VOL"/>
      <sheetName val="bond"/>
      <sheetName val="currency"/>
      <sheetName val="Chart 1-GDP YoY"/>
      <sheetName val="GDP QoQ"/>
      <sheetName val="Annual CPI Inflation"/>
      <sheetName val="Unemployment Rate"/>
      <sheetName val="Benchmark Int Rate"/>
      <sheetName val="Chart 2"/>
      <sheetName val="Mcap"/>
      <sheetName val="Sheet1"/>
    </sheetNames>
    <sheetDataSet>
      <sheetData sheetId="0"/>
      <sheetData sheetId="1">
        <row r="1">
          <cell r="A1" t="str">
            <v xml:space="preserve">          Country</v>
          </cell>
          <cell r="B1" t="str">
            <v>Index</v>
          </cell>
          <cell r="C1">
            <v>0</v>
          </cell>
          <cell r="D1" t="str">
            <v>Volatility (Percent)</v>
          </cell>
          <cell r="E1">
            <v>0</v>
          </cell>
          <cell r="F1" t="str">
            <v>PE Ratio</v>
          </cell>
          <cell r="I1" t="str">
            <v>Return</v>
          </cell>
          <cell r="J1" t="str">
            <v>Volatility</v>
          </cell>
          <cell r="K1" t="str">
            <v>PE Ratio</v>
          </cell>
          <cell r="M1">
            <v>0</v>
          </cell>
          <cell r="N1">
            <v>0</v>
          </cell>
          <cell r="O1">
            <v>0</v>
          </cell>
          <cell r="Q1" t="str">
            <v>BEST_PE_RATIO</v>
          </cell>
        </row>
        <row r="2">
          <cell r="A2">
            <v>0</v>
          </cell>
          <cell r="B2">
            <v>0</v>
          </cell>
          <cell r="C2">
            <v>0</v>
          </cell>
          <cell r="D2">
            <v>43039</v>
          </cell>
          <cell r="E2">
            <v>0</v>
          </cell>
          <cell r="F2">
            <v>43039</v>
          </cell>
          <cell r="G2">
            <v>0</v>
          </cell>
          <cell r="H2">
            <v>0</v>
          </cell>
          <cell r="I2">
            <v>3</v>
          </cell>
          <cell r="J2">
            <v>4</v>
          </cell>
          <cell r="K2">
            <v>5</v>
          </cell>
          <cell r="M2" t="str">
            <v>Previous month last date</v>
          </cell>
          <cell r="N2">
            <v>0</v>
          </cell>
          <cell r="O2">
            <v>43007</v>
          </cell>
        </row>
        <row r="3">
          <cell r="A3" t="str">
            <v>Developed Markets</v>
          </cell>
          <cell r="B3">
            <v>0</v>
          </cell>
          <cell r="C3">
            <v>0</v>
          </cell>
          <cell r="D3">
            <v>0</v>
          </cell>
          <cell r="E3">
            <v>0</v>
          </cell>
          <cell r="F3">
            <v>0</v>
          </cell>
          <cell r="I3">
            <v>0</v>
          </cell>
          <cell r="J3">
            <v>0</v>
          </cell>
          <cell r="K3">
            <v>0</v>
          </cell>
          <cell r="M3" t="str">
            <v>Last Month</v>
          </cell>
          <cell r="N3">
            <v>43009</v>
          </cell>
          <cell r="O3">
            <v>43039</v>
          </cell>
        </row>
        <row r="4">
          <cell r="A4" t="str">
            <v>Australia</v>
          </cell>
          <cell r="B4" t="str">
            <v>All  Ordinaries</v>
          </cell>
          <cell r="C4">
            <v>0</v>
          </cell>
          <cell r="D4">
            <v>0.41643323677708621</v>
          </cell>
          <cell r="E4">
            <v>0</v>
          </cell>
          <cell r="F4">
            <v>16.396699999999999</v>
          </cell>
          <cell r="I4">
            <v>4.0302433617227527</v>
          </cell>
          <cell r="J4">
            <v>0.41643323677708621</v>
          </cell>
          <cell r="K4">
            <v>16.396699999999999</v>
          </cell>
          <cell r="L4" t="str">
            <v>AS30 Index</v>
          </cell>
          <cell r="Q4">
            <v>16.396699999999999</v>
          </cell>
        </row>
        <row r="5">
          <cell r="A5" t="str">
            <v xml:space="preserve">France </v>
          </cell>
          <cell r="B5" t="str">
            <v xml:space="preserve">CAC 40 </v>
          </cell>
          <cell r="C5">
            <v>0</v>
          </cell>
          <cell r="D5">
            <v>0.40107215617501352</v>
          </cell>
          <cell r="E5">
            <v>0</v>
          </cell>
          <cell r="F5">
            <v>16.1205</v>
          </cell>
          <cell r="I5">
            <v>3.2549002684898625</v>
          </cell>
          <cell r="J5">
            <v>0.40107215617501352</v>
          </cell>
          <cell r="K5">
            <v>16.1205</v>
          </cell>
          <cell r="L5" t="str">
            <v>CAC Index</v>
          </cell>
          <cell r="N5">
            <v>0</v>
          </cell>
          <cell r="Q5">
            <v>16.1205</v>
          </cell>
        </row>
        <row r="6">
          <cell r="A6" t="str">
            <v xml:space="preserve">Germany </v>
          </cell>
          <cell r="B6" t="str">
            <v>Dax</v>
          </cell>
          <cell r="C6">
            <v>0</v>
          </cell>
          <cell r="D6">
            <v>0.40723069887382413</v>
          </cell>
          <cell r="E6">
            <v>0</v>
          </cell>
          <cell r="F6">
            <v>14.925699999999999</v>
          </cell>
          <cell r="I6">
            <v>3.1235043487885839</v>
          </cell>
          <cell r="J6">
            <v>0.40723069887382413</v>
          </cell>
          <cell r="K6">
            <v>14.925699999999999</v>
          </cell>
          <cell r="L6" t="str">
            <v>DAX Index</v>
          </cell>
          <cell r="M6" t="str">
            <v>Daily Return</v>
          </cell>
          <cell r="N6" t="str">
            <v>CHG_PCT_1D</v>
          </cell>
          <cell r="Q6">
            <v>14.925699999999999</v>
          </cell>
        </row>
        <row r="7">
          <cell r="A7" t="str">
            <v xml:space="preserve">Hong Kong </v>
          </cell>
          <cell r="B7" t="str">
            <v xml:space="preserve">Hang Seng </v>
          </cell>
          <cell r="C7">
            <v>0</v>
          </cell>
          <cell r="D7">
            <v>0.85098456909752784</v>
          </cell>
          <cell r="E7">
            <v>0</v>
          </cell>
          <cell r="F7">
            <v>12.827999999999999</v>
          </cell>
          <cell r="I7">
            <v>2.5086465633313191</v>
          </cell>
          <cell r="J7">
            <v>0.85098456909752784</v>
          </cell>
          <cell r="K7">
            <v>12.827999999999999</v>
          </cell>
          <cell r="L7" t="str">
            <v>HSI Index</v>
          </cell>
          <cell r="N7">
            <v>0</v>
          </cell>
          <cell r="Q7">
            <v>12.827999999999999</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79998168889431442"/>
    <pageSetUpPr fitToPage="1"/>
  </sheetPr>
  <dimension ref="A1:I67"/>
  <sheetViews>
    <sheetView showGridLines="0" topLeftCell="A55" workbookViewId="0">
      <selection activeCell="A63" sqref="A63"/>
    </sheetView>
  </sheetViews>
  <sheetFormatPr defaultColWidth="0" defaultRowHeight="15.75" zeroHeight="1" x14ac:dyDescent="0.25"/>
  <cols>
    <col min="1" max="1" width="109.85546875" style="71" customWidth="1"/>
    <col min="2" max="9" width="9.140625" style="71" hidden="1" customWidth="1"/>
    <col min="10" max="16384" width="9.140625" style="71" hidden="1"/>
  </cols>
  <sheetData>
    <row r="1" spans="1:9" s="216" customFormat="1" ht="18.75" customHeight="1" x14ac:dyDescent="0.25">
      <c r="A1" s="336" t="s">
        <v>0</v>
      </c>
      <c r="B1" s="2269"/>
      <c r="C1" s="2269"/>
      <c r="D1" s="2269"/>
      <c r="E1" s="2269"/>
      <c r="F1" s="2269"/>
      <c r="G1" s="2269"/>
      <c r="H1" s="2269"/>
      <c r="I1" s="2269"/>
    </row>
    <row r="2" spans="1:9" s="216" customFormat="1" ht="18" customHeight="1" x14ac:dyDescent="0.25">
      <c r="A2" s="337" t="s">
        <v>801</v>
      </c>
      <c r="B2" s="2269"/>
      <c r="C2" s="2269"/>
      <c r="D2" s="2269"/>
      <c r="E2" s="2269"/>
      <c r="F2" s="2269"/>
      <c r="G2" s="2269"/>
      <c r="H2" s="2269"/>
      <c r="I2" s="2269"/>
    </row>
    <row r="3" spans="1:9" s="216" customFormat="1" ht="18" customHeight="1" x14ac:dyDescent="0.25">
      <c r="A3" s="337" t="s">
        <v>800</v>
      </c>
      <c r="B3" s="2269"/>
      <c r="C3" s="2269"/>
      <c r="D3" s="2269"/>
      <c r="E3" s="2269"/>
      <c r="F3" s="2269"/>
      <c r="G3" s="2269"/>
      <c r="H3" s="2269"/>
      <c r="I3" s="2269"/>
    </row>
    <row r="4" spans="1:9" s="216" customFormat="1" ht="18" customHeight="1" x14ac:dyDescent="0.25">
      <c r="A4" s="337" t="s">
        <v>799</v>
      </c>
      <c r="B4" s="2269"/>
      <c r="C4" s="2269"/>
      <c r="D4" s="2269"/>
      <c r="E4" s="2269"/>
      <c r="F4" s="2269"/>
      <c r="G4" s="2269"/>
      <c r="H4" s="2269"/>
      <c r="I4" s="2269"/>
    </row>
    <row r="5" spans="1:9" s="217" customFormat="1" ht="18" customHeight="1" x14ac:dyDescent="0.25">
      <c r="A5" s="337" t="s">
        <v>858</v>
      </c>
      <c r="B5" s="2269"/>
      <c r="C5" s="2269"/>
      <c r="D5" s="2269"/>
      <c r="E5" s="2269"/>
      <c r="F5" s="2269"/>
      <c r="G5" s="2269"/>
      <c r="H5" s="2269"/>
      <c r="I5" s="2269"/>
    </row>
    <row r="6" spans="1:9" s="216" customFormat="1" ht="18" customHeight="1" x14ac:dyDescent="0.25">
      <c r="A6" s="337" t="s">
        <v>798</v>
      </c>
      <c r="B6" s="2269"/>
      <c r="C6" s="2269"/>
      <c r="D6" s="2269"/>
      <c r="E6" s="2269"/>
      <c r="F6" s="2269"/>
      <c r="G6" s="2269"/>
      <c r="H6" s="2269"/>
      <c r="I6" s="2269"/>
    </row>
    <row r="7" spans="1:9" s="216" customFormat="1" ht="18" customHeight="1" x14ac:dyDescent="0.25">
      <c r="A7" s="337" t="s">
        <v>797</v>
      </c>
      <c r="B7" s="2269"/>
      <c r="C7" s="2269"/>
      <c r="D7" s="2269"/>
      <c r="E7" s="2269"/>
      <c r="F7" s="2269"/>
      <c r="G7" s="2269"/>
      <c r="H7" s="2269"/>
      <c r="I7" s="2269"/>
    </row>
    <row r="8" spans="1:9" s="216" customFormat="1" ht="18" customHeight="1" x14ac:dyDescent="0.25">
      <c r="A8" s="337" t="s">
        <v>971</v>
      </c>
      <c r="B8" s="2269"/>
      <c r="C8" s="2269"/>
      <c r="D8" s="2269"/>
      <c r="E8" s="2269"/>
      <c r="F8" s="2269"/>
      <c r="G8" s="2269"/>
      <c r="H8" s="2269"/>
      <c r="I8" s="2269"/>
    </row>
    <row r="9" spans="1:9" s="216" customFormat="1" ht="18" customHeight="1" x14ac:dyDescent="0.25">
      <c r="A9" s="337" t="s">
        <v>796</v>
      </c>
      <c r="B9" s="2269"/>
      <c r="C9" s="2269"/>
      <c r="D9" s="2269"/>
      <c r="E9" s="2269"/>
      <c r="F9" s="2269"/>
      <c r="G9" s="2269"/>
      <c r="H9" s="2269"/>
      <c r="I9" s="2269"/>
    </row>
    <row r="10" spans="1:9" s="216" customFormat="1" ht="18" customHeight="1" x14ac:dyDescent="0.25">
      <c r="A10" s="337" t="s">
        <v>795</v>
      </c>
      <c r="B10" s="2269"/>
      <c r="C10" s="2269"/>
      <c r="D10" s="2269"/>
      <c r="E10" s="2269"/>
      <c r="F10" s="2269"/>
      <c r="G10" s="2269"/>
      <c r="H10" s="2269"/>
      <c r="I10" s="2269"/>
    </row>
    <row r="11" spans="1:9" s="216" customFormat="1" ht="18" customHeight="1" x14ac:dyDescent="0.25">
      <c r="A11" s="337" t="s">
        <v>804</v>
      </c>
      <c r="B11" s="2269"/>
      <c r="C11" s="2269"/>
      <c r="D11" s="2269"/>
      <c r="E11" s="2269"/>
      <c r="F11" s="2269"/>
      <c r="G11" s="2269"/>
      <c r="H11" s="2269"/>
      <c r="I11" s="2269"/>
    </row>
    <row r="12" spans="1:9" s="216" customFormat="1" ht="18" customHeight="1" x14ac:dyDescent="0.25">
      <c r="A12" s="337" t="s">
        <v>794</v>
      </c>
      <c r="B12" s="2269"/>
      <c r="C12" s="2269"/>
      <c r="D12" s="2269"/>
      <c r="E12" s="2269"/>
      <c r="F12" s="2269"/>
      <c r="G12" s="2269"/>
      <c r="H12" s="2269"/>
      <c r="I12" s="2269"/>
    </row>
    <row r="13" spans="1:9" s="216" customFormat="1" ht="18" customHeight="1" x14ac:dyDescent="0.25">
      <c r="A13" s="337" t="s">
        <v>793</v>
      </c>
      <c r="B13" s="2269"/>
      <c r="C13" s="2269"/>
      <c r="D13" s="2269"/>
      <c r="E13" s="2269"/>
      <c r="F13" s="2269"/>
      <c r="G13" s="2269"/>
      <c r="H13" s="2269"/>
      <c r="I13" s="2269"/>
    </row>
    <row r="14" spans="1:9" s="216" customFormat="1" ht="18" customHeight="1" x14ac:dyDescent="0.25">
      <c r="A14" s="337" t="s">
        <v>792</v>
      </c>
      <c r="B14" s="2269"/>
      <c r="C14" s="2269"/>
      <c r="D14" s="2269"/>
      <c r="E14" s="2269"/>
      <c r="F14" s="2269"/>
      <c r="G14" s="2269"/>
      <c r="H14" s="2269"/>
      <c r="I14" s="2269"/>
    </row>
    <row r="15" spans="1:9" s="216" customFormat="1" ht="18" customHeight="1" x14ac:dyDescent="0.25">
      <c r="A15" s="337" t="s">
        <v>791</v>
      </c>
      <c r="B15" s="2269"/>
      <c r="C15" s="2269"/>
      <c r="D15" s="2269"/>
      <c r="E15" s="2269"/>
      <c r="F15" s="2269"/>
      <c r="G15" s="2269"/>
      <c r="H15" s="2269"/>
      <c r="I15" s="2269"/>
    </row>
    <row r="16" spans="1:9" s="216" customFormat="1" ht="18" customHeight="1" x14ac:dyDescent="0.25">
      <c r="A16" s="337" t="s">
        <v>790</v>
      </c>
      <c r="B16" s="2269"/>
      <c r="C16" s="2269"/>
      <c r="D16" s="2269"/>
      <c r="E16" s="2269"/>
      <c r="F16" s="2269"/>
      <c r="G16" s="2269"/>
      <c r="H16" s="2269"/>
      <c r="I16" s="2269"/>
    </row>
    <row r="17" spans="1:9" s="216" customFormat="1" ht="18" customHeight="1" x14ac:dyDescent="0.25">
      <c r="A17" s="337" t="s">
        <v>803</v>
      </c>
      <c r="B17" s="2269"/>
      <c r="C17" s="2269"/>
      <c r="D17" s="2269"/>
      <c r="E17" s="2269"/>
      <c r="F17" s="2269"/>
      <c r="G17" s="2269"/>
      <c r="H17" s="2269"/>
      <c r="I17" s="2269"/>
    </row>
    <row r="18" spans="1:9" s="216" customFormat="1" ht="18" customHeight="1" x14ac:dyDescent="0.25">
      <c r="A18" s="337" t="s">
        <v>788</v>
      </c>
      <c r="B18" s="2269"/>
      <c r="C18" s="2269"/>
      <c r="D18" s="2269"/>
      <c r="E18" s="2269"/>
      <c r="F18" s="2269"/>
      <c r="G18" s="2269"/>
      <c r="H18" s="2269"/>
      <c r="I18" s="2269"/>
    </row>
    <row r="19" spans="1:9" s="216" customFormat="1" ht="18" customHeight="1" x14ac:dyDescent="0.25">
      <c r="A19" s="337" t="s">
        <v>787</v>
      </c>
      <c r="B19" s="2269"/>
      <c r="C19" s="2269"/>
      <c r="D19" s="2269"/>
      <c r="E19" s="2269"/>
      <c r="F19" s="2269"/>
      <c r="G19" s="2269"/>
      <c r="H19" s="2269"/>
      <c r="I19" s="2269"/>
    </row>
    <row r="20" spans="1:9" s="216" customFormat="1" ht="18" customHeight="1" x14ac:dyDescent="0.25">
      <c r="A20" s="337" t="s">
        <v>786</v>
      </c>
      <c r="B20" s="2269"/>
      <c r="C20" s="2269"/>
      <c r="D20" s="2269"/>
      <c r="E20" s="2269"/>
      <c r="F20" s="2269"/>
      <c r="G20" s="2269"/>
      <c r="H20" s="2269"/>
      <c r="I20" s="2269"/>
    </row>
    <row r="21" spans="1:9" s="216" customFormat="1" ht="18" customHeight="1" x14ac:dyDescent="0.25">
      <c r="A21" s="337" t="s">
        <v>785</v>
      </c>
      <c r="B21" s="2269"/>
      <c r="C21" s="2269"/>
      <c r="D21" s="2269"/>
      <c r="E21" s="2269"/>
      <c r="F21" s="2269"/>
      <c r="G21" s="2269"/>
      <c r="H21" s="2269"/>
      <c r="I21" s="2269"/>
    </row>
    <row r="22" spans="1:9" s="216" customFormat="1" ht="18" customHeight="1" x14ac:dyDescent="0.25">
      <c r="A22" s="337" t="s">
        <v>784</v>
      </c>
      <c r="B22" s="2269"/>
      <c r="C22" s="2269"/>
      <c r="D22" s="2269"/>
      <c r="E22" s="2269"/>
      <c r="F22" s="2269"/>
      <c r="G22" s="2269"/>
      <c r="H22" s="2269"/>
      <c r="I22" s="2269"/>
    </row>
    <row r="23" spans="1:9" s="216" customFormat="1" ht="18" customHeight="1" x14ac:dyDescent="0.25">
      <c r="A23" s="337" t="s">
        <v>859</v>
      </c>
      <c r="B23" s="2269"/>
      <c r="C23" s="2269"/>
      <c r="D23" s="2269"/>
      <c r="E23" s="2269"/>
      <c r="F23" s="2269"/>
      <c r="G23" s="2269"/>
      <c r="H23" s="2269"/>
      <c r="I23" s="2269"/>
    </row>
    <row r="24" spans="1:9" s="216" customFormat="1" ht="18" customHeight="1" x14ac:dyDescent="0.25">
      <c r="A24" s="337" t="s">
        <v>860</v>
      </c>
      <c r="B24" s="2269"/>
      <c r="C24" s="2269"/>
      <c r="D24" s="2269"/>
      <c r="E24" s="2269"/>
      <c r="F24" s="2269"/>
      <c r="G24" s="2269"/>
      <c r="H24" s="2269"/>
      <c r="I24" s="2269"/>
    </row>
    <row r="25" spans="1:9" s="216" customFormat="1" ht="18" customHeight="1" x14ac:dyDescent="0.25">
      <c r="A25" s="337" t="s">
        <v>783</v>
      </c>
      <c r="B25" s="2269"/>
      <c r="C25" s="2269"/>
      <c r="D25" s="2269"/>
      <c r="E25" s="2269"/>
      <c r="F25" s="2269"/>
      <c r="G25" s="2269"/>
      <c r="H25" s="2269"/>
      <c r="I25" s="2269"/>
    </row>
    <row r="26" spans="1:9" s="216" customFormat="1" ht="18" customHeight="1" x14ac:dyDescent="0.25">
      <c r="A26" s="337" t="s">
        <v>802</v>
      </c>
      <c r="B26" s="2269"/>
      <c r="C26" s="2269"/>
      <c r="D26" s="2269"/>
      <c r="E26" s="2269"/>
      <c r="F26" s="2269"/>
      <c r="G26" s="2269"/>
      <c r="H26" s="2269"/>
      <c r="I26" s="2269"/>
    </row>
    <row r="27" spans="1:9" s="216" customFormat="1" ht="18" customHeight="1" x14ac:dyDescent="0.25">
      <c r="A27" s="337" t="s">
        <v>861</v>
      </c>
      <c r="B27" s="2269"/>
      <c r="C27" s="2269"/>
      <c r="D27" s="2269"/>
      <c r="E27" s="2269"/>
      <c r="F27" s="2269"/>
      <c r="G27" s="2269"/>
      <c r="H27" s="2269"/>
      <c r="I27" s="2269"/>
    </row>
    <row r="28" spans="1:9" s="216" customFormat="1" ht="18" customHeight="1" x14ac:dyDescent="0.25">
      <c r="A28" s="337" t="s">
        <v>862</v>
      </c>
      <c r="B28" s="2269"/>
      <c r="C28" s="2269"/>
      <c r="D28" s="2269"/>
      <c r="E28" s="2269"/>
      <c r="F28" s="2269"/>
      <c r="G28" s="2269"/>
      <c r="H28" s="2269"/>
      <c r="I28" s="2269"/>
    </row>
    <row r="29" spans="1:9" s="216" customFormat="1" ht="18" customHeight="1" x14ac:dyDescent="0.25">
      <c r="A29" s="337" t="s">
        <v>780</v>
      </c>
      <c r="B29" s="2269"/>
      <c r="C29" s="2269"/>
      <c r="D29" s="2269"/>
      <c r="E29" s="2269"/>
      <c r="F29" s="2269"/>
      <c r="G29" s="2269"/>
      <c r="H29" s="2269"/>
      <c r="I29" s="2269"/>
    </row>
    <row r="30" spans="1:9" s="216" customFormat="1" ht="18" customHeight="1" x14ac:dyDescent="0.25">
      <c r="A30" s="337" t="s">
        <v>779</v>
      </c>
      <c r="B30" s="2269"/>
      <c r="C30" s="2269"/>
      <c r="D30" s="2269"/>
      <c r="E30" s="2269"/>
      <c r="F30" s="2269"/>
      <c r="G30" s="2269"/>
      <c r="H30" s="2269"/>
      <c r="I30" s="2269"/>
    </row>
    <row r="31" spans="1:9" s="216" customFormat="1" ht="18" customHeight="1" x14ac:dyDescent="0.25">
      <c r="A31" s="337" t="s">
        <v>778</v>
      </c>
      <c r="B31" s="2269"/>
      <c r="C31" s="2269"/>
      <c r="D31" s="2269"/>
      <c r="E31" s="2269"/>
      <c r="F31" s="2269"/>
      <c r="G31" s="2269"/>
      <c r="H31" s="2269"/>
      <c r="I31" s="2269"/>
    </row>
    <row r="32" spans="1:9" s="216" customFormat="1" ht="18" customHeight="1" x14ac:dyDescent="0.25">
      <c r="A32" s="337" t="s">
        <v>777</v>
      </c>
      <c r="B32" s="2269"/>
      <c r="C32" s="2269"/>
      <c r="D32" s="2269"/>
      <c r="E32" s="2269"/>
      <c r="F32" s="2269"/>
      <c r="G32" s="2269"/>
      <c r="H32" s="2269"/>
      <c r="I32" s="2269"/>
    </row>
    <row r="33" spans="1:9" s="216" customFormat="1" ht="18" customHeight="1" x14ac:dyDescent="0.25">
      <c r="A33" s="337" t="s">
        <v>863</v>
      </c>
      <c r="B33" s="2269"/>
      <c r="C33" s="2269"/>
      <c r="D33" s="2269"/>
      <c r="E33" s="2269"/>
      <c r="F33" s="2269"/>
      <c r="G33" s="2269"/>
      <c r="H33" s="2269"/>
      <c r="I33" s="2269"/>
    </row>
    <row r="34" spans="1:9" s="216" customFormat="1" ht="18" customHeight="1" x14ac:dyDescent="0.25">
      <c r="A34" s="337" t="s">
        <v>776</v>
      </c>
      <c r="B34" s="2269"/>
      <c r="C34" s="2269"/>
      <c r="D34" s="2269"/>
      <c r="E34" s="2269"/>
      <c r="F34" s="2269"/>
      <c r="G34" s="2269"/>
      <c r="H34" s="2269"/>
      <c r="I34" s="2269"/>
    </row>
    <row r="35" spans="1:9" s="216" customFormat="1" ht="18" customHeight="1" x14ac:dyDescent="0.25">
      <c r="A35" s="337" t="s">
        <v>775</v>
      </c>
      <c r="B35" s="2269"/>
      <c r="C35" s="2269"/>
      <c r="D35" s="2269"/>
      <c r="E35" s="2269"/>
      <c r="F35" s="2269"/>
      <c r="G35" s="2269"/>
      <c r="H35" s="2269"/>
      <c r="I35" s="2269"/>
    </row>
    <row r="36" spans="1:9" s="216" customFormat="1" ht="18" customHeight="1" x14ac:dyDescent="0.25">
      <c r="A36" s="337" t="s">
        <v>774</v>
      </c>
      <c r="B36" s="2269"/>
      <c r="C36" s="2269"/>
      <c r="D36" s="2269"/>
      <c r="E36" s="2269"/>
      <c r="F36" s="2269"/>
      <c r="G36" s="2269"/>
      <c r="H36" s="2269"/>
      <c r="I36" s="2269"/>
    </row>
    <row r="37" spans="1:9" s="216" customFormat="1" ht="18" customHeight="1" x14ac:dyDescent="0.25">
      <c r="A37" s="337" t="s">
        <v>773</v>
      </c>
      <c r="B37" s="2269"/>
      <c r="C37" s="2269"/>
      <c r="D37" s="2269"/>
      <c r="E37" s="2269"/>
      <c r="F37" s="2269"/>
      <c r="G37" s="2269"/>
      <c r="H37" s="2269"/>
      <c r="I37" s="2269"/>
    </row>
    <row r="38" spans="1:9" s="216" customFormat="1" ht="18" customHeight="1" x14ac:dyDescent="0.25">
      <c r="A38" s="337" t="s">
        <v>772</v>
      </c>
      <c r="B38" s="2269"/>
      <c r="C38" s="2269"/>
      <c r="D38" s="2269"/>
      <c r="E38" s="2269"/>
      <c r="F38" s="2269"/>
      <c r="G38" s="2269"/>
      <c r="H38" s="2269"/>
      <c r="I38" s="2269"/>
    </row>
    <row r="39" spans="1:9" s="216" customFormat="1" ht="18" customHeight="1" x14ac:dyDescent="0.25">
      <c r="A39" s="337" t="s">
        <v>771</v>
      </c>
      <c r="B39" s="2269"/>
      <c r="C39" s="2269"/>
      <c r="D39" s="2269"/>
      <c r="E39" s="2269"/>
      <c r="F39" s="2269"/>
      <c r="G39" s="2269"/>
      <c r="H39" s="2269"/>
      <c r="I39" s="2269"/>
    </row>
    <row r="40" spans="1:9" s="216" customFormat="1" ht="18" customHeight="1" x14ac:dyDescent="0.25">
      <c r="A40" s="337" t="s">
        <v>770</v>
      </c>
      <c r="B40" s="2269"/>
      <c r="C40" s="2269"/>
      <c r="D40" s="2269"/>
      <c r="E40" s="2269"/>
      <c r="F40" s="2269"/>
      <c r="G40" s="2269"/>
      <c r="H40" s="2269"/>
      <c r="I40" s="2269"/>
    </row>
    <row r="41" spans="1:9" s="216" customFormat="1" ht="18" customHeight="1" x14ac:dyDescent="0.25">
      <c r="A41" s="337" t="s">
        <v>864</v>
      </c>
      <c r="B41" s="2269"/>
      <c r="C41" s="2269"/>
      <c r="D41" s="2269"/>
      <c r="E41" s="2269"/>
      <c r="F41" s="2269"/>
      <c r="G41" s="2269"/>
      <c r="H41" s="2269"/>
      <c r="I41" s="2269"/>
    </row>
    <row r="42" spans="1:9" s="216" customFormat="1" ht="18" customHeight="1" x14ac:dyDescent="0.25">
      <c r="A42" s="337" t="s">
        <v>769</v>
      </c>
      <c r="B42" s="2269"/>
      <c r="C42" s="2269"/>
      <c r="D42" s="2269"/>
      <c r="E42" s="2269"/>
      <c r="F42" s="2269"/>
      <c r="G42" s="2269"/>
      <c r="H42" s="2269"/>
      <c r="I42" s="2269"/>
    </row>
    <row r="43" spans="1:9" s="216" customFormat="1" ht="18" customHeight="1" x14ac:dyDescent="0.25">
      <c r="A43" s="337" t="s">
        <v>768</v>
      </c>
      <c r="B43" s="2269"/>
      <c r="C43" s="2269"/>
      <c r="D43" s="2269"/>
      <c r="E43" s="2269"/>
      <c r="F43" s="2269"/>
      <c r="G43" s="2269"/>
      <c r="H43" s="2269"/>
      <c r="I43" s="2269"/>
    </row>
    <row r="44" spans="1:9" s="216" customFormat="1" ht="18" customHeight="1" x14ac:dyDescent="0.25">
      <c r="A44" s="337" t="s">
        <v>767</v>
      </c>
      <c r="B44" s="2269"/>
      <c r="C44" s="2269"/>
      <c r="D44" s="2269"/>
      <c r="E44" s="2269"/>
      <c r="F44" s="2269"/>
      <c r="G44" s="2269"/>
      <c r="H44" s="2269"/>
      <c r="I44" s="2269"/>
    </row>
    <row r="45" spans="1:9" s="216" customFormat="1" ht="18" customHeight="1" x14ac:dyDescent="0.25">
      <c r="A45" s="337" t="s">
        <v>865</v>
      </c>
      <c r="B45" s="2269"/>
      <c r="C45" s="2269"/>
      <c r="D45" s="2269"/>
      <c r="E45" s="2269"/>
      <c r="F45" s="2269"/>
      <c r="G45" s="2269"/>
      <c r="H45" s="2269"/>
      <c r="I45" s="2269"/>
    </row>
    <row r="46" spans="1:9" s="216" customFormat="1" ht="18" customHeight="1" x14ac:dyDescent="0.25">
      <c r="A46" s="337" t="s">
        <v>866</v>
      </c>
      <c r="B46" s="2269"/>
      <c r="C46" s="2269"/>
      <c r="D46" s="2269"/>
      <c r="E46" s="2269"/>
      <c r="F46" s="2269"/>
      <c r="G46" s="2269"/>
      <c r="H46" s="2269"/>
      <c r="I46" s="2269"/>
    </row>
    <row r="47" spans="1:9" s="216" customFormat="1" ht="18" customHeight="1" x14ac:dyDescent="0.25">
      <c r="A47" s="337" t="s">
        <v>867</v>
      </c>
      <c r="B47" s="2269"/>
      <c r="C47" s="2269"/>
      <c r="D47" s="2269"/>
      <c r="E47" s="2269"/>
      <c r="F47" s="2269"/>
      <c r="G47" s="2269"/>
      <c r="H47" s="2269"/>
      <c r="I47" s="2269"/>
    </row>
    <row r="48" spans="1:9" s="216" customFormat="1" ht="18" customHeight="1" x14ac:dyDescent="0.25">
      <c r="A48" s="337" t="s">
        <v>766</v>
      </c>
      <c r="B48" s="2269"/>
      <c r="C48" s="2269"/>
      <c r="D48" s="2269"/>
      <c r="E48" s="2269"/>
      <c r="F48" s="2269"/>
      <c r="G48" s="2269"/>
      <c r="H48" s="2269"/>
      <c r="I48" s="2269"/>
    </row>
    <row r="49" spans="1:9" s="216" customFormat="1" ht="18" customHeight="1" x14ac:dyDescent="0.25">
      <c r="A49" s="337" t="s">
        <v>868</v>
      </c>
      <c r="B49" s="2269"/>
      <c r="C49" s="2269"/>
      <c r="D49" s="2269"/>
      <c r="E49" s="2269"/>
      <c r="F49" s="2269"/>
      <c r="G49" s="2269"/>
      <c r="H49" s="2269"/>
      <c r="I49" s="2269"/>
    </row>
    <row r="50" spans="1:9" s="216" customFormat="1" ht="18" customHeight="1" x14ac:dyDescent="0.25">
      <c r="A50" s="337" t="s">
        <v>921</v>
      </c>
      <c r="B50" s="2269"/>
      <c r="C50" s="2269"/>
      <c r="D50" s="2269"/>
      <c r="E50" s="2269"/>
      <c r="F50" s="2269"/>
      <c r="G50" s="2269"/>
      <c r="H50" s="2269"/>
      <c r="I50" s="2269"/>
    </row>
    <row r="51" spans="1:9" s="216" customFormat="1" ht="18" customHeight="1" x14ac:dyDescent="0.25">
      <c r="A51" s="337" t="s">
        <v>922</v>
      </c>
      <c r="B51" s="2269"/>
      <c r="C51" s="2269"/>
      <c r="D51" s="2269"/>
      <c r="E51" s="2269"/>
      <c r="F51" s="2269"/>
      <c r="G51" s="2269"/>
      <c r="H51" s="2269"/>
      <c r="I51" s="2269"/>
    </row>
    <row r="52" spans="1:9" s="216" customFormat="1" ht="18" customHeight="1" x14ac:dyDescent="0.25">
      <c r="A52" s="337" t="s">
        <v>923</v>
      </c>
      <c r="B52" s="2269"/>
      <c r="C52" s="2269"/>
      <c r="D52" s="2269"/>
      <c r="E52" s="2269"/>
      <c r="F52" s="2269"/>
      <c r="G52" s="2269"/>
      <c r="H52" s="2269"/>
      <c r="I52" s="2269"/>
    </row>
    <row r="53" spans="1:9" s="216" customFormat="1" ht="18" customHeight="1" x14ac:dyDescent="0.25">
      <c r="A53" s="337" t="s">
        <v>924</v>
      </c>
      <c r="B53" s="2269"/>
      <c r="C53" s="2269"/>
      <c r="D53" s="2269"/>
      <c r="E53" s="2269"/>
      <c r="F53" s="2269"/>
      <c r="G53" s="2269"/>
      <c r="H53" s="2269"/>
      <c r="I53" s="2269"/>
    </row>
    <row r="54" spans="1:9" s="216" customFormat="1" ht="18" customHeight="1" x14ac:dyDescent="0.25">
      <c r="A54" s="337" t="s">
        <v>925</v>
      </c>
      <c r="B54" s="2269"/>
      <c r="C54" s="2269"/>
      <c r="D54" s="2269"/>
      <c r="E54" s="2269"/>
      <c r="F54" s="2269"/>
      <c r="G54" s="2269"/>
      <c r="H54" s="2269"/>
      <c r="I54" s="2269"/>
    </row>
    <row r="55" spans="1:9" s="216" customFormat="1" ht="18" customHeight="1" x14ac:dyDescent="0.25">
      <c r="A55" s="337" t="s">
        <v>926</v>
      </c>
      <c r="B55" s="2269"/>
      <c r="C55" s="2269"/>
      <c r="D55" s="2269"/>
      <c r="E55" s="2269"/>
      <c r="F55" s="2269"/>
      <c r="G55" s="2269"/>
      <c r="H55" s="2269"/>
      <c r="I55" s="2269"/>
    </row>
    <row r="56" spans="1:9" s="216" customFormat="1" ht="18" customHeight="1" x14ac:dyDescent="0.25">
      <c r="A56" s="337" t="s">
        <v>927</v>
      </c>
      <c r="B56" s="2269"/>
      <c r="C56" s="2269"/>
      <c r="D56" s="2269"/>
      <c r="E56" s="2269"/>
      <c r="F56" s="2269"/>
      <c r="G56" s="2269"/>
      <c r="H56" s="2269"/>
      <c r="I56" s="2269"/>
    </row>
    <row r="57" spans="1:9" s="216" customFormat="1" ht="18" customHeight="1" x14ac:dyDescent="0.25">
      <c r="A57" s="337" t="s">
        <v>928</v>
      </c>
      <c r="B57" s="2269"/>
      <c r="C57" s="2269"/>
      <c r="D57" s="2269"/>
      <c r="E57" s="2269"/>
      <c r="F57" s="2269"/>
      <c r="G57" s="2269"/>
      <c r="H57" s="2269"/>
      <c r="I57" s="2269"/>
    </row>
    <row r="58" spans="1:9" s="216" customFormat="1" ht="18" customHeight="1" x14ac:dyDescent="0.25">
      <c r="A58" s="337" t="s">
        <v>929</v>
      </c>
      <c r="B58" s="2269"/>
      <c r="C58" s="2269"/>
      <c r="D58" s="2269"/>
      <c r="E58" s="2269"/>
      <c r="F58" s="2269"/>
      <c r="G58" s="2269"/>
      <c r="H58" s="2269"/>
      <c r="I58" s="2269"/>
    </row>
    <row r="59" spans="1:9" s="216" customFormat="1" ht="18" customHeight="1" x14ac:dyDescent="0.25">
      <c r="A59" s="337" t="s">
        <v>930</v>
      </c>
      <c r="B59" s="2269"/>
      <c r="C59" s="2269"/>
      <c r="D59" s="2269"/>
      <c r="E59" s="2269"/>
      <c r="F59" s="2269"/>
      <c r="G59" s="2269"/>
      <c r="H59" s="2269"/>
      <c r="I59" s="2269"/>
    </row>
    <row r="60" spans="1:9" s="216" customFormat="1" ht="18" customHeight="1" x14ac:dyDescent="0.25">
      <c r="A60" s="337" t="s">
        <v>931</v>
      </c>
      <c r="B60" s="2269"/>
      <c r="C60" s="2269"/>
      <c r="D60" s="2269"/>
      <c r="E60" s="2269"/>
      <c r="F60" s="2269"/>
      <c r="G60" s="2269"/>
      <c r="H60" s="2269"/>
      <c r="I60" s="2269"/>
    </row>
    <row r="61" spans="1:9" s="216" customFormat="1" ht="18" customHeight="1" x14ac:dyDescent="0.25">
      <c r="A61" s="337" t="s">
        <v>932</v>
      </c>
      <c r="B61" s="2269"/>
      <c r="C61" s="2269"/>
      <c r="D61" s="2269"/>
      <c r="E61" s="2269"/>
      <c r="F61" s="2269"/>
      <c r="G61" s="2269"/>
      <c r="H61" s="2269"/>
      <c r="I61" s="2269"/>
    </row>
    <row r="62" spans="1:9" s="216" customFormat="1" ht="18" customHeight="1" x14ac:dyDescent="0.25">
      <c r="A62" s="337" t="s">
        <v>933</v>
      </c>
      <c r="B62" s="2269"/>
      <c r="C62" s="2269"/>
      <c r="D62" s="2269"/>
      <c r="E62" s="2269"/>
      <c r="F62" s="2269"/>
      <c r="G62" s="2269"/>
      <c r="H62" s="2269"/>
      <c r="I62" s="2269"/>
    </row>
    <row r="63" spans="1:9" s="216" customFormat="1" ht="18" customHeight="1" x14ac:dyDescent="0.25">
      <c r="A63" s="337" t="s">
        <v>934</v>
      </c>
      <c r="B63" s="2269"/>
      <c r="C63" s="2269"/>
      <c r="D63" s="2269"/>
      <c r="E63" s="2269"/>
      <c r="F63" s="2269"/>
      <c r="G63" s="2269"/>
      <c r="H63" s="2269"/>
      <c r="I63" s="2269"/>
    </row>
    <row r="64" spans="1:9" s="216" customFormat="1" ht="18" customHeight="1" x14ac:dyDescent="0.25">
      <c r="A64" s="337" t="s">
        <v>935</v>
      </c>
      <c r="B64" s="2269"/>
      <c r="C64" s="2269"/>
      <c r="D64" s="2269"/>
      <c r="E64" s="2269"/>
      <c r="F64" s="2269"/>
      <c r="G64" s="2269"/>
      <c r="H64" s="2269"/>
      <c r="I64" s="2269"/>
    </row>
    <row r="65" spans="1:9" s="216" customFormat="1" ht="18" customHeight="1" x14ac:dyDescent="0.25">
      <c r="A65" s="337" t="s">
        <v>936</v>
      </c>
      <c r="B65" s="2269"/>
      <c r="C65" s="2269"/>
      <c r="D65" s="2269"/>
      <c r="E65" s="2269"/>
      <c r="F65" s="2269"/>
      <c r="G65" s="2269"/>
      <c r="H65" s="2269"/>
      <c r="I65" s="2269"/>
    </row>
    <row r="66" spans="1:9" s="216" customFormat="1" ht="18" customHeight="1" x14ac:dyDescent="0.25">
      <c r="A66" s="337" t="s">
        <v>937</v>
      </c>
      <c r="B66" s="2269"/>
      <c r="C66" s="2269"/>
      <c r="D66" s="2269"/>
      <c r="E66" s="2269"/>
      <c r="F66" s="2269"/>
      <c r="G66" s="2269"/>
      <c r="H66" s="2269"/>
      <c r="I66" s="2269"/>
    </row>
    <row r="67" spans="1:9" s="216" customFormat="1" ht="18" customHeight="1" x14ac:dyDescent="0.25">
      <c r="A67" s="337" t="s">
        <v>938</v>
      </c>
      <c r="B67" s="2269"/>
      <c r="C67" s="2269"/>
      <c r="D67" s="2269"/>
      <c r="E67" s="2269"/>
      <c r="F67" s="2269"/>
      <c r="G67" s="2269"/>
      <c r="H67" s="2269"/>
      <c r="I67" s="2269"/>
    </row>
  </sheetData>
  <mergeCells count="1">
    <mergeCell ref="B1:I67"/>
  </mergeCells>
  <hyperlinks>
    <hyperlink ref="A2" location="'1'!Print_Area" display="Table 1: SEBI Registered Market Intermediaries/Institutions"/>
    <hyperlink ref="A3" location="'2'!A1" display="Table 2: Company-Wise Capital Raised through Public and Rights Issues (Equity)"/>
    <hyperlink ref="A4" location="'3'!Print_Area" display="Table 3: Offers Closed during August 2025 under SEBI (Substantial Acquisition of Shares and Takeover) Regulations, 2011"/>
    <hyperlink ref="A5" location="'4'!Print_Area" display="Table 4: Trends in Offers closed under SEBI (Substantial Acquisition of Shares and Takeover) Regulations, 2011"/>
    <hyperlink ref="A11" location="'10'!Print_Area" display="Table 10: Size-wise Classification of Capital Raised through Public and Rights Issues (Equity)"/>
    <hyperlink ref="A12" location="'11'!Print_Area" display="Table 11: Capital Raised by Listed Companies from the Primary Market through QIPs"/>
    <hyperlink ref="A13" location="'12'!Print_Area" display="Table 12: Capital Raised by Listed Companies from the Primary Market through QIPs"/>
    <hyperlink ref="A6" location="'5'!A1" display="Table 5: Consolidated Resource Mobilisation by Corporates/Other Entities through Primary Markets"/>
    <hyperlink ref="A7" location="'6'!A1" display="Table 6: Consolidated Resource Mobilisation by Financial/Non-Financial Institutions through Primary Markets"/>
    <hyperlink ref="A8" location="'7'!A1" display="Table 7: Offer for Sale through Exchanges "/>
    <hyperlink ref="A9" location="'8'!A1" display="Table 8:  Industry-wise Classification of Capital Raised through Public and Rights Issues (Equity)"/>
    <hyperlink ref="A10" location="'9'!A1" display="Table 9: Sector-wise and Region-wise Distribution of Capital Mobilised through Public and Rights Issues (Equity)"/>
    <hyperlink ref="A14" location="'13'!A1" display="Table 13: Private Placement of Corporate Debt listed at BSE and NSE"/>
    <hyperlink ref="A15" location="'14'!A1" display="Table 14: Trends in Cash Segment of BSE "/>
    <hyperlink ref="A16" location="'15'!A1" display="Table 15: Trends in Cash Segment of NSE "/>
    <hyperlink ref="A17" location="'16'!Print_Area" display="Table 16: Trends in Cash Segment of MSEI"/>
    <hyperlink ref="A18" location="'17'!A1" display="Table 17: City-wise Distribution of Turnover on Cash Segments "/>
    <hyperlink ref="A19" location="'18'!A1" display="Table 18: Category-wise Share of Turnover in Cash Segment of BSE"/>
    <hyperlink ref="A20" location="'19'!A1" display="Table 19: Category-wise Share of Turnover in Cash Segment of NSE"/>
    <hyperlink ref="A21" location="'20'!A1" display="Table 20: Category-wise Share of Turnover in Cash Segment of MSEI"/>
    <hyperlink ref="A22" location="'21'!A1" display="Table 21: Component Stocks: S&amp;P BSE Sensex during August, 2025"/>
    <hyperlink ref="A23" location="'22'!A1" display="Table 22: Component Stocks: Nifty 50 Index during August, 2025"/>
    <hyperlink ref="A24" location="'23'!A1" display="Table 23: Advances/Declines in Cash Segment of BSE, NSE and MSEI"/>
    <hyperlink ref="A25" location="'24'!A1" display="Table 24: Trading Frequency in Cash Segment of BSE, NSE and MSEI"/>
    <hyperlink ref="A26" location="'25'!A1" display="Table 25: Daily Volatility of Major Indices  (per cent)"/>
    <hyperlink ref="A27" location="'26'!A1" display="Table 26: Percentage Share of Top ‘N’ Securities/Members in Turnover of Cash Segment  (per cent)"/>
    <hyperlink ref="A28" location="'27'!A1" display="Table 27: Settlement Statistics for Cash Segment of ICCL"/>
    <hyperlink ref="A29" location="'28'!A1" display="Table 28: Settlement Statistics for Cash Segment of NSCCL"/>
    <hyperlink ref="A30" location="'29'!A1" display="Table 29: Trends in Equity Derivatives Segment at BSE"/>
    <hyperlink ref="A31" location="'30'!A1" display="Table 30: Trends in Equity Derivatives Segment at NSE"/>
    <hyperlink ref="A32" location="'31'!A1" display="Table 31: Settlement Statistics in Equity Derivatives Segment at BSE and NSE (₹ Crore)"/>
    <hyperlink ref="A34" location="'33'!A1" display="Table 33: Category-wise Share of Turnover &amp; Open Interest in Equity Derivative Segment of NSE"/>
    <hyperlink ref="A35" location="'34'!A1" display="Table 34: Instrument-wise Turnover in Index Derivatives at BSE"/>
    <hyperlink ref="A36" location="'35'!A1" display="Table 35: Instrument-wise Turnover in Index Derivatives at NSE"/>
    <hyperlink ref="A37" location="'36'!A1" display="Table 36: Trends in Currency Derivatives Segment at BSE"/>
    <hyperlink ref="A38" location="'37'!A1" display="Table 37: Trends in Currency Derivatives Segment at NSE"/>
    <hyperlink ref="A39" location="'38'!A1" display="Table 38: Trends in Currency Derivatives Segment at MSEI"/>
    <hyperlink ref="A40" location="'39'!A1" display="Table 39: Settlement Statistics of Currency Derivatives Segment (₹ crore)"/>
    <hyperlink ref="A41" location="'40'!A1" display="Table 40: Instrument-wise Turnover in Currency Derivatives Segment of BSE"/>
    <hyperlink ref="A42" location="'41'!A1" display="Table 41: Instrument-wise Turnover in Currency Derivatives Segment of NSE"/>
    <hyperlink ref="A43" location="'42'!A1" display="Table 42: Instrument-wise Turnover in Currency Derivatives Segment of MSEI"/>
    <hyperlink ref="A44" location="'43'!A1" display="Table 43: Maturity-wise Turnover in Currency Derivative Segment of BSE  (₹ crore)"/>
    <hyperlink ref="A45" location="'44'!A1" display="Table 44: Maturity-wise Turnover in Currency Derivative Segment of NSE  (₹ crore)"/>
    <hyperlink ref="A46" location="'45'!A1" display="Table 45: Maturity-wise Turnover in Currency Derivative Segment of MSEI  (₹ crore)"/>
    <hyperlink ref="A47" location="'46'!A1" display="Table 46: Trading Statistics of Interest Rate Futures at BSE and NSE"/>
    <hyperlink ref="A48" location="'47'!A1" display="Table 47: Settlement Statistics in Interest Rate Futures at BSE and NSE (₹ crore)"/>
    <hyperlink ref="A49" location="'48'!A1" display="Table 48: Trends in Foreign Portfolio Investment"/>
    <hyperlink ref="A50" location="'49'!A1" display="Table 49: Number of Commodities Permitted and Traded at Exchanges during the month"/>
    <hyperlink ref="A51" location="'50'!A1" display="Table 50: Trends in Commodity Indices"/>
    <hyperlink ref="A52" location="'51'!A1" display="Table 51: Trends in Commodity Derivatives at MCX "/>
    <hyperlink ref="A53" location="'52'!A1" display="Table 52: Trends in Commodity Derivatives at NCDEX"/>
    <hyperlink ref="A54" location="'53'!A1" display="Table 53: Trends in Commodity Derivatives at BSE"/>
    <hyperlink ref="A55" location="'54'!A1" display="Table 54: Trends in Commodity Derivatives at NSE"/>
    <hyperlink ref="A56" location="'55'!A1" display="Table 55:  Participant-wise Percentage Share of Turnover in Commodity Derivatives Segment"/>
    <hyperlink ref="A57" location="'56'!A1" display="Table 56: Trends in Foreign Portfolio Investment"/>
    <hyperlink ref="A58" location="'57'!A1" display="Table 57: Notional Value of Offshore Derivative Instruments (ODIs) compared to Assets Under Custody (AUC) of FPIs"/>
    <hyperlink ref="A59" location="'58'!A1" display="Table 58: Assets under the Custody of Custodians"/>
    <hyperlink ref="A60" location="'59'!A1" display="Table 59: Cumulative Sectoral  Investment of Foreign Venture Capital Investors (FVCI) (₹crore)"/>
    <hyperlink ref="A61" location="'60'!A1" display="Table 60: Trends in Resource Mobilization by Mutual Funds (₹crore)"/>
    <hyperlink ref="A62" location="'61'!A1" display="Table 61: Scheme-wise Statistics of Mutual Funds"/>
    <hyperlink ref="A63" location="'62'!A1" display="Table 62: Assets Managed by Portfolio Managers"/>
    <hyperlink ref="A64" location="'63'!A1" display="Table 63: Progress Report of NSDL &amp; CDSL (Listed Companies)"/>
    <hyperlink ref="A65" location="'64'!A1" display="Table 64: Progress of Dematerialisation at NSDL and CDSL (Listed and Unlisted Companies)"/>
    <hyperlink ref="A66" location="'65'!A1" display="Table 65: Depository Statistics at the end of month"/>
    <hyperlink ref="A67" location="'66'!A1" display="Table 66: Trading Volumes for AMC Repo Clearing Limited  (₹crore)"/>
    <hyperlink ref="A33" location="'32'!A1" display="Table 32: Category-wise Share of Turnover &amp; Open Interest in Equity Derivative Segment of BSE"/>
  </hyperlinks>
  <printOptions horizontalCentered="1"/>
  <pageMargins left="0.23622047244094491" right="0.23622047244094491" top="0.31496062992125984" bottom="0.39370078740157483" header="0.31496062992125984" footer="0.31496062992125984"/>
  <pageSetup paperSize="9" scale="54" orientation="portrait" useFirstPageNumber="1"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G67"/>
  <sheetViews>
    <sheetView showGridLines="0" zoomScale="106" zoomScaleNormal="106" workbookViewId="0">
      <selection activeCell="J67" sqref="J67"/>
    </sheetView>
  </sheetViews>
  <sheetFormatPr defaultColWidth="9.140625" defaultRowHeight="12.75" x14ac:dyDescent="0.2"/>
  <cols>
    <col min="1" max="1" width="17.5703125" style="219" customWidth="1"/>
    <col min="2" max="2" width="19.42578125" style="219" customWidth="1"/>
    <col min="3" max="3" width="29.28515625" style="219" customWidth="1"/>
    <col min="4" max="8" width="9.140625" style="219" customWidth="1"/>
    <col min="9" max="9" width="8" style="219" bestFit="1" customWidth="1"/>
    <col min="10" max="10" width="7.85546875" style="219" customWidth="1"/>
    <col min="11" max="11" width="9" style="219" customWidth="1"/>
    <col min="12" max="12" width="6.140625" style="219" customWidth="1"/>
    <col min="13" max="13" width="8" style="219" customWidth="1"/>
    <col min="14" max="14" width="6.140625" style="219" hidden="1" customWidth="1"/>
    <col min="15" max="15" width="8" style="219" hidden="1" customWidth="1"/>
    <col min="16" max="16" width="6.140625" style="219" hidden="1" customWidth="1"/>
    <col min="17" max="17" width="8" style="219" hidden="1" customWidth="1"/>
    <col min="18" max="18" width="6.140625" style="219" hidden="1" customWidth="1"/>
    <col min="19" max="19" width="8" style="219" hidden="1" customWidth="1"/>
    <col min="20" max="20" width="6.140625" style="219" hidden="1" customWidth="1"/>
    <col min="21" max="21" width="8" style="219" hidden="1" customWidth="1"/>
    <col min="22" max="22" width="6.140625" style="219" hidden="1" customWidth="1"/>
    <col min="23" max="23" width="8" style="219" hidden="1" customWidth="1"/>
    <col min="24" max="24" width="6.140625" style="219" hidden="1" customWidth="1"/>
    <col min="25" max="25" width="8" style="219" hidden="1" customWidth="1"/>
    <col min="26" max="26" width="6.140625" style="219" hidden="1" customWidth="1"/>
    <col min="27" max="27" width="8" style="219" hidden="1" customWidth="1"/>
    <col min="28" max="28" width="6.140625" style="219" hidden="1" customWidth="1"/>
    <col min="29" max="29" width="8" style="219" hidden="1" customWidth="1"/>
    <col min="30" max="30" width="6.140625" style="219" hidden="1" customWidth="1"/>
    <col min="31" max="31" width="8" style="219" hidden="1" customWidth="1"/>
    <col min="32" max="16384" width="9.140625" style="219"/>
  </cols>
  <sheetData>
    <row r="1" spans="1:31" ht="15.75" thickBot="1" x14ac:dyDescent="0.35">
      <c r="A1" s="292" t="s">
        <v>795</v>
      </c>
      <c r="B1" s="292"/>
      <c r="C1" s="292"/>
      <c r="D1" s="292"/>
      <c r="E1" s="292"/>
      <c r="F1" s="292"/>
      <c r="G1" s="292"/>
      <c r="AE1" s="218"/>
    </row>
    <row r="2" spans="1:31" ht="15" customHeight="1" x14ac:dyDescent="0.2">
      <c r="A2" s="2480" t="s">
        <v>265</v>
      </c>
      <c r="B2" s="2482" t="s">
        <v>266</v>
      </c>
      <c r="C2" s="2489" t="s">
        <v>43</v>
      </c>
      <c r="D2" s="2491" t="s">
        <v>825</v>
      </c>
      <c r="E2" s="2492"/>
      <c r="F2" s="2491" t="s">
        <v>945</v>
      </c>
      <c r="G2" s="2492"/>
      <c r="H2" s="2493">
        <v>46113</v>
      </c>
      <c r="I2" s="2494"/>
      <c r="J2" s="2484">
        <v>46143</v>
      </c>
      <c r="K2" s="2485"/>
      <c r="L2" s="2484">
        <v>46174</v>
      </c>
      <c r="M2" s="2485"/>
      <c r="N2" s="2484"/>
      <c r="O2" s="2485"/>
      <c r="P2" s="2484"/>
      <c r="Q2" s="2485"/>
      <c r="R2" s="2484"/>
      <c r="S2" s="2485"/>
      <c r="T2" s="2484"/>
      <c r="U2" s="2485"/>
      <c r="V2" s="2484"/>
      <c r="W2" s="2485"/>
      <c r="X2" s="2484"/>
      <c r="Y2" s="2485"/>
      <c r="Z2" s="2484"/>
      <c r="AA2" s="2485"/>
      <c r="AB2" s="2484"/>
      <c r="AC2" s="2485"/>
      <c r="AD2" s="2486"/>
      <c r="AE2" s="2487"/>
    </row>
    <row r="3" spans="1:31" ht="27" customHeight="1" thickBot="1" x14ac:dyDescent="0.25">
      <c r="A3" s="2481"/>
      <c r="B3" s="2483"/>
      <c r="C3" s="2490"/>
      <c r="D3" s="963" t="s">
        <v>41</v>
      </c>
      <c r="E3" s="1008" t="s">
        <v>301</v>
      </c>
      <c r="F3" s="1007" t="s">
        <v>41</v>
      </c>
      <c r="G3" s="1009" t="s">
        <v>301</v>
      </c>
      <c r="H3" s="367" t="s">
        <v>41</v>
      </c>
      <c r="I3" s="367" t="s">
        <v>301</v>
      </c>
      <c r="J3" s="367" t="s">
        <v>41</v>
      </c>
      <c r="K3" s="367" t="s">
        <v>301</v>
      </c>
      <c r="L3" s="366" t="s">
        <v>41</v>
      </c>
      <c r="M3" s="368" t="s">
        <v>301</v>
      </c>
      <c r="N3" s="366" t="s">
        <v>41</v>
      </c>
      <c r="O3" s="368" t="s">
        <v>301</v>
      </c>
      <c r="P3" s="367" t="s">
        <v>41</v>
      </c>
      <c r="Q3" s="367" t="s">
        <v>301</v>
      </c>
      <c r="R3" s="366" t="s">
        <v>41</v>
      </c>
      <c r="S3" s="368" t="s">
        <v>301</v>
      </c>
      <c r="T3" s="366" t="s">
        <v>41</v>
      </c>
      <c r="U3" s="368" t="s">
        <v>301</v>
      </c>
      <c r="V3" s="367" t="s">
        <v>41</v>
      </c>
      <c r="W3" s="367" t="s">
        <v>301</v>
      </c>
      <c r="X3" s="367" t="s">
        <v>41</v>
      </c>
      <c r="Y3" s="367" t="s">
        <v>301</v>
      </c>
      <c r="Z3" s="366" t="s">
        <v>41</v>
      </c>
      <c r="AA3" s="368" t="s">
        <v>301</v>
      </c>
      <c r="AB3" s="366" t="s">
        <v>41</v>
      </c>
      <c r="AC3" s="368" t="s">
        <v>301</v>
      </c>
      <c r="AD3" s="366" t="s">
        <v>41</v>
      </c>
      <c r="AE3" s="365" t="s">
        <v>301</v>
      </c>
    </row>
    <row r="4" spans="1:31" x14ac:dyDescent="0.2">
      <c r="A4" s="2488" t="s">
        <v>267</v>
      </c>
      <c r="B4" s="2479" t="s">
        <v>268</v>
      </c>
      <c r="C4" s="964" t="s">
        <v>618</v>
      </c>
      <c r="D4" s="965">
        <v>25</v>
      </c>
      <c r="E4" s="960">
        <v>2894.7117741360003</v>
      </c>
      <c r="F4" s="951">
        <f t="shared" ref="F4:F35" si="0">H4+J4+L4+N4+P4+R4+T4+V4+X4+Z4+AB4+AD4</f>
        <v>2</v>
      </c>
      <c r="G4" s="952">
        <f t="shared" ref="G4:G35" si="1">I4+K4+M4+O4+Q4+S4+U4+W4+Y4+AA4+AC4+AE4</f>
        <v>40.739999999999995</v>
      </c>
      <c r="H4" s="947">
        <v>0</v>
      </c>
      <c r="I4" s="970">
        <v>0</v>
      </c>
      <c r="J4" s="1158">
        <v>0</v>
      </c>
      <c r="K4" s="1158">
        <v>0</v>
      </c>
      <c r="L4" s="1577">
        <v>2</v>
      </c>
      <c r="M4" s="1578">
        <v>40.739999999999995</v>
      </c>
      <c r="N4" s="972"/>
      <c r="O4" s="971"/>
      <c r="P4" s="973"/>
      <c r="Q4" s="973"/>
      <c r="R4" s="974"/>
      <c r="S4" s="974"/>
      <c r="T4" s="973"/>
      <c r="U4" s="975"/>
      <c r="V4" s="973"/>
      <c r="W4" s="973"/>
      <c r="X4" s="973"/>
      <c r="Y4" s="973"/>
      <c r="Z4" s="973"/>
      <c r="AA4" s="973"/>
      <c r="AB4" s="976"/>
      <c r="AC4" s="973"/>
      <c r="AD4" s="977"/>
      <c r="AE4" s="978"/>
    </row>
    <row r="5" spans="1:31" x14ac:dyDescent="0.2">
      <c r="A5" s="2488"/>
      <c r="B5" s="2479"/>
      <c r="C5" s="964" t="s">
        <v>619</v>
      </c>
      <c r="D5" s="965">
        <v>8</v>
      </c>
      <c r="E5" s="960">
        <v>1429.99210917</v>
      </c>
      <c r="F5" s="953">
        <f t="shared" si="0"/>
        <v>0</v>
      </c>
      <c r="G5" s="954">
        <f t="shared" si="1"/>
        <v>0</v>
      </c>
      <c r="H5" s="947">
        <v>0</v>
      </c>
      <c r="I5" s="970">
        <v>0</v>
      </c>
      <c r="J5" s="1158">
        <v>0</v>
      </c>
      <c r="K5" s="1158">
        <v>0</v>
      </c>
      <c r="L5" s="1577">
        <v>0</v>
      </c>
      <c r="M5" s="1578">
        <v>0</v>
      </c>
      <c r="N5" s="972"/>
      <c r="O5" s="971"/>
      <c r="P5" s="973"/>
      <c r="Q5" s="973"/>
      <c r="R5" s="974"/>
      <c r="S5" s="974"/>
      <c r="T5" s="974"/>
      <c r="U5" s="979"/>
      <c r="V5" s="974"/>
      <c r="W5" s="974"/>
      <c r="X5" s="974"/>
      <c r="Y5" s="974"/>
      <c r="Z5" s="974"/>
      <c r="AA5" s="974"/>
      <c r="AB5" s="980"/>
      <c r="AC5" s="981"/>
      <c r="AD5" s="977"/>
      <c r="AE5" s="978"/>
    </row>
    <row r="6" spans="1:31" x14ac:dyDescent="0.2">
      <c r="A6" s="2488"/>
      <c r="B6" s="2479" t="s">
        <v>269</v>
      </c>
      <c r="C6" s="964" t="s">
        <v>620</v>
      </c>
      <c r="D6" s="965">
        <v>1</v>
      </c>
      <c r="E6" s="960">
        <v>3599.9999825999998</v>
      </c>
      <c r="F6" s="953">
        <f t="shared" si="0"/>
        <v>0</v>
      </c>
      <c r="G6" s="954">
        <f t="shared" si="1"/>
        <v>0</v>
      </c>
      <c r="H6" s="947">
        <v>0</v>
      </c>
      <c r="I6" s="970">
        <v>0</v>
      </c>
      <c r="J6" s="1158">
        <v>0</v>
      </c>
      <c r="K6" s="1158">
        <v>0</v>
      </c>
      <c r="L6" s="1577">
        <v>0</v>
      </c>
      <c r="M6" s="1578">
        <v>0</v>
      </c>
      <c r="N6" s="972"/>
      <c r="O6" s="971"/>
      <c r="P6" s="973"/>
      <c r="Q6" s="973"/>
      <c r="R6" s="974"/>
      <c r="S6" s="974"/>
      <c r="T6" s="974"/>
      <c r="U6" s="979"/>
      <c r="V6" s="974"/>
      <c r="W6" s="974"/>
      <c r="X6" s="974"/>
      <c r="Y6" s="974"/>
      <c r="Z6" s="974"/>
      <c r="AA6" s="974"/>
      <c r="AB6" s="980"/>
      <c r="AC6" s="981"/>
      <c r="AD6" s="977"/>
      <c r="AE6" s="978"/>
    </row>
    <row r="7" spans="1:31" x14ac:dyDescent="0.2">
      <c r="A7" s="2488"/>
      <c r="B7" s="2479"/>
      <c r="C7" s="964" t="s">
        <v>621</v>
      </c>
      <c r="D7" s="965">
        <v>1</v>
      </c>
      <c r="E7" s="960">
        <v>499.59599279999998</v>
      </c>
      <c r="F7" s="953">
        <f t="shared" si="0"/>
        <v>1</v>
      </c>
      <c r="G7" s="954">
        <f t="shared" si="1"/>
        <v>50.15</v>
      </c>
      <c r="H7" s="947">
        <v>0</v>
      </c>
      <c r="I7" s="970">
        <v>0</v>
      </c>
      <c r="J7" s="1158">
        <v>1</v>
      </c>
      <c r="K7" s="1158">
        <v>50.15</v>
      </c>
      <c r="L7" s="1577">
        <v>0</v>
      </c>
      <c r="M7" s="1578">
        <v>0</v>
      </c>
      <c r="N7" s="972"/>
      <c r="O7" s="971"/>
      <c r="P7" s="973"/>
      <c r="Q7" s="973"/>
      <c r="R7" s="974"/>
      <c r="S7" s="974"/>
      <c r="T7" s="974"/>
      <c r="U7" s="979"/>
      <c r="V7" s="974"/>
      <c r="W7" s="974"/>
      <c r="X7" s="974"/>
      <c r="Y7" s="974"/>
      <c r="Z7" s="974"/>
      <c r="AA7" s="974"/>
      <c r="AB7" s="980"/>
      <c r="AC7" s="981"/>
      <c r="AD7" s="977"/>
      <c r="AE7" s="978"/>
    </row>
    <row r="8" spans="1:31" x14ac:dyDescent="0.2">
      <c r="A8" s="2488"/>
      <c r="B8" s="2479" t="s">
        <v>270</v>
      </c>
      <c r="C8" s="964" t="s">
        <v>622</v>
      </c>
      <c r="D8" s="965">
        <v>2</v>
      </c>
      <c r="E8" s="960">
        <v>86.013000000000005</v>
      </c>
      <c r="F8" s="953">
        <f t="shared" si="0"/>
        <v>0</v>
      </c>
      <c r="G8" s="954">
        <f t="shared" si="1"/>
        <v>0</v>
      </c>
      <c r="H8" s="947">
        <v>0</v>
      </c>
      <c r="I8" s="970">
        <v>0</v>
      </c>
      <c r="J8" s="1158">
        <v>0</v>
      </c>
      <c r="K8" s="1158">
        <v>0</v>
      </c>
      <c r="L8" s="1577">
        <v>0</v>
      </c>
      <c r="M8" s="1578">
        <v>0</v>
      </c>
      <c r="N8" s="972"/>
      <c r="O8" s="971"/>
      <c r="P8" s="973"/>
      <c r="Q8" s="973"/>
      <c r="R8" s="974"/>
      <c r="S8" s="974"/>
      <c r="T8" s="974"/>
      <c r="U8" s="979"/>
      <c r="V8" s="974"/>
      <c r="W8" s="974"/>
      <c r="X8" s="974"/>
      <c r="Y8" s="974"/>
      <c r="Z8" s="974"/>
      <c r="AA8" s="974"/>
      <c r="AB8" s="980"/>
      <c r="AC8" s="981"/>
      <c r="AD8" s="977"/>
      <c r="AE8" s="978"/>
    </row>
    <row r="9" spans="1:31" x14ac:dyDescent="0.2">
      <c r="A9" s="2488"/>
      <c r="B9" s="2479"/>
      <c r="C9" s="964" t="s">
        <v>623</v>
      </c>
      <c r="D9" s="965">
        <v>5</v>
      </c>
      <c r="E9" s="960">
        <v>711.47520000000009</v>
      </c>
      <c r="F9" s="953">
        <f t="shared" si="0"/>
        <v>1</v>
      </c>
      <c r="G9" s="954">
        <f t="shared" si="1"/>
        <v>60.16</v>
      </c>
      <c r="H9" s="947">
        <v>0</v>
      </c>
      <c r="I9" s="970">
        <v>0</v>
      </c>
      <c r="J9" s="1158">
        <v>0</v>
      </c>
      <c r="K9" s="1158">
        <v>0</v>
      </c>
      <c r="L9" s="1577">
        <v>1</v>
      </c>
      <c r="M9" s="1578">
        <v>60.16</v>
      </c>
      <c r="N9" s="972"/>
      <c r="O9" s="971"/>
      <c r="P9" s="973"/>
      <c r="Q9" s="973"/>
      <c r="R9" s="974"/>
      <c r="S9" s="974"/>
      <c r="T9" s="974"/>
      <c r="U9" s="979"/>
      <c r="V9" s="974"/>
      <c r="W9" s="974"/>
      <c r="X9" s="974"/>
      <c r="Y9" s="974"/>
      <c r="Z9" s="974"/>
      <c r="AA9" s="974"/>
      <c r="AB9" s="980"/>
      <c r="AC9" s="981"/>
      <c r="AD9" s="977"/>
      <c r="AE9" s="978"/>
    </row>
    <row r="10" spans="1:31" x14ac:dyDescent="0.2">
      <c r="A10" s="2488"/>
      <c r="B10" s="2479"/>
      <c r="C10" s="964" t="s">
        <v>624</v>
      </c>
      <c r="D10" s="965">
        <v>1</v>
      </c>
      <c r="E10" s="960">
        <v>1250</v>
      </c>
      <c r="F10" s="953">
        <f t="shared" si="0"/>
        <v>0</v>
      </c>
      <c r="G10" s="954">
        <f t="shared" si="1"/>
        <v>0</v>
      </c>
      <c r="H10" s="947">
        <v>0</v>
      </c>
      <c r="I10" s="970">
        <v>0</v>
      </c>
      <c r="J10" s="1158">
        <v>0</v>
      </c>
      <c r="K10" s="1158">
        <v>0</v>
      </c>
      <c r="L10" s="1577">
        <v>0</v>
      </c>
      <c r="M10" s="1578">
        <v>0</v>
      </c>
      <c r="N10" s="972"/>
      <c r="O10" s="971"/>
      <c r="P10" s="973"/>
      <c r="Q10" s="973"/>
      <c r="R10" s="974"/>
      <c r="S10" s="974"/>
      <c r="T10" s="974"/>
      <c r="U10" s="979"/>
      <c r="V10" s="974"/>
      <c r="W10" s="974"/>
      <c r="X10" s="974"/>
      <c r="Y10" s="974"/>
      <c r="Z10" s="974"/>
      <c r="AA10" s="974"/>
      <c r="AB10" s="980"/>
      <c r="AC10" s="981"/>
      <c r="AD10" s="977"/>
      <c r="AE10" s="978"/>
    </row>
    <row r="11" spans="1:31" x14ac:dyDescent="0.2">
      <c r="A11" s="2488"/>
      <c r="B11" s="2479"/>
      <c r="C11" s="964" t="s">
        <v>625</v>
      </c>
      <c r="D11" s="965">
        <v>0</v>
      </c>
      <c r="E11" s="960">
        <v>0</v>
      </c>
      <c r="F11" s="953">
        <f t="shared" si="0"/>
        <v>0</v>
      </c>
      <c r="G11" s="954">
        <f t="shared" si="1"/>
        <v>0</v>
      </c>
      <c r="H11" s="947">
        <v>0</v>
      </c>
      <c r="I11" s="970">
        <v>0</v>
      </c>
      <c r="J11" s="1158">
        <v>0</v>
      </c>
      <c r="K11" s="1158">
        <v>0</v>
      </c>
      <c r="L11" s="1577">
        <v>0</v>
      </c>
      <c r="M11" s="1578">
        <v>0</v>
      </c>
      <c r="N11" s="972"/>
      <c r="O11" s="971"/>
      <c r="P11" s="973"/>
      <c r="Q11" s="973"/>
      <c r="R11" s="974"/>
      <c r="S11" s="974"/>
      <c r="T11" s="974"/>
      <c r="U11" s="979"/>
      <c r="V11" s="974"/>
      <c r="W11" s="974"/>
      <c r="X11" s="974"/>
      <c r="Y11" s="974"/>
      <c r="Z11" s="974"/>
      <c r="AA11" s="974"/>
      <c r="AB11" s="980"/>
      <c r="AC11" s="981"/>
      <c r="AD11" s="977"/>
      <c r="AE11" s="978"/>
    </row>
    <row r="12" spans="1:31" x14ac:dyDescent="0.2">
      <c r="A12" s="2488"/>
      <c r="B12" s="2479"/>
      <c r="C12" s="964" t="s">
        <v>626</v>
      </c>
      <c r="D12" s="965">
        <v>4</v>
      </c>
      <c r="E12" s="960">
        <v>26174.969163599999</v>
      </c>
      <c r="F12" s="953">
        <f t="shared" si="0"/>
        <v>0</v>
      </c>
      <c r="G12" s="954">
        <f t="shared" si="1"/>
        <v>0</v>
      </c>
      <c r="H12" s="947">
        <v>0</v>
      </c>
      <c r="I12" s="970">
        <v>0</v>
      </c>
      <c r="J12" s="1158">
        <v>0</v>
      </c>
      <c r="K12" s="1158">
        <v>0</v>
      </c>
      <c r="L12" s="1577">
        <v>0</v>
      </c>
      <c r="M12" s="1578">
        <v>0</v>
      </c>
      <c r="N12" s="972"/>
      <c r="O12" s="971"/>
      <c r="P12" s="973"/>
      <c r="Q12" s="973"/>
      <c r="R12" s="974"/>
      <c r="S12" s="974"/>
      <c r="T12" s="974"/>
      <c r="U12" s="979"/>
      <c r="V12" s="974"/>
      <c r="W12" s="974"/>
      <c r="X12" s="974"/>
      <c r="Y12" s="974"/>
      <c r="Z12" s="974"/>
      <c r="AA12" s="974"/>
      <c r="AB12" s="980"/>
      <c r="AC12" s="981"/>
      <c r="AD12" s="977"/>
      <c r="AE12" s="978"/>
    </row>
    <row r="13" spans="1:31" x14ac:dyDescent="0.2">
      <c r="A13" s="2488"/>
      <c r="B13" s="958" t="s">
        <v>271</v>
      </c>
      <c r="C13" s="964" t="s">
        <v>627</v>
      </c>
      <c r="D13" s="965">
        <v>6</v>
      </c>
      <c r="E13" s="960">
        <v>247.47347399999998</v>
      </c>
      <c r="F13" s="953">
        <f t="shared" si="0"/>
        <v>1</v>
      </c>
      <c r="G13" s="954">
        <f t="shared" si="1"/>
        <v>34.54</v>
      </c>
      <c r="H13" s="947">
        <v>0</v>
      </c>
      <c r="I13" s="970">
        <v>0</v>
      </c>
      <c r="J13" s="1158">
        <v>0</v>
      </c>
      <c r="K13" s="1158">
        <v>0</v>
      </c>
      <c r="L13" s="1577">
        <v>1</v>
      </c>
      <c r="M13" s="1578">
        <v>34.54</v>
      </c>
      <c r="N13" s="972"/>
      <c r="O13" s="971"/>
      <c r="P13" s="973"/>
      <c r="Q13" s="973"/>
      <c r="R13" s="974"/>
      <c r="S13" s="974"/>
      <c r="T13" s="974"/>
      <c r="U13" s="979"/>
      <c r="V13" s="974"/>
      <c r="W13" s="974"/>
      <c r="X13" s="974"/>
      <c r="Y13" s="974"/>
      <c r="Z13" s="974"/>
      <c r="AA13" s="974"/>
      <c r="AB13" s="980"/>
      <c r="AC13" s="981"/>
      <c r="AD13" s="977"/>
      <c r="AE13" s="978"/>
    </row>
    <row r="14" spans="1:31" ht="12.75" customHeight="1" x14ac:dyDescent="0.2">
      <c r="A14" s="2488" t="s">
        <v>272</v>
      </c>
      <c r="B14" s="2479" t="s">
        <v>273</v>
      </c>
      <c r="C14" s="964" t="s">
        <v>628</v>
      </c>
      <c r="D14" s="965">
        <v>5</v>
      </c>
      <c r="E14" s="960">
        <v>3167.9</v>
      </c>
      <c r="F14" s="953">
        <f t="shared" si="0"/>
        <v>1</v>
      </c>
      <c r="G14" s="954">
        <f t="shared" si="1"/>
        <v>65.12</v>
      </c>
      <c r="H14" s="947">
        <v>0</v>
      </c>
      <c r="I14" s="970">
        <v>0</v>
      </c>
      <c r="J14" s="1158">
        <v>1</v>
      </c>
      <c r="K14" s="1158">
        <v>65.12</v>
      </c>
      <c r="L14" s="1577">
        <v>0</v>
      </c>
      <c r="M14" s="1578">
        <v>0</v>
      </c>
      <c r="N14" s="972"/>
      <c r="O14" s="971"/>
      <c r="P14" s="973"/>
      <c r="Q14" s="973"/>
      <c r="R14" s="974"/>
      <c r="S14" s="974"/>
      <c r="T14" s="974"/>
      <c r="U14" s="979"/>
      <c r="V14" s="974"/>
      <c r="W14" s="974"/>
      <c r="X14" s="974"/>
      <c r="Y14" s="974"/>
      <c r="Z14" s="974"/>
      <c r="AA14" s="974"/>
      <c r="AB14" s="980"/>
      <c r="AC14" s="981"/>
      <c r="AD14" s="977"/>
      <c r="AE14" s="978"/>
    </row>
    <row r="15" spans="1:31" x14ac:dyDescent="0.2">
      <c r="A15" s="2488"/>
      <c r="B15" s="2479"/>
      <c r="C15" s="964" t="s">
        <v>629</v>
      </c>
      <c r="D15" s="965">
        <v>8</v>
      </c>
      <c r="E15" s="960">
        <v>7619.7</v>
      </c>
      <c r="F15" s="953">
        <f t="shared" si="0"/>
        <v>3</v>
      </c>
      <c r="G15" s="954">
        <f t="shared" si="1"/>
        <v>43.75</v>
      </c>
      <c r="H15" s="947">
        <v>1</v>
      </c>
      <c r="I15" s="970">
        <v>0.13</v>
      </c>
      <c r="J15" s="1158">
        <v>1</v>
      </c>
      <c r="K15" s="1158">
        <v>14.6</v>
      </c>
      <c r="L15" s="1577">
        <v>1</v>
      </c>
      <c r="M15" s="1578">
        <v>29.02</v>
      </c>
      <c r="N15" s="972"/>
      <c r="O15" s="971"/>
      <c r="P15" s="973"/>
      <c r="Q15" s="973"/>
      <c r="R15" s="974"/>
      <c r="S15" s="974"/>
      <c r="T15" s="974"/>
      <c r="U15" s="979"/>
      <c r="V15" s="974"/>
      <c r="W15" s="974"/>
      <c r="X15" s="974"/>
      <c r="Y15" s="974"/>
      <c r="Z15" s="974"/>
      <c r="AA15" s="974"/>
      <c r="AB15" s="980"/>
      <c r="AC15" s="981"/>
      <c r="AD15" s="977"/>
      <c r="AE15" s="978"/>
    </row>
    <row r="16" spans="1:31" x14ac:dyDescent="0.2">
      <c r="A16" s="2488"/>
      <c r="B16" s="958" t="s">
        <v>274</v>
      </c>
      <c r="C16" s="964" t="s">
        <v>630</v>
      </c>
      <c r="D16" s="965">
        <v>37</v>
      </c>
      <c r="E16" s="960">
        <v>18431.935015600004</v>
      </c>
      <c r="F16" s="953">
        <f t="shared" si="0"/>
        <v>4</v>
      </c>
      <c r="G16" s="954">
        <f t="shared" si="1"/>
        <v>263.02</v>
      </c>
      <c r="H16" s="947">
        <v>1</v>
      </c>
      <c r="I16" s="970">
        <v>45.3</v>
      </c>
      <c r="J16" s="1158">
        <v>0</v>
      </c>
      <c r="K16" s="1158">
        <v>0</v>
      </c>
      <c r="L16" s="1577">
        <v>3</v>
      </c>
      <c r="M16" s="1578">
        <v>217.72</v>
      </c>
      <c r="N16" s="972"/>
      <c r="O16" s="971"/>
      <c r="P16" s="973"/>
      <c r="Q16" s="973"/>
      <c r="R16" s="974"/>
      <c r="S16" s="974"/>
      <c r="T16" s="974"/>
      <c r="U16" s="979"/>
      <c r="V16" s="974"/>
      <c r="W16" s="974"/>
      <c r="X16" s="974"/>
      <c r="Y16" s="974"/>
      <c r="Z16" s="974"/>
      <c r="AA16" s="974"/>
      <c r="AB16" s="980"/>
      <c r="AC16" s="981"/>
      <c r="AD16" s="977"/>
      <c r="AE16" s="978"/>
    </row>
    <row r="17" spans="1:31" x14ac:dyDescent="0.2">
      <c r="A17" s="2488"/>
      <c r="B17" s="958" t="s">
        <v>275</v>
      </c>
      <c r="C17" s="964" t="s">
        <v>631</v>
      </c>
      <c r="D17" s="965">
        <v>23</v>
      </c>
      <c r="E17" s="960">
        <v>1200.9789685000001</v>
      </c>
      <c r="F17" s="953">
        <f t="shared" si="0"/>
        <v>3</v>
      </c>
      <c r="G17" s="954">
        <f t="shared" si="1"/>
        <v>82.83</v>
      </c>
      <c r="H17" s="947">
        <v>0</v>
      </c>
      <c r="I17" s="970">
        <v>0</v>
      </c>
      <c r="J17" s="1158">
        <v>1</v>
      </c>
      <c r="K17" s="1158">
        <v>40.340000000000003</v>
      </c>
      <c r="L17" s="1577">
        <v>2</v>
      </c>
      <c r="M17" s="1578">
        <v>42.489999999999995</v>
      </c>
      <c r="N17" s="972"/>
      <c r="O17" s="971"/>
      <c r="P17" s="973"/>
      <c r="Q17" s="973"/>
      <c r="R17" s="974"/>
      <c r="S17" s="974"/>
      <c r="T17" s="974"/>
      <c r="U17" s="979"/>
      <c r="V17" s="974"/>
      <c r="W17" s="974"/>
      <c r="X17" s="974"/>
      <c r="Y17" s="974"/>
      <c r="Z17" s="974"/>
      <c r="AA17" s="974"/>
      <c r="AB17" s="980"/>
      <c r="AC17" s="981"/>
      <c r="AD17" s="977"/>
      <c r="AE17" s="978"/>
    </row>
    <row r="18" spans="1:31" ht="12.75" customHeight="1" x14ac:dyDescent="0.2">
      <c r="A18" s="2488"/>
      <c r="B18" s="2479" t="s">
        <v>276</v>
      </c>
      <c r="C18" s="964" t="s">
        <v>632</v>
      </c>
      <c r="D18" s="965">
        <v>6</v>
      </c>
      <c r="E18" s="960">
        <v>302.75191682000002</v>
      </c>
      <c r="F18" s="953">
        <f t="shared" si="0"/>
        <v>3</v>
      </c>
      <c r="G18" s="954">
        <f t="shared" si="1"/>
        <v>131.47999999999999</v>
      </c>
      <c r="H18" s="947">
        <v>1</v>
      </c>
      <c r="I18" s="970">
        <v>31.75</v>
      </c>
      <c r="J18" s="1158">
        <v>2</v>
      </c>
      <c r="K18" s="1158">
        <v>99.72999999999999</v>
      </c>
      <c r="L18" s="1577">
        <v>0</v>
      </c>
      <c r="M18" s="1578">
        <v>0</v>
      </c>
      <c r="N18" s="972"/>
      <c r="O18" s="971"/>
      <c r="P18" s="973"/>
      <c r="Q18" s="973"/>
      <c r="R18" s="974"/>
      <c r="S18" s="974"/>
      <c r="T18" s="974"/>
      <c r="U18" s="979"/>
      <c r="V18" s="974"/>
      <c r="W18" s="974"/>
      <c r="X18" s="974"/>
      <c r="Y18" s="974"/>
      <c r="Z18" s="974"/>
      <c r="AA18" s="974"/>
      <c r="AB18" s="980"/>
      <c r="AC18" s="981"/>
      <c r="AD18" s="977"/>
      <c r="AE18" s="978"/>
    </row>
    <row r="19" spans="1:31" x14ac:dyDescent="0.2">
      <c r="A19" s="2488"/>
      <c r="B19" s="2479"/>
      <c r="C19" s="964" t="s">
        <v>633</v>
      </c>
      <c r="D19" s="965">
        <v>6</v>
      </c>
      <c r="E19" s="960">
        <v>661.44126359999996</v>
      </c>
      <c r="F19" s="953">
        <f t="shared" si="0"/>
        <v>0</v>
      </c>
      <c r="G19" s="954">
        <f t="shared" si="1"/>
        <v>0</v>
      </c>
      <c r="H19" s="947">
        <v>0</v>
      </c>
      <c r="I19" s="970">
        <v>0</v>
      </c>
      <c r="J19" s="1158">
        <v>0</v>
      </c>
      <c r="K19" s="1158">
        <v>0</v>
      </c>
      <c r="L19" s="1577">
        <v>0</v>
      </c>
      <c r="M19" s="1578">
        <v>0</v>
      </c>
      <c r="N19" s="972"/>
      <c r="O19" s="971"/>
      <c r="P19" s="973"/>
      <c r="Q19" s="973"/>
      <c r="R19" s="974"/>
      <c r="S19" s="974"/>
      <c r="T19" s="974"/>
      <c r="U19" s="979"/>
      <c r="V19" s="974"/>
      <c r="W19" s="974"/>
      <c r="X19" s="974"/>
      <c r="Y19" s="974"/>
      <c r="Z19" s="974"/>
      <c r="AA19" s="974"/>
      <c r="AB19" s="980"/>
      <c r="AC19" s="981"/>
      <c r="AD19" s="977"/>
      <c r="AE19" s="978"/>
    </row>
    <row r="20" spans="1:31" x14ac:dyDescent="0.2">
      <c r="A20" s="2488"/>
      <c r="B20" s="2479"/>
      <c r="C20" s="964" t="s">
        <v>634</v>
      </c>
      <c r="D20" s="965">
        <v>1</v>
      </c>
      <c r="E20" s="960">
        <v>40.39</v>
      </c>
      <c r="F20" s="953">
        <f t="shared" si="0"/>
        <v>1</v>
      </c>
      <c r="G20" s="954">
        <f t="shared" si="1"/>
        <v>49.28</v>
      </c>
      <c r="H20" s="947">
        <v>0</v>
      </c>
      <c r="I20" s="970">
        <v>0</v>
      </c>
      <c r="J20" s="1158">
        <v>0</v>
      </c>
      <c r="K20" s="1158">
        <v>0</v>
      </c>
      <c r="L20" s="1577">
        <v>1</v>
      </c>
      <c r="M20" s="1578">
        <v>49.28</v>
      </c>
      <c r="N20" s="972"/>
      <c r="O20" s="971"/>
      <c r="P20" s="973"/>
      <c r="Q20" s="973"/>
      <c r="R20" s="974"/>
      <c r="S20" s="974"/>
      <c r="T20" s="974"/>
      <c r="U20" s="979"/>
      <c r="V20" s="974"/>
      <c r="W20" s="974"/>
      <c r="X20" s="974"/>
      <c r="Y20" s="974"/>
      <c r="Z20" s="974"/>
      <c r="AA20" s="974"/>
      <c r="AB20" s="980"/>
      <c r="AC20" s="981"/>
      <c r="AD20" s="977"/>
      <c r="AE20" s="978"/>
    </row>
    <row r="21" spans="1:31" x14ac:dyDescent="0.2">
      <c r="A21" s="2488"/>
      <c r="B21" s="958" t="s">
        <v>277</v>
      </c>
      <c r="C21" s="964" t="s">
        <v>635</v>
      </c>
      <c r="D21" s="965">
        <v>5</v>
      </c>
      <c r="E21" s="960">
        <v>4062.0107996000002</v>
      </c>
      <c r="F21" s="953">
        <f t="shared" si="0"/>
        <v>0</v>
      </c>
      <c r="G21" s="954">
        <f t="shared" si="1"/>
        <v>0</v>
      </c>
      <c r="H21" s="947">
        <v>0</v>
      </c>
      <c r="I21" s="970">
        <v>0</v>
      </c>
      <c r="J21" s="1158">
        <v>0</v>
      </c>
      <c r="K21" s="1158">
        <v>0</v>
      </c>
      <c r="L21" s="1577">
        <v>0</v>
      </c>
      <c r="M21" s="1578">
        <v>0</v>
      </c>
      <c r="N21" s="972"/>
      <c r="O21" s="971"/>
      <c r="P21" s="973"/>
      <c r="Q21" s="973"/>
      <c r="R21" s="974"/>
      <c r="S21" s="974"/>
      <c r="T21" s="974"/>
      <c r="U21" s="979"/>
      <c r="V21" s="974"/>
      <c r="W21" s="974"/>
      <c r="X21" s="974"/>
      <c r="Y21" s="974"/>
      <c r="Z21" s="974"/>
      <c r="AA21" s="974"/>
      <c r="AB21" s="980"/>
      <c r="AC21" s="981"/>
      <c r="AD21" s="977"/>
      <c r="AE21" s="978"/>
    </row>
    <row r="22" spans="1:31" x14ac:dyDescent="0.2">
      <c r="A22" s="2488"/>
      <c r="B22" s="2479" t="s">
        <v>44</v>
      </c>
      <c r="C22" s="964" t="s">
        <v>636</v>
      </c>
      <c r="D22" s="965">
        <v>11</v>
      </c>
      <c r="E22" s="960">
        <v>6494</v>
      </c>
      <c r="F22" s="953">
        <f t="shared" si="0"/>
        <v>2</v>
      </c>
      <c r="G22" s="954">
        <f t="shared" si="1"/>
        <v>74.37</v>
      </c>
      <c r="H22" s="947">
        <v>0</v>
      </c>
      <c r="I22" s="970">
        <v>0</v>
      </c>
      <c r="J22" s="1158">
        <v>1</v>
      </c>
      <c r="K22" s="1158">
        <v>38.369999999999997</v>
      </c>
      <c r="L22" s="1577">
        <v>1</v>
      </c>
      <c r="M22" s="1578">
        <v>36</v>
      </c>
      <c r="N22" s="972"/>
      <c r="O22" s="971"/>
      <c r="P22" s="973"/>
      <c r="Q22" s="973"/>
      <c r="R22" s="974"/>
      <c r="S22" s="974"/>
      <c r="T22" s="974"/>
      <c r="U22" s="979"/>
      <c r="V22" s="974"/>
      <c r="W22" s="974"/>
      <c r="X22" s="974"/>
      <c r="Y22" s="974"/>
      <c r="Z22" s="974"/>
      <c r="AA22" s="974"/>
      <c r="AB22" s="980"/>
      <c r="AC22" s="981"/>
      <c r="AD22" s="977"/>
      <c r="AE22" s="978"/>
    </row>
    <row r="23" spans="1:31" x14ac:dyDescent="0.2">
      <c r="A23" s="2488"/>
      <c r="B23" s="2479"/>
      <c r="C23" s="964" t="s">
        <v>637</v>
      </c>
      <c r="D23" s="965">
        <v>5</v>
      </c>
      <c r="E23" s="960">
        <v>4078</v>
      </c>
      <c r="F23" s="953">
        <f t="shared" si="0"/>
        <v>0</v>
      </c>
      <c r="G23" s="954">
        <f t="shared" si="1"/>
        <v>0</v>
      </c>
      <c r="H23" s="947">
        <v>0</v>
      </c>
      <c r="I23" s="970">
        <v>0</v>
      </c>
      <c r="J23" s="1158">
        <v>0</v>
      </c>
      <c r="K23" s="1158">
        <v>0</v>
      </c>
      <c r="L23" s="1577">
        <v>0</v>
      </c>
      <c r="M23" s="1578">
        <v>0</v>
      </c>
      <c r="N23" s="972"/>
      <c r="O23" s="971"/>
      <c r="P23" s="973"/>
      <c r="Q23" s="973"/>
      <c r="R23" s="974"/>
      <c r="S23" s="974"/>
      <c r="T23" s="974"/>
      <c r="U23" s="979"/>
      <c r="V23" s="974"/>
      <c r="W23" s="974"/>
      <c r="X23" s="974"/>
      <c r="Y23" s="974"/>
      <c r="Z23" s="974"/>
      <c r="AA23" s="974"/>
      <c r="AB23" s="980"/>
      <c r="AC23" s="981"/>
      <c r="AD23" s="977"/>
      <c r="AE23" s="978"/>
    </row>
    <row r="24" spans="1:31" x14ac:dyDescent="0.2">
      <c r="A24" s="2488"/>
      <c r="B24" s="2479"/>
      <c r="C24" s="964" t="s">
        <v>638</v>
      </c>
      <c r="D24" s="965">
        <v>11</v>
      </c>
      <c r="E24" s="960">
        <v>15883</v>
      </c>
      <c r="F24" s="953">
        <f t="shared" si="0"/>
        <v>1</v>
      </c>
      <c r="G24" s="954">
        <f t="shared" si="1"/>
        <v>27.73</v>
      </c>
      <c r="H24" s="947">
        <v>1</v>
      </c>
      <c r="I24" s="970">
        <v>27.73</v>
      </c>
      <c r="J24" s="1158">
        <v>0</v>
      </c>
      <c r="K24" s="1158">
        <v>0</v>
      </c>
      <c r="L24" s="1577">
        <v>0</v>
      </c>
      <c r="M24" s="1578">
        <v>0</v>
      </c>
      <c r="N24" s="972"/>
      <c r="O24" s="971"/>
      <c r="P24" s="973"/>
      <c r="Q24" s="973"/>
      <c r="R24" s="974"/>
      <c r="S24" s="974"/>
      <c r="T24" s="974"/>
      <c r="U24" s="979"/>
      <c r="V24" s="974"/>
      <c r="W24" s="974"/>
      <c r="X24" s="974"/>
      <c r="Y24" s="974"/>
      <c r="Z24" s="974"/>
      <c r="AA24" s="974"/>
      <c r="AB24" s="980"/>
      <c r="AC24" s="981"/>
      <c r="AD24" s="977"/>
      <c r="AE24" s="978"/>
    </row>
    <row r="25" spans="1:31" ht="12.75" customHeight="1" x14ac:dyDescent="0.2">
      <c r="A25" s="2488" t="s">
        <v>223</v>
      </c>
      <c r="B25" s="2479" t="s">
        <v>278</v>
      </c>
      <c r="C25" s="964" t="s">
        <v>639</v>
      </c>
      <c r="D25" s="965">
        <v>0</v>
      </c>
      <c r="E25" s="960">
        <v>0</v>
      </c>
      <c r="F25" s="953">
        <f t="shared" si="0"/>
        <v>0</v>
      </c>
      <c r="G25" s="954">
        <f t="shared" si="1"/>
        <v>0</v>
      </c>
      <c r="H25" s="947">
        <v>0</v>
      </c>
      <c r="I25" s="970">
        <v>0</v>
      </c>
      <c r="J25" s="1158">
        <v>0</v>
      </c>
      <c r="K25" s="1158">
        <v>0</v>
      </c>
      <c r="L25" s="1577">
        <v>0</v>
      </c>
      <c r="M25" s="1578">
        <v>0</v>
      </c>
      <c r="N25" s="972"/>
      <c r="O25" s="971"/>
      <c r="P25" s="973"/>
      <c r="Q25" s="973"/>
      <c r="R25" s="974"/>
      <c r="S25" s="974"/>
      <c r="T25" s="974"/>
      <c r="U25" s="979"/>
      <c r="V25" s="974"/>
      <c r="W25" s="974"/>
      <c r="X25" s="974"/>
      <c r="Y25" s="974"/>
      <c r="Z25" s="974"/>
      <c r="AA25" s="974"/>
      <c r="AB25" s="980"/>
      <c r="AC25" s="981"/>
      <c r="AD25" s="977"/>
      <c r="AE25" s="978"/>
    </row>
    <row r="26" spans="1:31" x14ac:dyDescent="0.2">
      <c r="A26" s="2488"/>
      <c r="B26" s="2479"/>
      <c r="C26" s="964" t="s">
        <v>640</v>
      </c>
      <c r="D26" s="965">
        <v>2</v>
      </c>
      <c r="E26" s="960">
        <v>2826.6803159999999</v>
      </c>
      <c r="F26" s="953">
        <f t="shared" si="0"/>
        <v>1</v>
      </c>
      <c r="G26" s="954">
        <f t="shared" si="1"/>
        <v>139.21</v>
      </c>
      <c r="H26" s="947">
        <v>1</v>
      </c>
      <c r="I26" s="970">
        <v>139.21</v>
      </c>
      <c r="J26" s="1158">
        <v>0</v>
      </c>
      <c r="K26" s="1158">
        <v>0</v>
      </c>
      <c r="L26" s="1577">
        <v>0</v>
      </c>
      <c r="M26" s="1578">
        <v>0</v>
      </c>
      <c r="N26" s="972"/>
      <c r="O26" s="971"/>
      <c r="P26" s="973"/>
      <c r="Q26" s="973"/>
      <c r="R26" s="974"/>
      <c r="S26" s="974"/>
      <c r="T26" s="974"/>
      <c r="U26" s="979"/>
      <c r="V26" s="974"/>
      <c r="W26" s="974"/>
      <c r="X26" s="974"/>
      <c r="Y26" s="974"/>
      <c r="Z26" s="974"/>
      <c r="AA26" s="974"/>
      <c r="AB26" s="980"/>
      <c r="AC26" s="981"/>
      <c r="AD26" s="977"/>
      <c r="AE26" s="978"/>
    </row>
    <row r="27" spans="1:31" x14ac:dyDescent="0.2">
      <c r="A27" s="2488"/>
      <c r="B27" s="2479"/>
      <c r="C27" s="964" t="s">
        <v>641</v>
      </c>
      <c r="D27" s="965">
        <v>1</v>
      </c>
      <c r="E27" s="960">
        <v>32.24</v>
      </c>
      <c r="F27" s="953">
        <f t="shared" si="0"/>
        <v>0</v>
      </c>
      <c r="G27" s="954">
        <f t="shared" si="1"/>
        <v>0</v>
      </c>
      <c r="H27" s="947">
        <v>0</v>
      </c>
      <c r="I27" s="970">
        <v>0</v>
      </c>
      <c r="J27" s="1158">
        <v>0</v>
      </c>
      <c r="K27" s="1158">
        <v>0</v>
      </c>
      <c r="L27" s="1577">
        <v>0</v>
      </c>
      <c r="M27" s="1578">
        <v>0</v>
      </c>
      <c r="N27" s="972"/>
      <c r="O27" s="971"/>
      <c r="P27" s="973"/>
      <c r="Q27" s="973"/>
      <c r="R27" s="974"/>
      <c r="S27" s="974"/>
      <c r="T27" s="974"/>
      <c r="U27" s="979"/>
      <c r="V27" s="974"/>
      <c r="W27" s="974"/>
      <c r="X27" s="974"/>
      <c r="Y27" s="974"/>
      <c r="Z27" s="974"/>
      <c r="AA27" s="974"/>
      <c r="AB27" s="980"/>
      <c r="AC27" s="981"/>
      <c r="AD27" s="977"/>
      <c r="AE27" s="978"/>
    </row>
    <row r="28" spans="1:31" x14ac:dyDescent="0.2">
      <c r="A28" s="2488"/>
      <c r="B28" s="2479"/>
      <c r="C28" s="964" t="s">
        <v>642</v>
      </c>
      <c r="D28" s="965">
        <v>1</v>
      </c>
      <c r="E28" s="960">
        <v>1068.78</v>
      </c>
      <c r="F28" s="953">
        <f t="shared" si="0"/>
        <v>0</v>
      </c>
      <c r="G28" s="954">
        <f t="shared" si="1"/>
        <v>0</v>
      </c>
      <c r="H28" s="947">
        <v>0</v>
      </c>
      <c r="I28" s="970">
        <v>0</v>
      </c>
      <c r="J28" s="1158">
        <v>0</v>
      </c>
      <c r="K28" s="1158">
        <v>0</v>
      </c>
      <c r="L28" s="1577">
        <v>0</v>
      </c>
      <c r="M28" s="1578">
        <v>0</v>
      </c>
      <c r="N28" s="972"/>
      <c r="O28" s="971"/>
      <c r="P28" s="973"/>
      <c r="Q28" s="973"/>
      <c r="R28" s="974"/>
      <c r="S28" s="974"/>
      <c r="T28" s="974"/>
      <c r="U28" s="979"/>
      <c r="V28" s="974"/>
      <c r="W28" s="974"/>
      <c r="X28" s="974"/>
      <c r="Y28" s="974"/>
      <c r="Z28" s="974"/>
      <c r="AA28" s="974"/>
      <c r="AB28" s="980"/>
      <c r="AC28" s="981"/>
      <c r="AD28" s="977"/>
      <c r="AE28" s="978"/>
    </row>
    <row r="29" spans="1:31" ht="12.75" customHeight="1" x14ac:dyDescent="0.2">
      <c r="A29" s="2495" t="s">
        <v>279</v>
      </c>
      <c r="B29" s="2496" t="s">
        <v>279</v>
      </c>
      <c r="C29" s="964" t="s">
        <v>643</v>
      </c>
      <c r="D29" s="965">
        <v>16</v>
      </c>
      <c r="E29" s="960">
        <v>1845.11756646</v>
      </c>
      <c r="F29" s="953">
        <f t="shared" si="0"/>
        <v>3</v>
      </c>
      <c r="G29" s="954">
        <f t="shared" si="1"/>
        <v>491.57</v>
      </c>
      <c r="H29" s="947">
        <v>1</v>
      </c>
      <c r="I29" s="970">
        <v>440</v>
      </c>
      <c r="J29" s="1158">
        <v>1</v>
      </c>
      <c r="K29" s="1158">
        <v>24.53</v>
      </c>
      <c r="L29" s="1577">
        <v>1</v>
      </c>
      <c r="M29" s="1578">
        <v>27.04</v>
      </c>
      <c r="N29" s="972"/>
      <c r="O29" s="971"/>
      <c r="P29" s="973"/>
      <c r="Q29" s="973"/>
      <c r="R29" s="974"/>
      <c r="S29" s="974"/>
      <c r="T29" s="974"/>
      <c r="U29" s="979"/>
      <c r="V29" s="974"/>
      <c r="W29" s="974"/>
      <c r="X29" s="974"/>
      <c r="Y29" s="974"/>
      <c r="Z29" s="974"/>
      <c r="AA29" s="974"/>
      <c r="AB29" s="980"/>
      <c r="AC29" s="981"/>
      <c r="AD29" s="977"/>
      <c r="AE29" s="978"/>
    </row>
    <row r="30" spans="1:31" x14ac:dyDescent="0.2">
      <c r="A30" s="2495"/>
      <c r="B30" s="2496"/>
      <c r="C30" s="964" t="s">
        <v>644</v>
      </c>
      <c r="D30" s="965">
        <v>2</v>
      </c>
      <c r="E30" s="960">
        <v>186.14162200000001</v>
      </c>
      <c r="F30" s="953">
        <f t="shared" si="0"/>
        <v>0</v>
      </c>
      <c r="G30" s="954">
        <f t="shared" si="1"/>
        <v>0</v>
      </c>
      <c r="H30" s="947">
        <v>0</v>
      </c>
      <c r="I30" s="970">
        <v>0</v>
      </c>
      <c r="J30" s="1158">
        <v>0</v>
      </c>
      <c r="K30" s="1158">
        <v>0</v>
      </c>
      <c r="L30" s="1577">
        <v>0</v>
      </c>
      <c r="M30" s="1578">
        <v>0</v>
      </c>
      <c r="N30" s="972"/>
      <c r="O30" s="971"/>
      <c r="P30" s="973"/>
      <c r="Q30" s="973"/>
      <c r="R30" s="974"/>
      <c r="S30" s="974"/>
      <c r="T30" s="974"/>
      <c r="U30" s="979"/>
      <c r="V30" s="974"/>
      <c r="W30" s="974"/>
      <c r="X30" s="974"/>
      <c r="Y30" s="974"/>
      <c r="Z30" s="974"/>
      <c r="AA30" s="974"/>
      <c r="AB30" s="980"/>
      <c r="AC30" s="981"/>
      <c r="AD30" s="977"/>
      <c r="AE30" s="978"/>
    </row>
    <row r="31" spans="1:31" x14ac:dyDescent="0.2">
      <c r="A31" s="2495"/>
      <c r="B31" s="2496"/>
      <c r="C31" s="964" t="s">
        <v>645</v>
      </c>
      <c r="D31" s="965">
        <v>0</v>
      </c>
      <c r="E31" s="960">
        <v>0</v>
      </c>
      <c r="F31" s="953">
        <f t="shared" si="0"/>
        <v>0</v>
      </c>
      <c r="G31" s="954">
        <f t="shared" si="1"/>
        <v>0</v>
      </c>
      <c r="H31" s="947">
        <v>0</v>
      </c>
      <c r="I31" s="970">
        <v>0</v>
      </c>
      <c r="J31" s="1158">
        <v>0</v>
      </c>
      <c r="K31" s="1158">
        <v>0</v>
      </c>
      <c r="L31" s="1577">
        <v>0</v>
      </c>
      <c r="M31" s="1578">
        <v>0</v>
      </c>
      <c r="N31" s="972"/>
      <c r="O31" s="971"/>
      <c r="P31" s="973"/>
      <c r="Q31" s="973"/>
      <c r="R31" s="974"/>
      <c r="S31" s="982"/>
      <c r="T31" s="974"/>
      <c r="U31" s="979"/>
      <c r="V31" s="974"/>
      <c r="W31" s="974"/>
      <c r="X31" s="974"/>
      <c r="Y31" s="974"/>
      <c r="Z31" s="974"/>
      <c r="AA31" s="974"/>
      <c r="AB31" s="980"/>
      <c r="AC31" s="981"/>
      <c r="AD31" s="977"/>
      <c r="AE31" s="978"/>
    </row>
    <row r="32" spans="1:31" x14ac:dyDescent="0.2">
      <c r="A32" s="2495"/>
      <c r="B32" s="2496"/>
      <c r="C32" s="966" t="s">
        <v>646</v>
      </c>
      <c r="D32" s="967">
        <v>20</v>
      </c>
      <c r="E32" s="961">
        <v>2819.2284799999998</v>
      </c>
      <c r="F32" s="953">
        <f t="shared" si="0"/>
        <v>1</v>
      </c>
      <c r="G32" s="954">
        <f t="shared" si="1"/>
        <v>138.87</v>
      </c>
      <c r="H32" s="948">
        <v>0</v>
      </c>
      <c r="I32" s="970">
        <v>0</v>
      </c>
      <c r="J32" s="1158">
        <v>0</v>
      </c>
      <c r="K32" s="1158">
        <v>0</v>
      </c>
      <c r="L32" s="1578">
        <v>1</v>
      </c>
      <c r="M32" s="1578">
        <v>138.87</v>
      </c>
      <c r="N32" s="972"/>
      <c r="O32" s="971"/>
      <c r="P32" s="983"/>
      <c r="Q32" s="973"/>
      <c r="R32" s="982"/>
      <c r="S32" s="974"/>
      <c r="T32" s="982"/>
      <c r="U32" s="984"/>
      <c r="V32" s="974"/>
      <c r="W32" s="974"/>
      <c r="X32" s="974"/>
      <c r="Y32" s="974"/>
      <c r="Z32" s="974"/>
      <c r="AA32" s="974"/>
      <c r="AB32" s="980"/>
      <c r="AC32" s="981"/>
      <c r="AD32" s="977"/>
      <c r="AE32" s="978"/>
    </row>
    <row r="33" spans="1:31" x14ac:dyDescent="0.2">
      <c r="A33" s="2495"/>
      <c r="B33" s="2496"/>
      <c r="C33" s="964" t="s">
        <v>647</v>
      </c>
      <c r="D33" s="965">
        <v>4</v>
      </c>
      <c r="E33" s="960">
        <v>136.70208</v>
      </c>
      <c r="F33" s="953">
        <f t="shared" si="0"/>
        <v>1</v>
      </c>
      <c r="G33" s="954">
        <f t="shared" si="1"/>
        <v>44.59</v>
      </c>
      <c r="H33" s="947">
        <v>0</v>
      </c>
      <c r="I33" s="970">
        <v>0</v>
      </c>
      <c r="J33" s="1158">
        <v>1</v>
      </c>
      <c r="K33" s="1158">
        <v>44.59</v>
      </c>
      <c r="L33" s="1577">
        <v>0</v>
      </c>
      <c r="M33" s="1578">
        <v>0</v>
      </c>
      <c r="N33" s="972"/>
      <c r="O33" s="971"/>
      <c r="P33" s="973"/>
      <c r="Q33" s="973"/>
      <c r="R33" s="974"/>
      <c r="S33" s="974"/>
      <c r="T33" s="974"/>
      <c r="U33" s="979"/>
      <c r="V33" s="974"/>
      <c r="W33" s="974"/>
      <c r="X33" s="974"/>
      <c r="Y33" s="974"/>
      <c r="Z33" s="974"/>
      <c r="AA33" s="974"/>
      <c r="AB33" s="980"/>
      <c r="AC33" s="981"/>
      <c r="AD33" s="977"/>
      <c r="AE33" s="978"/>
    </row>
    <row r="34" spans="1:31" x14ac:dyDescent="0.2">
      <c r="A34" s="2495"/>
      <c r="B34" s="2496"/>
      <c r="C34" s="964" t="s">
        <v>648</v>
      </c>
      <c r="D34" s="965">
        <v>0</v>
      </c>
      <c r="E34" s="960">
        <v>0</v>
      </c>
      <c r="F34" s="953">
        <f t="shared" si="0"/>
        <v>0</v>
      </c>
      <c r="G34" s="954">
        <f t="shared" si="1"/>
        <v>0</v>
      </c>
      <c r="H34" s="947">
        <v>0</v>
      </c>
      <c r="I34" s="970">
        <v>0</v>
      </c>
      <c r="J34" s="1158">
        <v>0</v>
      </c>
      <c r="K34" s="1158">
        <v>0</v>
      </c>
      <c r="L34" s="1577">
        <v>0</v>
      </c>
      <c r="M34" s="1578">
        <v>0</v>
      </c>
      <c r="N34" s="972"/>
      <c r="O34" s="971"/>
      <c r="P34" s="973"/>
      <c r="Q34" s="973"/>
      <c r="R34" s="974"/>
      <c r="S34" s="974"/>
      <c r="T34" s="974"/>
      <c r="U34" s="979"/>
      <c r="V34" s="974"/>
      <c r="W34" s="974"/>
      <c r="X34" s="974"/>
      <c r="Y34" s="974"/>
      <c r="Z34" s="974"/>
      <c r="AA34" s="974"/>
      <c r="AB34" s="980"/>
      <c r="AC34" s="981"/>
      <c r="AD34" s="977"/>
      <c r="AE34" s="978"/>
    </row>
    <row r="35" spans="1:31" x14ac:dyDescent="0.2">
      <c r="A35" s="2495"/>
      <c r="B35" s="2496"/>
      <c r="C35" s="964" t="s">
        <v>649</v>
      </c>
      <c r="D35" s="965">
        <v>1</v>
      </c>
      <c r="E35" s="960">
        <v>149.18958429</v>
      </c>
      <c r="F35" s="953">
        <f t="shared" si="0"/>
        <v>0</v>
      </c>
      <c r="G35" s="954">
        <f t="shared" si="1"/>
        <v>0</v>
      </c>
      <c r="H35" s="947">
        <v>0</v>
      </c>
      <c r="I35" s="970">
        <v>0</v>
      </c>
      <c r="J35" s="1158">
        <v>0</v>
      </c>
      <c r="K35" s="1158">
        <v>0</v>
      </c>
      <c r="L35" s="1577">
        <v>0</v>
      </c>
      <c r="M35" s="1578">
        <v>0</v>
      </c>
      <c r="N35" s="972"/>
      <c r="O35" s="971"/>
      <c r="P35" s="973"/>
      <c r="Q35" s="973"/>
      <c r="R35" s="974"/>
      <c r="S35" s="974"/>
      <c r="T35" s="974"/>
      <c r="U35" s="979"/>
      <c r="V35" s="974"/>
      <c r="W35" s="974"/>
      <c r="X35" s="974"/>
      <c r="Y35" s="974"/>
      <c r="Z35" s="974"/>
      <c r="AA35" s="974"/>
      <c r="AB35" s="980"/>
      <c r="AC35" s="981"/>
      <c r="AD35" s="977"/>
      <c r="AE35" s="978"/>
    </row>
    <row r="36" spans="1:31" x14ac:dyDescent="0.2">
      <c r="A36" s="2488" t="s">
        <v>280</v>
      </c>
      <c r="B36" s="2479" t="s">
        <v>280</v>
      </c>
      <c r="C36" s="964" t="s">
        <v>650</v>
      </c>
      <c r="D36" s="965">
        <v>29</v>
      </c>
      <c r="E36" s="960">
        <v>34801.791251819996</v>
      </c>
      <c r="F36" s="953">
        <f t="shared" ref="F36:F62" si="2">H36+J36+L36+N36+P36+R36+T36+V36+X36+Z36+AB36+AD36</f>
        <v>7</v>
      </c>
      <c r="G36" s="954">
        <f t="shared" ref="G36:G62" si="3">I36+K36+M36+O36+Q36+S36+U36+W36+Y36+AA36+AC36+AE36</f>
        <v>1110.1518959999999</v>
      </c>
      <c r="H36" s="947">
        <v>3</v>
      </c>
      <c r="I36" s="970">
        <v>59.430000000000007</v>
      </c>
      <c r="J36" s="1158">
        <v>3</v>
      </c>
      <c r="K36" s="1158">
        <v>1009.661896</v>
      </c>
      <c r="L36" s="1577">
        <v>1</v>
      </c>
      <c r="M36" s="1578">
        <v>41.06</v>
      </c>
      <c r="N36" s="972"/>
      <c r="O36" s="971"/>
      <c r="P36" s="973"/>
      <c r="Q36" s="973"/>
      <c r="R36" s="974"/>
      <c r="S36" s="974"/>
      <c r="T36" s="974"/>
      <c r="U36" s="979"/>
      <c r="V36" s="974"/>
      <c r="W36" s="974"/>
      <c r="X36" s="974"/>
      <c r="Y36" s="974"/>
      <c r="Z36" s="974"/>
      <c r="AA36" s="974"/>
      <c r="AB36" s="980"/>
      <c r="AC36" s="981"/>
      <c r="AD36" s="977"/>
      <c r="AE36" s="978"/>
    </row>
    <row r="37" spans="1:31" x14ac:dyDescent="0.2">
      <c r="A37" s="2488"/>
      <c r="B37" s="2479"/>
      <c r="C37" s="964" t="s">
        <v>651</v>
      </c>
      <c r="D37" s="965">
        <v>1</v>
      </c>
      <c r="E37" s="960">
        <v>949.07929760000002</v>
      </c>
      <c r="F37" s="953">
        <f t="shared" si="2"/>
        <v>0</v>
      </c>
      <c r="G37" s="954">
        <f t="shared" si="3"/>
        <v>0</v>
      </c>
      <c r="H37" s="947">
        <v>0</v>
      </c>
      <c r="I37" s="970">
        <v>0</v>
      </c>
      <c r="J37" s="1158">
        <v>0</v>
      </c>
      <c r="K37" s="1158">
        <v>0</v>
      </c>
      <c r="L37" s="1577">
        <v>0</v>
      </c>
      <c r="M37" s="1578">
        <v>0</v>
      </c>
      <c r="N37" s="972"/>
      <c r="O37" s="971"/>
      <c r="P37" s="973"/>
      <c r="Q37" s="973"/>
      <c r="R37" s="974"/>
      <c r="S37" s="974"/>
      <c r="T37" s="974"/>
      <c r="U37" s="979"/>
      <c r="V37" s="974"/>
      <c r="W37" s="974"/>
      <c r="X37" s="974"/>
      <c r="Y37" s="974"/>
      <c r="Z37" s="974"/>
      <c r="AA37" s="974"/>
      <c r="AB37" s="980"/>
      <c r="AC37" s="981"/>
      <c r="AD37" s="977"/>
      <c r="AE37" s="978"/>
    </row>
    <row r="38" spans="1:31" x14ac:dyDescent="0.2">
      <c r="A38" s="2488"/>
      <c r="B38" s="2479"/>
      <c r="C38" s="964" t="s">
        <v>652</v>
      </c>
      <c r="D38" s="965">
        <v>7</v>
      </c>
      <c r="E38" s="960">
        <v>23364.386486199997</v>
      </c>
      <c r="F38" s="953">
        <f t="shared" si="2"/>
        <v>1</v>
      </c>
      <c r="G38" s="954">
        <f t="shared" si="3"/>
        <v>468.82</v>
      </c>
      <c r="H38" s="947">
        <v>1</v>
      </c>
      <c r="I38" s="970">
        <v>468.82</v>
      </c>
      <c r="J38" s="1158">
        <v>0</v>
      </c>
      <c r="K38" s="1158">
        <v>0</v>
      </c>
      <c r="L38" s="1577">
        <v>0</v>
      </c>
      <c r="M38" s="1578">
        <v>0</v>
      </c>
      <c r="N38" s="972"/>
      <c r="O38" s="971"/>
      <c r="P38" s="973"/>
      <c r="Q38" s="973"/>
      <c r="R38" s="974"/>
      <c r="S38" s="974"/>
      <c r="T38" s="974"/>
      <c r="U38" s="979"/>
      <c r="V38" s="974"/>
      <c r="W38" s="974"/>
      <c r="X38" s="974"/>
      <c r="Y38" s="974"/>
      <c r="Z38" s="974"/>
      <c r="AA38" s="974"/>
      <c r="AB38" s="980"/>
      <c r="AC38" s="981"/>
      <c r="AD38" s="977"/>
      <c r="AE38" s="978"/>
    </row>
    <row r="39" spans="1:31" x14ac:dyDescent="0.2">
      <c r="A39" s="2488"/>
      <c r="B39" s="2479"/>
      <c r="C39" s="964" t="s">
        <v>653</v>
      </c>
      <c r="D39" s="965">
        <v>1</v>
      </c>
      <c r="E39" s="960">
        <v>2515.9499999999998</v>
      </c>
      <c r="F39" s="953">
        <f t="shared" si="2"/>
        <v>0</v>
      </c>
      <c r="G39" s="954">
        <f t="shared" si="3"/>
        <v>0</v>
      </c>
      <c r="H39" s="947">
        <v>0</v>
      </c>
      <c r="I39" s="970">
        <v>0</v>
      </c>
      <c r="J39" s="1158">
        <v>0</v>
      </c>
      <c r="K39" s="1158">
        <v>0</v>
      </c>
      <c r="L39" s="1577">
        <v>0</v>
      </c>
      <c r="M39" s="1578">
        <v>0</v>
      </c>
      <c r="N39" s="972"/>
      <c r="O39" s="971"/>
      <c r="P39" s="973"/>
      <c r="Q39" s="973"/>
      <c r="R39" s="974"/>
      <c r="S39" s="974"/>
      <c r="T39" s="974"/>
      <c r="U39" s="979"/>
      <c r="V39" s="974"/>
      <c r="W39" s="974"/>
      <c r="X39" s="974"/>
      <c r="Y39" s="974"/>
      <c r="Z39" s="974"/>
      <c r="AA39" s="974"/>
      <c r="AB39" s="980"/>
      <c r="AC39" s="981"/>
      <c r="AD39" s="977"/>
      <c r="AE39" s="978"/>
    </row>
    <row r="40" spans="1:31" x14ac:dyDescent="0.2">
      <c r="A40" s="2488"/>
      <c r="B40" s="2479"/>
      <c r="C40" s="964" t="s">
        <v>654</v>
      </c>
      <c r="D40" s="965">
        <v>5</v>
      </c>
      <c r="E40" s="960">
        <v>5610.0045433000396</v>
      </c>
      <c r="F40" s="953">
        <f t="shared" si="2"/>
        <v>1</v>
      </c>
      <c r="G40" s="954">
        <f t="shared" si="3"/>
        <v>882.67</v>
      </c>
      <c r="H40" s="947">
        <v>0</v>
      </c>
      <c r="I40" s="970">
        <v>0</v>
      </c>
      <c r="J40" s="1158">
        <v>0</v>
      </c>
      <c r="K40" s="1158">
        <v>0</v>
      </c>
      <c r="L40" s="1577">
        <v>1</v>
      </c>
      <c r="M40" s="1578">
        <v>882.67</v>
      </c>
      <c r="N40" s="972"/>
      <c r="O40" s="971"/>
      <c r="P40" s="973"/>
      <c r="Q40" s="973"/>
      <c r="R40" s="974"/>
      <c r="S40" s="974"/>
      <c r="T40" s="974"/>
      <c r="U40" s="979"/>
      <c r="V40" s="974"/>
      <c r="W40" s="974"/>
      <c r="X40" s="974"/>
      <c r="Y40" s="974"/>
      <c r="Z40" s="974"/>
      <c r="AA40" s="974"/>
      <c r="AB40" s="980"/>
      <c r="AC40" s="981"/>
      <c r="AD40" s="977"/>
      <c r="AE40" s="978"/>
    </row>
    <row r="41" spans="1:31" x14ac:dyDescent="0.2">
      <c r="A41" s="2488" t="s">
        <v>45</v>
      </c>
      <c r="B41" s="2479" t="s">
        <v>45</v>
      </c>
      <c r="C41" s="964" t="s">
        <v>655</v>
      </c>
      <c r="D41" s="965">
        <v>18</v>
      </c>
      <c r="E41" s="960">
        <v>6958.0646540999978</v>
      </c>
      <c r="F41" s="953">
        <f t="shared" si="2"/>
        <v>3</v>
      </c>
      <c r="G41" s="954">
        <f t="shared" si="3"/>
        <v>472.83000000000004</v>
      </c>
      <c r="H41" s="947">
        <v>1</v>
      </c>
      <c r="I41" s="970">
        <v>408.79</v>
      </c>
      <c r="J41" s="1158">
        <v>2</v>
      </c>
      <c r="K41" s="1158">
        <v>64.039999999999992</v>
      </c>
      <c r="L41" s="1577">
        <v>0</v>
      </c>
      <c r="M41" s="1578">
        <v>0</v>
      </c>
      <c r="N41" s="972"/>
      <c r="O41" s="971"/>
      <c r="P41" s="973"/>
      <c r="Q41" s="973"/>
      <c r="R41" s="974"/>
      <c r="S41" s="974"/>
      <c r="T41" s="974"/>
      <c r="U41" s="979"/>
      <c r="V41" s="974"/>
      <c r="W41" s="974"/>
      <c r="X41" s="974"/>
      <c r="Y41" s="974"/>
      <c r="Z41" s="974"/>
      <c r="AA41" s="974"/>
      <c r="AB41" s="980"/>
      <c r="AC41" s="981"/>
      <c r="AD41" s="977"/>
      <c r="AE41" s="978"/>
    </row>
    <row r="42" spans="1:31" x14ac:dyDescent="0.2">
      <c r="A42" s="2488"/>
      <c r="B42" s="2479"/>
      <c r="C42" s="964" t="s">
        <v>656</v>
      </c>
      <c r="D42" s="965">
        <v>4</v>
      </c>
      <c r="E42" s="960">
        <v>313.91828829999997</v>
      </c>
      <c r="F42" s="953">
        <f t="shared" si="2"/>
        <v>2</v>
      </c>
      <c r="G42" s="954">
        <f t="shared" si="3"/>
        <v>244.72</v>
      </c>
      <c r="H42" s="947">
        <v>0</v>
      </c>
      <c r="I42" s="970">
        <v>0</v>
      </c>
      <c r="J42" s="1158">
        <v>1</v>
      </c>
      <c r="K42" s="1158">
        <v>214.48</v>
      </c>
      <c r="L42" s="1577">
        <v>1</v>
      </c>
      <c r="M42" s="1578">
        <v>30.24</v>
      </c>
      <c r="N42" s="972"/>
      <c r="O42" s="971"/>
      <c r="P42" s="973"/>
      <c r="Q42" s="973"/>
      <c r="R42" s="974"/>
      <c r="S42" s="974"/>
      <c r="T42" s="974"/>
      <c r="U42" s="979"/>
      <c r="V42" s="974"/>
      <c r="W42" s="974"/>
      <c r="X42" s="974"/>
      <c r="Y42" s="974"/>
      <c r="Z42" s="974"/>
      <c r="AA42" s="974"/>
      <c r="AB42" s="980"/>
      <c r="AC42" s="981"/>
      <c r="AD42" s="977"/>
      <c r="AE42" s="978"/>
    </row>
    <row r="43" spans="1:31" x14ac:dyDescent="0.2">
      <c r="A43" s="2488"/>
      <c r="B43" s="2479"/>
      <c r="C43" s="964" t="s">
        <v>657</v>
      </c>
      <c r="D43" s="965">
        <v>10</v>
      </c>
      <c r="E43" s="960">
        <v>2511.8559950000003</v>
      </c>
      <c r="F43" s="953">
        <f t="shared" si="2"/>
        <v>1</v>
      </c>
      <c r="G43" s="954">
        <f t="shared" si="3"/>
        <v>424.68177919999999</v>
      </c>
      <c r="H43" s="947">
        <v>1</v>
      </c>
      <c r="I43" s="970">
        <v>424.68177919999999</v>
      </c>
      <c r="J43" s="1158">
        <v>0</v>
      </c>
      <c r="K43" s="1158">
        <v>0</v>
      </c>
      <c r="L43" s="1577">
        <v>0</v>
      </c>
      <c r="M43" s="1578">
        <v>0</v>
      </c>
      <c r="N43" s="972"/>
      <c r="O43" s="971"/>
      <c r="P43" s="973"/>
      <c r="Q43" s="973"/>
      <c r="R43" s="974"/>
      <c r="S43" s="974"/>
      <c r="T43" s="974"/>
      <c r="U43" s="979"/>
      <c r="V43" s="974"/>
      <c r="W43" s="974"/>
      <c r="X43" s="974"/>
      <c r="Y43" s="974"/>
      <c r="Z43" s="974"/>
      <c r="AA43" s="974"/>
      <c r="AB43" s="980"/>
      <c r="AC43" s="981"/>
      <c r="AD43" s="977"/>
      <c r="AE43" s="978"/>
    </row>
    <row r="44" spans="1:31" x14ac:dyDescent="0.2">
      <c r="A44" s="2488" t="s">
        <v>281</v>
      </c>
      <c r="B44" s="958" t="s">
        <v>282</v>
      </c>
      <c r="C44" s="964" t="s">
        <v>658</v>
      </c>
      <c r="D44" s="965">
        <v>28</v>
      </c>
      <c r="E44" s="960">
        <v>5068.2718187499995</v>
      </c>
      <c r="F44" s="953">
        <f t="shared" si="2"/>
        <v>3</v>
      </c>
      <c r="G44" s="954">
        <f t="shared" si="3"/>
        <v>286.57</v>
      </c>
      <c r="H44" s="947">
        <v>2</v>
      </c>
      <c r="I44" s="970">
        <v>198.06</v>
      </c>
      <c r="J44" s="1158">
        <v>0</v>
      </c>
      <c r="K44" s="1158">
        <v>0</v>
      </c>
      <c r="L44" s="1577">
        <v>1</v>
      </c>
      <c r="M44" s="1578">
        <v>88.51</v>
      </c>
      <c r="N44" s="972"/>
      <c r="O44" s="971"/>
      <c r="P44" s="973"/>
      <c r="Q44" s="973"/>
      <c r="R44" s="974"/>
      <c r="S44" s="974"/>
      <c r="T44" s="974"/>
      <c r="U44" s="979"/>
      <c r="V44" s="974"/>
      <c r="W44" s="974"/>
      <c r="X44" s="974"/>
      <c r="Y44" s="974"/>
      <c r="Z44" s="974"/>
      <c r="AA44" s="974"/>
      <c r="AB44" s="980"/>
      <c r="AC44" s="981"/>
      <c r="AD44" s="977"/>
      <c r="AE44" s="978"/>
    </row>
    <row r="45" spans="1:31" x14ac:dyDescent="0.2">
      <c r="A45" s="2488"/>
      <c r="B45" s="2479" t="s">
        <v>283</v>
      </c>
      <c r="C45" s="964" t="s">
        <v>659</v>
      </c>
      <c r="D45" s="965">
        <v>5</v>
      </c>
      <c r="E45" s="960">
        <v>1207.2244000000001</v>
      </c>
      <c r="F45" s="953">
        <f t="shared" si="2"/>
        <v>0</v>
      </c>
      <c r="G45" s="954">
        <f t="shared" si="3"/>
        <v>0</v>
      </c>
      <c r="H45" s="947">
        <v>0</v>
      </c>
      <c r="I45" s="970">
        <v>0</v>
      </c>
      <c r="J45" s="1158">
        <v>0</v>
      </c>
      <c r="K45" s="1158">
        <v>0</v>
      </c>
      <c r="L45" s="1577">
        <v>0</v>
      </c>
      <c r="M45" s="1578">
        <v>0</v>
      </c>
      <c r="N45" s="972"/>
      <c r="O45" s="971"/>
      <c r="P45" s="973"/>
      <c r="Q45" s="973"/>
      <c r="R45" s="974"/>
      <c r="S45" s="974"/>
      <c r="T45" s="974"/>
      <c r="U45" s="979"/>
      <c r="V45" s="974"/>
      <c r="W45" s="974"/>
      <c r="X45" s="974"/>
      <c r="Y45" s="974"/>
      <c r="Z45" s="974"/>
      <c r="AA45" s="974"/>
      <c r="AB45" s="980"/>
      <c r="AC45" s="981"/>
      <c r="AD45" s="977"/>
      <c r="AE45" s="978"/>
    </row>
    <row r="46" spans="1:31" ht="24" customHeight="1" x14ac:dyDescent="0.2">
      <c r="A46" s="2488"/>
      <c r="B46" s="2479"/>
      <c r="C46" s="968" t="s">
        <v>887</v>
      </c>
      <c r="D46" s="965">
        <v>2</v>
      </c>
      <c r="E46" s="960">
        <v>144.94999999999999</v>
      </c>
      <c r="F46" s="953">
        <f t="shared" si="2"/>
        <v>1</v>
      </c>
      <c r="G46" s="954">
        <f t="shared" si="3"/>
        <v>199.51</v>
      </c>
      <c r="H46" s="947">
        <v>1</v>
      </c>
      <c r="I46" s="970">
        <v>199.51</v>
      </c>
      <c r="J46" s="1158">
        <v>0</v>
      </c>
      <c r="K46" s="1158">
        <v>0</v>
      </c>
      <c r="L46" s="1577">
        <v>0</v>
      </c>
      <c r="M46" s="1578">
        <v>0</v>
      </c>
      <c r="N46" s="972"/>
      <c r="O46" s="971"/>
      <c r="P46" s="973"/>
      <c r="Q46" s="973"/>
      <c r="R46" s="974"/>
      <c r="S46" s="974"/>
      <c r="T46" s="974"/>
      <c r="U46" s="979"/>
      <c r="V46" s="974"/>
      <c r="W46" s="974"/>
      <c r="X46" s="974"/>
      <c r="Y46" s="974"/>
      <c r="Z46" s="974"/>
      <c r="AA46" s="974"/>
      <c r="AB46" s="980"/>
      <c r="AC46" s="981"/>
      <c r="AD46" s="977"/>
      <c r="AE46" s="978"/>
    </row>
    <row r="47" spans="1:31" x14ac:dyDescent="0.2">
      <c r="A47" s="2488"/>
      <c r="B47" s="2479"/>
      <c r="C47" s="964" t="s">
        <v>660</v>
      </c>
      <c r="D47" s="965">
        <v>18</v>
      </c>
      <c r="E47" s="960">
        <v>9954</v>
      </c>
      <c r="F47" s="953">
        <f t="shared" si="2"/>
        <v>2</v>
      </c>
      <c r="G47" s="954">
        <f t="shared" si="3"/>
        <v>1230.54</v>
      </c>
      <c r="H47" s="947">
        <v>2</v>
      </c>
      <c r="I47" s="970">
        <v>1230.54</v>
      </c>
      <c r="J47" s="1158">
        <v>0</v>
      </c>
      <c r="K47" s="1158">
        <v>0</v>
      </c>
      <c r="L47" s="1577">
        <v>0</v>
      </c>
      <c r="M47" s="1578">
        <v>0</v>
      </c>
      <c r="N47" s="972"/>
      <c r="O47" s="971"/>
      <c r="P47" s="973"/>
      <c r="Q47" s="973"/>
      <c r="R47" s="974"/>
      <c r="S47" s="974"/>
      <c r="T47" s="974"/>
      <c r="U47" s="979"/>
      <c r="V47" s="974"/>
      <c r="W47" s="974"/>
      <c r="X47" s="974"/>
      <c r="Y47" s="974"/>
      <c r="Z47" s="974"/>
      <c r="AA47" s="974"/>
      <c r="AB47" s="980"/>
      <c r="AC47" s="981"/>
      <c r="AD47" s="977"/>
      <c r="AE47" s="978"/>
    </row>
    <row r="48" spans="1:31" x14ac:dyDescent="0.2">
      <c r="A48" s="2488"/>
      <c r="B48" s="2479"/>
      <c r="C48" s="964" t="s">
        <v>661</v>
      </c>
      <c r="D48" s="965">
        <v>24</v>
      </c>
      <c r="E48" s="960">
        <v>4364</v>
      </c>
      <c r="F48" s="953">
        <f t="shared" si="2"/>
        <v>4</v>
      </c>
      <c r="G48" s="954">
        <f t="shared" si="3"/>
        <v>226.35</v>
      </c>
      <c r="H48" s="947">
        <v>3</v>
      </c>
      <c r="I48" s="970">
        <v>156.32</v>
      </c>
      <c r="J48" s="1158">
        <v>0</v>
      </c>
      <c r="K48" s="1158">
        <v>0</v>
      </c>
      <c r="L48" s="1577">
        <v>1</v>
      </c>
      <c r="M48" s="1578">
        <v>70.03</v>
      </c>
      <c r="N48" s="972"/>
      <c r="O48" s="971"/>
      <c r="P48" s="973"/>
      <c r="Q48" s="973"/>
      <c r="R48" s="974"/>
      <c r="S48" s="974"/>
      <c r="T48" s="974"/>
      <c r="U48" s="979"/>
      <c r="V48" s="974"/>
      <c r="W48" s="974"/>
      <c r="X48" s="974"/>
      <c r="Y48" s="974"/>
      <c r="Z48" s="974"/>
      <c r="AA48" s="974"/>
      <c r="AB48" s="980"/>
      <c r="AC48" s="981"/>
      <c r="AD48" s="977"/>
      <c r="AE48" s="978"/>
    </row>
    <row r="49" spans="1:33" x14ac:dyDescent="0.2">
      <c r="A49" s="2488"/>
      <c r="B49" s="2479"/>
      <c r="C49" s="964" t="s">
        <v>662</v>
      </c>
      <c r="D49" s="965">
        <v>43</v>
      </c>
      <c r="E49" s="960">
        <v>4987.7684513319991</v>
      </c>
      <c r="F49" s="953">
        <f t="shared" si="2"/>
        <v>9</v>
      </c>
      <c r="G49" s="954">
        <f t="shared" si="3"/>
        <v>911.37235999999996</v>
      </c>
      <c r="H49" s="947">
        <v>1</v>
      </c>
      <c r="I49" s="970">
        <v>27.972359999999998</v>
      </c>
      <c r="J49" s="1158">
        <v>1</v>
      </c>
      <c r="K49" s="1158">
        <v>35.33</v>
      </c>
      <c r="L49" s="1577">
        <v>7</v>
      </c>
      <c r="M49" s="1578">
        <v>848.06999999999994</v>
      </c>
      <c r="N49" s="972"/>
      <c r="O49" s="971"/>
      <c r="P49" s="973"/>
      <c r="Q49" s="973"/>
      <c r="R49" s="974"/>
      <c r="S49" s="974"/>
      <c r="T49" s="974"/>
      <c r="U49" s="979"/>
      <c r="V49" s="974"/>
      <c r="W49" s="974"/>
      <c r="X49" s="974"/>
      <c r="Y49" s="974"/>
      <c r="Z49" s="974"/>
      <c r="AA49" s="974"/>
      <c r="AB49" s="980"/>
      <c r="AC49" s="981"/>
      <c r="AD49" s="977"/>
      <c r="AE49" s="978"/>
    </row>
    <row r="50" spans="1:33" ht="12.75" customHeight="1" x14ac:dyDescent="0.2">
      <c r="A50" s="2488" t="s">
        <v>284</v>
      </c>
      <c r="B50" s="2479" t="s">
        <v>284</v>
      </c>
      <c r="C50" s="964" t="s">
        <v>663</v>
      </c>
      <c r="D50" s="965">
        <v>14</v>
      </c>
      <c r="E50" s="960">
        <v>4241.1919492000006</v>
      </c>
      <c r="F50" s="953">
        <f t="shared" si="2"/>
        <v>0</v>
      </c>
      <c r="G50" s="954">
        <f t="shared" si="3"/>
        <v>0</v>
      </c>
      <c r="H50" s="947">
        <v>0</v>
      </c>
      <c r="I50" s="970">
        <v>0</v>
      </c>
      <c r="J50" s="1158">
        <v>0</v>
      </c>
      <c r="K50" s="1158">
        <v>0</v>
      </c>
      <c r="L50" s="1577">
        <v>0</v>
      </c>
      <c r="M50" s="1578">
        <v>0</v>
      </c>
      <c r="N50" s="972"/>
      <c r="O50" s="971"/>
      <c r="P50" s="973"/>
      <c r="Q50" s="973"/>
      <c r="R50" s="974"/>
      <c r="S50" s="974"/>
      <c r="T50" s="974"/>
      <c r="U50" s="979"/>
      <c r="V50" s="974"/>
      <c r="W50" s="974"/>
      <c r="X50" s="974"/>
      <c r="Y50" s="974"/>
      <c r="Z50" s="974"/>
      <c r="AA50" s="974"/>
      <c r="AB50" s="980"/>
      <c r="AC50" s="981"/>
      <c r="AD50" s="977"/>
      <c r="AE50" s="978"/>
    </row>
    <row r="51" spans="1:33" x14ac:dyDescent="0.2">
      <c r="A51" s="2488"/>
      <c r="B51" s="2479"/>
      <c r="C51" s="964" t="s">
        <v>664</v>
      </c>
      <c r="D51" s="965">
        <v>19</v>
      </c>
      <c r="E51" s="960">
        <v>3008.4504321999998</v>
      </c>
      <c r="F51" s="953">
        <f t="shared" si="2"/>
        <v>1</v>
      </c>
      <c r="G51" s="954">
        <f t="shared" si="3"/>
        <v>54.66</v>
      </c>
      <c r="H51" s="947">
        <v>0</v>
      </c>
      <c r="I51" s="970">
        <v>0</v>
      </c>
      <c r="J51" s="1158">
        <v>0</v>
      </c>
      <c r="K51" s="1158">
        <v>0</v>
      </c>
      <c r="L51" s="1577">
        <v>1</v>
      </c>
      <c r="M51" s="1578">
        <v>54.66</v>
      </c>
      <c r="N51" s="972"/>
      <c r="O51" s="971"/>
      <c r="P51" s="973"/>
      <c r="Q51" s="973"/>
      <c r="R51" s="974"/>
      <c r="S51" s="974"/>
      <c r="T51" s="974"/>
      <c r="U51" s="979"/>
      <c r="V51" s="974"/>
      <c r="W51" s="974"/>
      <c r="X51" s="974"/>
      <c r="Y51" s="974"/>
      <c r="Z51" s="974"/>
      <c r="AA51" s="974"/>
      <c r="AB51" s="980"/>
      <c r="AC51" s="981"/>
      <c r="AD51" s="977"/>
      <c r="AE51" s="978"/>
    </row>
    <row r="52" spans="1:33" x14ac:dyDescent="0.2">
      <c r="A52" s="2488"/>
      <c r="B52" s="2479"/>
      <c r="C52" s="964" t="s">
        <v>665</v>
      </c>
      <c r="D52" s="965">
        <v>4</v>
      </c>
      <c r="E52" s="960">
        <v>1079.5049968999999</v>
      </c>
      <c r="F52" s="953">
        <f t="shared" si="2"/>
        <v>1</v>
      </c>
      <c r="G52" s="954">
        <f t="shared" si="3"/>
        <v>34.44</v>
      </c>
      <c r="H52" s="947">
        <v>1</v>
      </c>
      <c r="I52" s="970">
        <v>34.44</v>
      </c>
      <c r="J52" s="1158">
        <v>0</v>
      </c>
      <c r="K52" s="1158">
        <v>0</v>
      </c>
      <c r="L52" s="1577">
        <v>0</v>
      </c>
      <c r="M52" s="1578">
        <v>0</v>
      </c>
      <c r="N52" s="972"/>
      <c r="O52" s="971"/>
      <c r="P52" s="973"/>
      <c r="Q52" s="973"/>
      <c r="R52" s="974"/>
      <c r="S52" s="970"/>
      <c r="T52" s="974"/>
      <c r="U52" s="979"/>
      <c r="V52" s="974"/>
      <c r="W52" s="974"/>
      <c r="X52" s="974"/>
      <c r="Y52" s="974"/>
      <c r="Z52" s="974"/>
      <c r="AA52" s="974"/>
      <c r="AB52" s="980"/>
      <c r="AC52" s="981"/>
      <c r="AD52" s="977"/>
      <c r="AE52" s="978"/>
    </row>
    <row r="53" spans="1:33" x14ac:dyDescent="0.2">
      <c r="A53" s="2488" t="s">
        <v>285</v>
      </c>
      <c r="B53" s="2479" t="s">
        <v>285</v>
      </c>
      <c r="C53" s="964" t="s">
        <v>666</v>
      </c>
      <c r="D53" s="965">
        <v>0</v>
      </c>
      <c r="E53" s="960">
        <v>0</v>
      </c>
      <c r="F53" s="953">
        <f t="shared" si="2"/>
        <v>0</v>
      </c>
      <c r="G53" s="954">
        <f t="shared" si="3"/>
        <v>0</v>
      </c>
      <c r="H53" s="947">
        <v>0</v>
      </c>
      <c r="I53" s="970">
        <v>0</v>
      </c>
      <c r="J53" s="1158">
        <v>0</v>
      </c>
      <c r="K53" s="1158">
        <v>0</v>
      </c>
      <c r="L53" s="1577">
        <v>0</v>
      </c>
      <c r="M53" s="1578">
        <v>0</v>
      </c>
      <c r="N53" s="972"/>
      <c r="O53" s="971"/>
      <c r="P53" s="985"/>
      <c r="Q53" s="973"/>
      <c r="R53" s="970"/>
      <c r="S53" s="974"/>
      <c r="T53" s="970"/>
      <c r="U53" s="949"/>
      <c r="V53" s="970"/>
      <c r="W53" s="971"/>
      <c r="X53" s="970"/>
      <c r="Y53" s="971"/>
      <c r="Z53" s="970"/>
      <c r="AA53" s="971"/>
      <c r="AB53" s="986"/>
      <c r="AC53" s="987"/>
      <c r="AD53" s="977"/>
      <c r="AE53" s="978"/>
    </row>
    <row r="54" spans="1:33" x14ac:dyDescent="0.2">
      <c r="A54" s="2488"/>
      <c r="B54" s="2479"/>
      <c r="C54" s="964" t="s">
        <v>667</v>
      </c>
      <c r="D54" s="965">
        <v>18</v>
      </c>
      <c r="E54" s="960">
        <v>4064.4097217000003</v>
      </c>
      <c r="F54" s="953">
        <f t="shared" si="2"/>
        <v>1</v>
      </c>
      <c r="G54" s="954">
        <f t="shared" si="3"/>
        <v>52.93</v>
      </c>
      <c r="H54" s="947">
        <v>0</v>
      </c>
      <c r="I54" s="970">
        <v>0</v>
      </c>
      <c r="J54" s="1158">
        <v>0</v>
      </c>
      <c r="K54" s="1158">
        <v>0</v>
      </c>
      <c r="L54" s="1577">
        <v>1</v>
      </c>
      <c r="M54" s="1578">
        <v>52.93</v>
      </c>
      <c r="N54" s="972"/>
      <c r="O54" s="971"/>
      <c r="P54" s="973"/>
      <c r="Q54" s="973"/>
      <c r="R54" s="974"/>
      <c r="S54" s="974"/>
      <c r="T54" s="974"/>
      <c r="U54" s="979"/>
      <c r="V54" s="974"/>
      <c r="W54" s="974"/>
      <c r="X54" s="974"/>
      <c r="Y54" s="974"/>
      <c r="Z54" s="974"/>
      <c r="AA54" s="974"/>
      <c r="AB54" s="980"/>
      <c r="AC54" s="981"/>
      <c r="AD54" s="977"/>
      <c r="AE54" s="978"/>
    </row>
    <row r="55" spans="1:33" x14ac:dyDescent="0.2">
      <c r="A55" s="2488"/>
      <c r="B55" s="2479"/>
      <c r="C55" s="964" t="s">
        <v>668</v>
      </c>
      <c r="D55" s="965">
        <v>3</v>
      </c>
      <c r="E55" s="960">
        <v>528.83999600000004</v>
      </c>
      <c r="F55" s="953">
        <f t="shared" si="2"/>
        <v>0</v>
      </c>
      <c r="G55" s="954">
        <f t="shared" si="3"/>
        <v>0</v>
      </c>
      <c r="H55" s="947">
        <v>0</v>
      </c>
      <c r="I55" s="970">
        <v>0</v>
      </c>
      <c r="J55" s="1158">
        <v>0</v>
      </c>
      <c r="K55" s="1158">
        <v>0</v>
      </c>
      <c r="L55" s="1577">
        <v>0</v>
      </c>
      <c r="M55" s="1578">
        <v>0</v>
      </c>
      <c r="N55" s="972"/>
      <c r="O55" s="971"/>
      <c r="P55" s="973"/>
      <c r="Q55" s="973"/>
      <c r="R55" s="974"/>
      <c r="S55" s="974"/>
      <c r="T55" s="974"/>
      <c r="U55" s="979"/>
      <c r="V55" s="974"/>
      <c r="W55" s="974"/>
      <c r="X55" s="974"/>
      <c r="Y55" s="974"/>
      <c r="Z55" s="974"/>
      <c r="AA55" s="974"/>
      <c r="AB55" s="980"/>
      <c r="AC55" s="981"/>
      <c r="AD55" s="977"/>
      <c r="AE55" s="978"/>
    </row>
    <row r="56" spans="1:33" x14ac:dyDescent="0.2">
      <c r="A56" s="2488"/>
      <c r="B56" s="2479"/>
      <c r="C56" s="964" t="s">
        <v>669</v>
      </c>
      <c r="D56" s="965">
        <v>28</v>
      </c>
      <c r="E56" s="960">
        <v>7261.0231286999997</v>
      </c>
      <c r="F56" s="953">
        <f t="shared" si="2"/>
        <v>3</v>
      </c>
      <c r="G56" s="954">
        <f t="shared" si="3"/>
        <v>272.20179000000002</v>
      </c>
      <c r="H56" s="947">
        <v>1</v>
      </c>
      <c r="I56" s="970">
        <v>12.56</v>
      </c>
      <c r="J56" s="1158">
        <v>1</v>
      </c>
      <c r="K56" s="1158">
        <v>159.94179</v>
      </c>
      <c r="L56" s="1577">
        <v>1</v>
      </c>
      <c r="M56" s="1578">
        <v>99.7</v>
      </c>
      <c r="N56" s="972"/>
      <c r="O56" s="971"/>
      <c r="P56" s="973"/>
      <c r="Q56" s="973"/>
      <c r="R56" s="974"/>
      <c r="S56" s="970"/>
      <c r="T56" s="974"/>
      <c r="U56" s="979"/>
      <c r="V56" s="974"/>
      <c r="W56" s="974"/>
      <c r="X56" s="974"/>
      <c r="Y56" s="974"/>
      <c r="Z56" s="974"/>
      <c r="AA56" s="974"/>
      <c r="AB56" s="980"/>
      <c r="AC56" s="981"/>
      <c r="AD56" s="977"/>
      <c r="AE56" s="978"/>
    </row>
    <row r="57" spans="1:33" x14ac:dyDescent="0.2">
      <c r="A57" s="2488"/>
      <c r="B57" s="2479"/>
      <c r="C57" s="964" t="s">
        <v>670</v>
      </c>
      <c r="D57" s="965">
        <v>0</v>
      </c>
      <c r="E57" s="960">
        <v>0</v>
      </c>
      <c r="F57" s="953">
        <f t="shared" si="2"/>
        <v>0</v>
      </c>
      <c r="G57" s="954">
        <f t="shared" si="3"/>
        <v>0</v>
      </c>
      <c r="H57" s="947">
        <v>0</v>
      </c>
      <c r="I57" s="970">
        <v>0</v>
      </c>
      <c r="J57" s="1158">
        <v>0</v>
      </c>
      <c r="K57" s="1158">
        <v>0</v>
      </c>
      <c r="L57" s="1577">
        <v>0</v>
      </c>
      <c r="M57" s="1578">
        <v>0</v>
      </c>
      <c r="N57" s="972"/>
      <c r="O57" s="971"/>
      <c r="P57" s="985"/>
      <c r="Q57" s="973"/>
      <c r="R57" s="970"/>
      <c r="S57" s="974"/>
      <c r="T57" s="970"/>
      <c r="U57" s="949"/>
      <c r="V57" s="970"/>
      <c r="W57" s="971"/>
      <c r="X57" s="970"/>
      <c r="Y57" s="971"/>
      <c r="Z57" s="970"/>
      <c r="AA57" s="971"/>
      <c r="AB57" s="986"/>
      <c r="AC57" s="987"/>
      <c r="AD57" s="977"/>
      <c r="AE57" s="978"/>
    </row>
    <row r="58" spans="1:33" x14ac:dyDescent="0.2">
      <c r="A58" s="2488" t="s">
        <v>286</v>
      </c>
      <c r="B58" s="2479" t="s">
        <v>286</v>
      </c>
      <c r="C58" s="964" t="s">
        <v>671</v>
      </c>
      <c r="D58" s="965">
        <v>2</v>
      </c>
      <c r="E58" s="960">
        <v>844.28279999999995</v>
      </c>
      <c r="F58" s="953">
        <f t="shared" si="2"/>
        <v>0</v>
      </c>
      <c r="G58" s="954">
        <f t="shared" si="3"/>
        <v>0</v>
      </c>
      <c r="H58" s="947">
        <v>0</v>
      </c>
      <c r="I58" s="970">
        <v>0</v>
      </c>
      <c r="J58" s="1158">
        <v>0</v>
      </c>
      <c r="K58" s="1158">
        <v>0</v>
      </c>
      <c r="L58" s="1577">
        <v>0</v>
      </c>
      <c r="M58" s="1578">
        <v>0</v>
      </c>
      <c r="N58" s="972"/>
      <c r="O58" s="971"/>
      <c r="P58" s="973"/>
      <c r="Q58" s="973"/>
      <c r="R58" s="974"/>
      <c r="S58" s="970"/>
      <c r="T58" s="974"/>
      <c r="U58" s="979"/>
      <c r="V58" s="974"/>
      <c r="W58" s="974"/>
      <c r="X58" s="974"/>
      <c r="Y58" s="974"/>
      <c r="Z58" s="974"/>
      <c r="AA58" s="974"/>
      <c r="AB58" s="980"/>
      <c r="AC58" s="981"/>
      <c r="AD58" s="977"/>
      <c r="AE58" s="978"/>
    </row>
    <row r="59" spans="1:33" x14ac:dyDescent="0.2">
      <c r="A59" s="2488"/>
      <c r="B59" s="2479"/>
      <c r="C59" s="964" t="s">
        <v>672</v>
      </c>
      <c r="D59" s="965">
        <v>0</v>
      </c>
      <c r="E59" s="960">
        <v>0</v>
      </c>
      <c r="F59" s="953">
        <f t="shared" si="2"/>
        <v>0</v>
      </c>
      <c r="G59" s="954">
        <f t="shared" si="3"/>
        <v>0</v>
      </c>
      <c r="H59" s="947">
        <v>0</v>
      </c>
      <c r="I59" s="970">
        <v>0</v>
      </c>
      <c r="J59" s="1158">
        <v>0</v>
      </c>
      <c r="K59" s="1158">
        <v>0</v>
      </c>
      <c r="L59" s="1577">
        <v>0</v>
      </c>
      <c r="M59" s="1578">
        <v>0</v>
      </c>
      <c r="N59" s="972"/>
      <c r="O59" s="971"/>
      <c r="P59" s="985"/>
      <c r="Q59" s="973"/>
      <c r="R59" s="970"/>
      <c r="S59" s="970"/>
      <c r="T59" s="970"/>
      <c r="U59" s="949"/>
      <c r="V59" s="970"/>
      <c r="W59" s="971"/>
      <c r="X59" s="970"/>
      <c r="Y59" s="971"/>
      <c r="Z59" s="970"/>
      <c r="AA59" s="971"/>
      <c r="AB59" s="986"/>
      <c r="AC59" s="987"/>
      <c r="AD59" s="977"/>
      <c r="AE59" s="978"/>
    </row>
    <row r="60" spans="1:33" x14ac:dyDescent="0.2">
      <c r="A60" s="2488" t="s">
        <v>287</v>
      </c>
      <c r="B60" s="958" t="s">
        <v>46</v>
      </c>
      <c r="C60" s="964" t="s">
        <v>673</v>
      </c>
      <c r="D60" s="965">
        <v>2</v>
      </c>
      <c r="E60" s="960">
        <v>3129.31</v>
      </c>
      <c r="F60" s="953">
        <f t="shared" si="2"/>
        <v>0</v>
      </c>
      <c r="G60" s="954">
        <f t="shared" si="3"/>
        <v>0</v>
      </c>
      <c r="H60" s="947">
        <v>0</v>
      </c>
      <c r="I60" s="970">
        <v>0</v>
      </c>
      <c r="J60" s="1158">
        <v>0</v>
      </c>
      <c r="K60" s="1158">
        <v>0</v>
      </c>
      <c r="L60" s="1577">
        <v>0</v>
      </c>
      <c r="M60" s="1578">
        <v>0</v>
      </c>
      <c r="N60" s="972"/>
      <c r="O60" s="971"/>
      <c r="P60" s="985"/>
      <c r="Q60" s="973"/>
      <c r="R60" s="970"/>
      <c r="S60" s="970"/>
      <c r="T60" s="970"/>
      <c r="U60" s="949"/>
      <c r="V60" s="970"/>
      <c r="W60" s="971"/>
      <c r="X60" s="970"/>
      <c r="Y60" s="971"/>
      <c r="Z60" s="970"/>
      <c r="AA60" s="971"/>
      <c r="AB60" s="986"/>
      <c r="AC60" s="987"/>
      <c r="AD60" s="977"/>
      <c r="AE60" s="978"/>
    </row>
    <row r="61" spans="1:33" x14ac:dyDescent="0.2">
      <c r="A61" s="2488"/>
      <c r="B61" s="958" t="s">
        <v>287</v>
      </c>
      <c r="C61" s="964" t="s">
        <v>674</v>
      </c>
      <c r="D61" s="1002">
        <v>2</v>
      </c>
      <c r="E61" s="962">
        <v>57.276000000000003</v>
      </c>
      <c r="F61" s="953">
        <f t="shared" si="2"/>
        <v>0</v>
      </c>
      <c r="G61" s="954">
        <f t="shared" si="3"/>
        <v>0</v>
      </c>
      <c r="H61" s="947">
        <v>0</v>
      </c>
      <c r="I61" s="970">
        <v>0</v>
      </c>
      <c r="J61" s="1158">
        <v>0</v>
      </c>
      <c r="K61" s="1158">
        <v>0</v>
      </c>
      <c r="L61" s="1577">
        <v>0</v>
      </c>
      <c r="M61" s="1578">
        <v>0</v>
      </c>
      <c r="N61" s="972"/>
      <c r="O61" s="971"/>
      <c r="P61" s="985"/>
      <c r="Q61" s="973"/>
      <c r="R61" s="970"/>
      <c r="S61" s="974"/>
      <c r="T61" s="970"/>
      <c r="U61" s="949"/>
      <c r="V61" s="970"/>
      <c r="W61" s="971"/>
      <c r="X61" s="970"/>
      <c r="Y61" s="971"/>
      <c r="Z61" s="970"/>
      <c r="AA61" s="971"/>
      <c r="AB61" s="986"/>
      <c r="AC61" s="987"/>
      <c r="AD61" s="977"/>
      <c r="AE61" s="978"/>
    </row>
    <row r="62" spans="1:33" ht="13.5" thickBot="1" x14ac:dyDescent="0.25">
      <c r="A62" s="988" t="s">
        <v>288</v>
      </c>
      <c r="B62" s="959" t="s">
        <v>288</v>
      </c>
      <c r="C62" s="969" t="s">
        <v>675</v>
      </c>
      <c r="D62" s="1002">
        <v>1</v>
      </c>
      <c r="E62" s="1004">
        <v>5.99</v>
      </c>
      <c r="F62" s="1005">
        <f t="shared" si="2"/>
        <v>0</v>
      </c>
      <c r="G62" s="955">
        <f t="shared" si="3"/>
        <v>0</v>
      </c>
      <c r="H62" s="950">
        <v>0</v>
      </c>
      <c r="I62" s="989">
        <v>0</v>
      </c>
      <c r="J62" s="1159">
        <v>0</v>
      </c>
      <c r="K62" s="1159">
        <v>0</v>
      </c>
      <c r="L62" s="1579">
        <v>0</v>
      </c>
      <c r="M62" s="1580">
        <v>0</v>
      </c>
      <c r="N62" s="991"/>
      <c r="O62" s="990"/>
      <c r="P62" s="992"/>
      <c r="Q62" s="993"/>
      <c r="R62" s="989"/>
      <c r="S62" s="994"/>
      <c r="T62" s="989"/>
      <c r="U62" s="995"/>
      <c r="V62" s="989"/>
      <c r="W62" s="990"/>
      <c r="X62" s="989"/>
      <c r="Y62" s="990"/>
      <c r="Z62" s="989"/>
      <c r="AA62" s="990"/>
      <c r="AB62" s="996"/>
      <c r="AC62" s="997"/>
      <c r="AD62" s="998"/>
      <c r="AE62" s="999"/>
    </row>
    <row r="63" spans="1:33" s="220" customFormat="1" ht="15.75" thickBot="1" x14ac:dyDescent="0.25">
      <c r="A63" s="2497" t="s">
        <v>15</v>
      </c>
      <c r="B63" s="2498"/>
      <c r="C63" s="2499"/>
      <c r="D63" s="1006">
        <f>SUM(D4:D62)</f>
        <v>506</v>
      </c>
      <c r="E63" s="1003">
        <f t="shared" ref="E63:AE63" si="4">SUM(E4:E62)</f>
        <v>234871.96252027809</v>
      </c>
      <c r="F63" s="956">
        <f>SUM(F4:F62)</f>
        <v>69</v>
      </c>
      <c r="G63" s="957">
        <f>SUM(G4:G62)</f>
        <v>8609.8578252000007</v>
      </c>
      <c r="H63" s="1000">
        <f t="shared" si="4"/>
        <v>23</v>
      </c>
      <c r="I63" s="1001">
        <f t="shared" si="4"/>
        <v>3905.2441392000001</v>
      </c>
      <c r="J63" s="1001">
        <f t="shared" si="4"/>
        <v>17</v>
      </c>
      <c r="K63" s="1001">
        <f t="shared" si="4"/>
        <v>1860.8836859999999</v>
      </c>
      <c r="L63" s="1001">
        <f t="shared" si="4"/>
        <v>29</v>
      </c>
      <c r="M63" s="1001">
        <f t="shared" si="4"/>
        <v>2843.7299999999996</v>
      </c>
      <c r="N63" s="1001">
        <f>SUM(N4:N62)</f>
        <v>0</v>
      </c>
      <c r="O63" s="1001">
        <f>SUM(O4:O62)</f>
        <v>0</v>
      </c>
      <c r="P63" s="1001">
        <f t="shared" ref="P63:AD63" si="5">SUM(P4:P62)</f>
        <v>0</v>
      </c>
      <c r="Q63" s="1001">
        <f t="shared" si="5"/>
        <v>0</v>
      </c>
      <c r="R63" s="1001">
        <f t="shared" si="5"/>
        <v>0</v>
      </c>
      <c r="S63" s="1001">
        <f t="shared" si="5"/>
        <v>0</v>
      </c>
      <c r="T63" s="1001">
        <f t="shared" si="5"/>
        <v>0</v>
      </c>
      <c r="U63" s="1001">
        <f t="shared" si="5"/>
        <v>0</v>
      </c>
      <c r="V63" s="1001">
        <f t="shared" si="5"/>
        <v>0</v>
      </c>
      <c r="W63" s="1001">
        <f t="shared" si="5"/>
        <v>0</v>
      </c>
      <c r="X63" s="1001">
        <f t="shared" si="5"/>
        <v>0</v>
      </c>
      <c r="Y63" s="1001">
        <f t="shared" si="5"/>
        <v>0</v>
      </c>
      <c r="Z63" s="1001">
        <f t="shared" si="5"/>
        <v>0</v>
      </c>
      <c r="AA63" s="1001">
        <f t="shared" si="5"/>
        <v>0</v>
      </c>
      <c r="AB63" s="1001">
        <f t="shared" si="5"/>
        <v>0</v>
      </c>
      <c r="AC63" s="1001">
        <f t="shared" si="5"/>
        <v>0</v>
      </c>
      <c r="AD63" s="1001">
        <f t="shared" si="5"/>
        <v>0</v>
      </c>
      <c r="AE63" s="957">
        <f t="shared" si="4"/>
        <v>0</v>
      </c>
      <c r="AF63" s="219"/>
      <c r="AG63" s="219"/>
    </row>
    <row r="64" spans="1:33" s="172" customFormat="1" ht="15" customHeight="1" x14ac:dyDescent="0.25">
      <c r="A64" s="221" t="s">
        <v>5</v>
      </c>
      <c r="B64" s="221"/>
      <c r="C64" s="221"/>
      <c r="D64" s="221"/>
      <c r="E64" s="221"/>
      <c r="F64" s="221"/>
      <c r="G64" s="221"/>
      <c r="H64" s="221"/>
      <c r="I64" s="221"/>
      <c r="J64" s="184"/>
      <c r="K64" s="185"/>
      <c r="L64" s="184"/>
      <c r="M64" s="185"/>
      <c r="N64" s="184"/>
      <c r="O64" s="185"/>
      <c r="P64" s="184"/>
      <c r="Q64" s="185"/>
      <c r="R64" s="170"/>
      <c r="S64" s="170"/>
    </row>
    <row r="65" spans="1:33" s="172" customFormat="1" ht="15" customHeight="1" x14ac:dyDescent="0.25">
      <c r="A65" s="221" t="s">
        <v>972</v>
      </c>
      <c r="B65" s="221"/>
      <c r="C65" s="221"/>
      <c r="D65" s="221"/>
      <c r="E65" s="221"/>
      <c r="F65" s="221"/>
      <c r="G65" s="221"/>
      <c r="H65" s="221"/>
      <c r="I65" s="221"/>
      <c r="J65" s="184"/>
      <c r="K65" s="185"/>
      <c r="L65" s="184"/>
      <c r="M65" s="185"/>
      <c r="N65" s="184"/>
      <c r="O65" s="185"/>
      <c r="P65" s="184"/>
      <c r="Q65" s="185"/>
      <c r="R65" s="170"/>
      <c r="S65" s="170"/>
    </row>
    <row r="66" spans="1:33" s="224" customFormat="1" ht="15" customHeight="1" x14ac:dyDescent="0.3">
      <c r="A66" s="221" t="s">
        <v>973</v>
      </c>
      <c r="B66" s="221"/>
      <c r="C66" s="221"/>
      <c r="D66" s="221"/>
      <c r="E66" s="222"/>
      <c r="F66" s="223"/>
      <c r="G66" s="321"/>
      <c r="H66" s="221"/>
      <c r="I66" s="221"/>
      <c r="J66" s="221"/>
      <c r="K66" s="221"/>
      <c r="L66" s="221"/>
      <c r="M66" s="221"/>
      <c r="N66" s="226"/>
      <c r="O66" s="227"/>
      <c r="P66" s="228"/>
      <c r="Q66" s="228"/>
      <c r="R66" s="228"/>
      <c r="S66" s="228"/>
      <c r="T66" s="228"/>
      <c r="U66" s="228"/>
      <c r="V66" s="228"/>
      <c r="W66" s="228"/>
      <c r="X66" s="228"/>
      <c r="Y66" s="228"/>
      <c r="Z66" s="228"/>
      <c r="AA66" s="228"/>
      <c r="AB66" s="228"/>
      <c r="AC66" s="228"/>
      <c r="AD66" s="228"/>
      <c r="AE66" s="228"/>
      <c r="AF66" s="229"/>
      <c r="AG66" s="219"/>
    </row>
    <row r="67" spans="1:33" x14ac:dyDescent="0.2">
      <c r="A67" s="225" t="s">
        <v>67</v>
      </c>
    </row>
  </sheetData>
  <mergeCells count="43">
    <mergeCell ref="A63:C63"/>
    <mergeCell ref="A44:A49"/>
    <mergeCell ref="B45:B49"/>
    <mergeCell ref="A50:A52"/>
    <mergeCell ref="B50:B52"/>
    <mergeCell ref="A53:A57"/>
    <mergeCell ref="B53:B57"/>
    <mergeCell ref="A41:A43"/>
    <mergeCell ref="B41:B43"/>
    <mergeCell ref="A58:A59"/>
    <mergeCell ref="B58:B59"/>
    <mergeCell ref="A60:A61"/>
    <mergeCell ref="A25:A28"/>
    <mergeCell ref="B25:B28"/>
    <mergeCell ref="A29:A35"/>
    <mergeCell ref="B29:B35"/>
    <mergeCell ref="A36:A40"/>
    <mergeCell ref="B36:B40"/>
    <mergeCell ref="X2:Y2"/>
    <mergeCell ref="Z2:AA2"/>
    <mergeCell ref="AB2:AC2"/>
    <mergeCell ref="AD2:AE2"/>
    <mergeCell ref="A14:A24"/>
    <mergeCell ref="B14:B15"/>
    <mergeCell ref="B18:B20"/>
    <mergeCell ref="B22:B24"/>
    <mergeCell ref="C2:C3"/>
    <mergeCell ref="D2:E2"/>
    <mergeCell ref="F2:G2"/>
    <mergeCell ref="H2:I2"/>
    <mergeCell ref="V2:W2"/>
    <mergeCell ref="A4:A13"/>
    <mergeCell ref="B4:B5"/>
    <mergeCell ref="B6:B7"/>
    <mergeCell ref="B8:B12"/>
    <mergeCell ref="A2:A3"/>
    <mergeCell ref="B2:B3"/>
    <mergeCell ref="J2:K2"/>
    <mergeCell ref="T2:U2"/>
    <mergeCell ref="R2:S2"/>
    <mergeCell ref="P2:Q2"/>
    <mergeCell ref="N2:O2"/>
    <mergeCell ref="L2:M2"/>
  </mergeCells>
  <printOptions horizontalCentered="1"/>
  <pageMargins left="0.23622047244094491" right="0.23622047244094491" top="0.31496062992125984" bottom="0.39370078740157483" header="0.31496062992125984" footer="0.31496062992125984"/>
  <pageSetup paperSize="9" scale="60"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U24"/>
  <sheetViews>
    <sheetView showGridLines="0" zoomScaleNormal="100" workbookViewId="0">
      <selection activeCell="K17" sqref="K17"/>
    </sheetView>
  </sheetViews>
  <sheetFormatPr defaultColWidth="9.140625" defaultRowHeight="15" x14ac:dyDescent="0.25"/>
  <cols>
    <col min="3" max="3" width="10.42578125" bestFit="1" customWidth="1"/>
    <col min="5" max="5" width="10.42578125" bestFit="1" customWidth="1"/>
    <col min="13" max="13" width="10" bestFit="1" customWidth="1"/>
  </cols>
  <sheetData>
    <row r="1" spans="1:21" s="293" customFormat="1" ht="17.25" customHeight="1" thickBot="1" x14ac:dyDescent="0.3">
      <c r="A1" s="2502" t="s">
        <v>813</v>
      </c>
      <c r="B1" s="2502"/>
      <c r="C1" s="2502"/>
      <c r="D1" s="2502"/>
      <c r="E1" s="2502"/>
      <c r="F1" s="2502"/>
      <c r="G1" s="2502"/>
      <c r="H1" s="2502"/>
      <c r="I1" s="2502"/>
      <c r="J1" s="2502"/>
      <c r="K1" s="2502"/>
      <c r="L1" s="2502"/>
      <c r="M1" s="2502"/>
      <c r="N1" s="2502"/>
      <c r="O1" s="2502"/>
      <c r="P1" s="2502"/>
      <c r="Q1" s="2502"/>
      <c r="R1" s="331"/>
      <c r="S1" s="331"/>
    </row>
    <row r="2" spans="1:21" ht="15" customHeight="1" x14ac:dyDescent="0.25">
      <c r="A2" s="2503" t="s">
        <v>28</v>
      </c>
      <c r="B2" s="2506" t="s">
        <v>15</v>
      </c>
      <c r="C2" s="2507"/>
      <c r="D2" s="2510" t="s">
        <v>47</v>
      </c>
      <c r="E2" s="2511"/>
      <c r="F2" s="2511"/>
      <c r="G2" s="2512"/>
      <c r="H2" s="2510" t="s">
        <v>48</v>
      </c>
      <c r="I2" s="2511"/>
      <c r="J2" s="2511"/>
      <c r="K2" s="2511"/>
      <c r="L2" s="2511"/>
      <c r="M2" s="2511"/>
      <c r="N2" s="2511"/>
      <c r="O2" s="2511"/>
      <c r="P2" s="2511"/>
      <c r="Q2" s="2513"/>
      <c r="R2" s="4"/>
      <c r="S2" s="4"/>
    </row>
    <row r="3" spans="1:21" x14ac:dyDescent="0.25">
      <c r="A3" s="2504"/>
      <c r="B3" s="2508"/>
      <c r="C3" s="2509"/>
      <c r="D3" s="2514" t="s">
        <v>49</v>
      </c>
      <c r="E3" s="2515"/>
      <c r="F3" s="2514" t="s">
        <v>39</v>
      </c>
      <c r="G3" s="2516"/>
      <c r="H3" s="2517" t="s">
        <v>50</v>
      </c>
      <c r="I3" s="2516"/>
      <c r="J3" s="2517" t="s">
        <v>51</v>
      </c>
      <c r="K3" s="2516"/>
      <c r="L3" s="2517" t="s">
        <v>52</v>
      </c>
      <c r="M3" s="2516"/>
      <c r="N3" s="2517" t="s">
        <v>53</v>
      </c>
      <c r="O3" s="2516"/>
      <c r="P3" s="2517" t="s">
        <v>54</v>
      </c>
      <c r="Q3" s="2518"/>
      <c r="R3" s="4"/>
      <c r="S3" s="4"/>
    </row>
    <row r="4" spans="1:21" ht="30.75" thickBot="1" x14ac:dyDescent="0.3">
      <c r="A4" s="2505"/>
      <c r="B4" s="370" t="s">
        <v>41</v>
      </c>
      <c r="C4" s="370" t="s">
        <v>301</v>
      </c>
      <c r="D4" s="370" t="s">
        <v>41</v>
      </c>
      <c r="E4" s="370" t="s">
        <v>301</v>
      </c>
      <c r="F4" s="369" t="s">
        <v>41</v>
      </c>
      <c r="G4" s="371" t="s">
        <v>301</v>
      </c>
      <c r="H4" s="372" t="s">
        <v>41</v>
      </c>
      <c r="I4" s="373" t="s">
        <v>301</v>
      </c>
      <c r="J4" s="372" t="s">
        <v>41</v>
      </c>
      <c r="K4" s="373" t="s">
        <v>301</v>
      </c>
      <c r="L4" s="372" t="s">
        <v>41</v>
      </c>
      <c r="M4" s="373" t="s">
        <v>301</v>
      </c>
      <c r="N4" s="373" t="s">
        <v>41</v>
      </c>
      <c r="O4" s="374" t="s">
        <v>301</v>
      </c>
      <c r="P4" s="373" t="s">
        <v>41</v>
      </c>
      <c r="Q4" s="564" t="s">
        <v>301</v>
      </c>
      <c r="R4" s="23"/>
      <c r="S4" s="23"/>
    </row>
    <row r="5" spans="1:21" ht="15.75" thickBot="1" x14ac:dyDescent="0.3">
      <c r="A5" s="1015" t="s">
        <v>825</v>
      </c>
      <c r="B5" s="1022">
        <v>506</v>
      </c>
      <c r="C5" s="1022">
        <v>234872.05247032802</v>
      </c>
      <c r="D5" s="1023">
        <v>504</v>
      </c>
      <c r="E5" s="1023">
        <v>231962.273350328</v>
      </c>
      <c r="F5" s="1023">
        <v>2</v>
      </c>
      <c r="G5" s="1023">
        <v>2910.23</v>
      </c>
      <c r="H5" s="1024">
        <v>113</v>
      </c>
      <c r="I5" s="1024">
        <v>62453.116983426</v>
      </c>
      <c r="J5" s="1024">
        <v>47</v>
      </c>
      <c r="K5" s="1024">
        <v>9197.9053999999996</v>
      </c>
      <c r="L5" s="1024">
        <v>257</v>
      </c>
      <c r="M5" s="1024">
        <v>113528.797878992</v>
      </c>
      <c r="N5" s="1024">
        <v>75</v>
      </c>
      <c r="O5" s="1024">
        <v>48469.18895276</v>
      </c>
      <c r="P5" s="1024">
        <v>14</v>
      </c>
      <c r="Q5" s="1025">
        <v>1222.4864</v>
      </c>
      <c r="R5" s="5"/>
      <c r="S5" s="5"/>
    </row>
    <row r="6" spans="1:21" x14ac:dyDescent="0.25">
      <c r="A6" s="1147" t="s">
        <v>944</v>
      </c>
      <c r="B6" s="1581">
        <f>SUM(H6,J6,L6,N6,P6)</f>
        <v>69</v>
      </c>
      <c r="C6" s="1581">
        <f>SUM(C7:C9)</f>
        <v>8609.8578252000007</v>
      </c>
      <c r="D6" s="1581">
        <f t="shared" ref="D6:P6" si="0">SUM(D7:D9)</f>
        <v>69</v>
      </c>
      <c r="E6" s="1581">
        <f t="shared" si="0"/>
        <v>8609.8578252000007</v>
      </c>
      <c r="F6" s="1581">
        <f t="shared" si="0"/>
        <v>0</v>
      </c>
      <c r="G6" s="1581">
        <f t="shared" si="0"/>
        <v>0</v>
      </c>
      <c r="H6" s="1581">
        <f t="shared" si="0"/>
        <v>19</v>
      </c>
      <c r="I6" s="1581">
        <f t="shared" si="0"/>
        <v>1993.47</v>
      </c>
      <c r="J6" s="1581">
        <f t="shared" si="0"/>
        <v>2</v>
      </c>
      <c r="K6" s="1581">
        <f t="shared" si="0"/>
        <v>234.04999999999998</v>
      </c>
      <c r="L6" s="1581">
        <f t="shared" si="0"/>
        <v>36</v>
      </c>
      <c r="M6" s="1581">
        <f t="shared" si="0"/>
        <v>5112.3341499999997</v>
      </c>
      <c r="N6" s="1581">
        <f t="shared" si="0"/>
        <v>10</v>
      </c>
      <c r="O6" s="1581">
        <f t="shared" si="0"/>
        <v>1199.6736751999999</v>
      </c>
      <c r="P6" s="1581">
        <f t="shared" si="0"/>
        <v>2</v>
      </c>
      <c r="Q6" s="1582">
        <f>SUM(Q7:Q9)</f>
        <v>70.33</v>
      </c>
      <c r="R6" s="5"/>
      <c r="S6" s="5"/>
    </row>
    <row r="7" spans="1:21" x14ac:dyDescent="0.25">
      <c r="A7" s="1393">
        <v>46142</v>
      </c>
      <c r="B7" s="1583">
        <v>23</v>
      </c>
      <c r="C7" s="1583">
        <v>3905.2441392000001</v>
      </c>
      <c r="D7" s="1583">
        <v>23</v>
      </c>
      <c r="E7" s="1583">
        <v>3905.2441392000001</v>
      </c>
      <c r="F7" s="1583">
        <v>0</v>
      </c>
      <c r="G7" s="1583">
        <v>0</v>
      </c>
      <c r="H7" s="1583">
        <v>4</v>
      </c>
      <c r="I7" s="1583">
        <v>582.99</v>
      </c>
      <c r="J7" s="1583">
        <v>1</v>
      </c>
      <c r="K7" s="1583">
        <v>199.51</v>
      </c>
      <c r="L7" s="1583">
        <v>14</v>
      </c>
      <c r="M7" s="1583">
        <v>2238.0123599999997</v>
      </c>
      <c r="N7" s="1583">
        <v>4</v>
      </c>
      <c r="O7" s="1583">
        <v>884.73177920000001</v>
      </c>
      <c r="P7" s="1583">
        <v>0</v>
      </c>
      <c r="Q7" s="1584">
        <v>0</v>
      </c>
      <c r="R7" s="5"/>
      <c r="S7" s="5"/>
    </row>
    <row r="8" spans="1:21" x14ac:dyDescent="0.25">
      <c r="A8" s="1393">
        <v>46173</v>
      </c>
      <c r="B8" s="1583">
        <f>SUM(H8,J8,L8,N8,P8)</f>
        <v>17</v>
      </c>
      <c r="C8" s="1583">
        <f>SUM(I8,K8,M8,O8,Q8)</f>
        <v>1860.8836859999999</v>
      </c>
      <c r="D8" s="1583">
        <v>17</v>
      </c>
      <c r="E8" s="1583">
        <v>1860.8836859999999</v>
      </c>
      <c r="F8" s="1583">
        <v>0</v>
      </c>
      <c r="G8" s="1583">
        <v>0</v>
      </c>
      <c r="H8" s="1583">
        <v>6</v>
      </c>
      <c r="I8" s="1583">
        <v>378.26</v>
      </c>
      <c r="J8" s="1583">
        <v>0</v>
      </c>
      <c r="K8" s="1583">
        <v>0</v>
      </c>
      <c r="L8" s="1583">
        <v>7</v>
      </c>
      <c r="M8" s="1583">
        <v>1300.83179</v>
      </c>
      <c r="N8" s="1583">
        <v>3</v>
      </c>
      <c r="O8" s="1583">
        <v>129.361896</v>
      </c>
      <c r="P8" s="1583">
        <v>1</v>
      </c>
      <c r="Q8" s="1584">
        <v>52.43</v>
      </c>
      <c r="R8" s="5"/>
      <c r="S8" s="5"/>
    </row>
    <row r="9" spans="1:21" ht="15.75" thickBot="1" x14ac:dyDescent="0.3">
      <c r="A9" s="1395">
        <v>46203</v>
      </c>
      <c r="B9" s="1585">
        <f>SUM(H9,J9,L9,N9,P9)</f>
        <v>29</v>
      </c>
      <c r="C9" s="1585">
        <f>SUM(I9,K9,M9,O9,Q9)</f>
        <v>2843.73</v>
      </c>
      <c r="D9" s="1585">
        <v>29</v>
      </c>
      <c r="E9" s="1585">
        <v>2843.73</v>
      </c>
      <c r="F9" s="1585">
        <v>0</v>
      </c>
      <c r="G9" s="1585">
        <v>0</v>
      </c>
      <c r="H9" s="1585">
        <v>9</v>
      </c>
      <c r="I9" s="1585">
        <v>1032.22</v>
      </c>
      <c r="J9" s="1585">
        <v>1</v>
      </c>
      <c r="K9" s="1585">
        <v>34.54</v>
      </c>
      <c r="L9" s="1585">
        <v>15</v>
      </c>
      <c r="M9" s="1585">
        <v>1573.4899999999998</v>
      </c>
      <c r="N9" s="1585">
        <v>3</v>
      </c>
      <c r="O9" s="1585">
        <v>185.58</v>
      </c>
      <c r="P9" s="1585">
        <v>1</v>
      </c>
      <c r="Q9" s="1586">
        <v>17.899999999999999</v>
      </c>
      <c r="R9" s="5"/>
      <c r="S9" s="5"/>
      <c r="T9" s="24"/>
      <c r="U9" s="24"/>
    </row>
    <row r="10" spans="1:21" s="172" customFormat="1" x14ac:dyDescent="0.25">
      <c r="A10" s="2500" t="s">
        <v>609</v>
      </c>
      <c r="B10" s="2500"/>
      <c r="C10" s="2500"/>
      <c r="D10" s="2500"/>
      <c r="E10" s="2500"/>
      <c r="F10" s="2500"/>
      <c r="G10" s="2500"/>
      <c r="H10" s="2500"/>
      <c r="I10" s="2500"/>
      <c r="J10" s="184"/>
      <c r="K10" s="185"/>
      <c r="L10" s="184"/>
      <c r="M10" s="185"/>
      <c r="N10" s="184"/>
      <c r="O10" s="185"/>
      <c r="P10" s="184"/>
      <c r="Q10" s="185"/>
      <c r="R10" s="170"/>
      <c r="S10" s="170"/>
    </row>
    <row r="11" spans="1:21" s="172" customFormat="1" x14ac:dyDescent="0.25">
      <c r="A11" s="182" t="s">
        <v>1054</v>
      </c>
      <c r="B11" s="1101"/>
      <c r="C11" s="1101"/>
      <c r="D11" s="1101"/>
      <c r="E11" s="1101"/>
      <c r="F11" s="1101"/>
      <c r="G11" s="1101"/>
      <c r="H11" s="1101"/>
      <c r="I11" s="1101"/>
      <c r="J11" s="184"/>
      <c r="K11" s="185"/>
      <c r="L11" s="184"/>
      <c r="M11" s="185"/>
      <c r="N11" s="184"/>
      <c r="O11" s="185"/>
      <c r="P11" s="184"/>
      <c r="Q11" s="185"/>
      <c r="R11" s="170"/>
      <c r="S11" s="170"/>
    </row>
    <row r="12" spans="1:21" s="172" customFormat="1" x14ac:dyDescent="0.25">
      <c r="A12" s="2328" t="s">
        <v>67</v>
      </c>
      <c r="B12" s="2328"/>
      <c r="C12" s="176"/>
      <c r="D12" s="186"/>
      <c r="E12" s="186"/>
      <c r="F12" s="186"/>
      <c r="G12" s="186"/>
      <c r="H12" s="186"/>
      <c r="I12" s="186"/>
      <c r="J12" s="184"/>
      <c r="N12" s="184"/>
      <c r="O12" s="185"/>
      <c r="P12" s="184"/>
      <c r="Q12" s="184"/>
      <c r="R12" s="184"/>
      <c r="S12" s="184"/>
    </row>
    <row r="13" spans="1:21" x14ac:dyDescent="0.25">
      <c r="A13" s="68"/>
      <c r="B13" s="25"/>
      <c r="C13" s="26"/>
      <c r="D13" s="26"/>
      <c r="E13" s="26"/>
      <c r="F13" s="26"/>
      <c r="G13" s="26"/>
      <c r="H13" s="26"/>
      <c r="I13" s="26"/>
      <c r="J13" s="26"/>
      <c r="K13" s="26"/>
      <c r="L13" s="26"/>
      <c r="M13" s="26"/>
      <c r="N13" s="26"/>
      <c r="O13" s="26"/>
      <c r="P13" s="26"/>
      <c r="Q13" s="26"/>
      <c r="R13" s="25"/>
      <c r="S13" s="25"/>
    </row>
    <row r="14" spans="1:21" x14ac:dyDescent="0.25">
      <c r="A14" s="2501"/>
      <c r="B14" s="2501"/>
      <c r="C14" s="2501"/>
      <c r="D14" s="2501"/>
      <c r="E14" s="28"/>
      <c r="F14" s="25"/>
      <c r="G14" s="25"/>
      <c r="H14" s="25"/>
      <c r="I14" s="25"/>
      <c r="J14" s="25"/>
      <c r="N14" s="29"/>
      <c r="O14" s="29"/>
      <c r="P14" s="29"/>
      <c r="Q14" s="29"/>
      <c r="R14" s="30"/>
      <c r="S14" s="30"/>
    </row>
    <row r="15" spans="1:21" x14ac:dyDescent="0.25">
      <c r="A15" s="27"/>
      <c r="B15" s="28"/>
      <c r="C15" s="28"/>
      <c r="D15" s="28"/>
      <c r="E15" s="28"/>
      <c r="F15" s="28"/>
      <c r="G15" s="28"/>
      <c r="H15" s="28"/>
      <c r="I15" s="28"/>
      <c r="J15" s="28"/>
      <c r="K15" s="28"/>
      <c r="L15" s="28"/>
      <c r="M15" s="28"/>
      <c r="N15" s="28"/>
      <c r="O15" s="28"/>
      <c r="P15" s="28"/>
      <c r="Q15" s="28"/>
    </row>
    <row r="16" spans="1:21" x14ac:dyDescent="0.25">
      <c r="A16" s="27"/>
      <c r="B16" s="28"/>
      <c r="C16" s="28"/>
      <c r="D16" s="28"/>
      <c r="E16" s="31"/>
      <c r="F16" s="31"/>
      <c r="G16" s="31"/>
      <c r="H16" s="28"/>
      <c r="I16" s="31"/>
      <c r="J16" s="28"/>
      <c r="N16" s="28"/>
      <c r="O16" s="31"/>
      <c r="P16" s="28"/>
      <c r="Q16" s="31"/>
      <c r="R16" s="31"/>
      <c r="S16" s="31"/>
    </row>
    <row r="17" spans="1:19" x14ac:dyDescent="0.25">
      <c r="A17" s="27"/>
      <c r="B17" s="28"/>
      <c r="C17" s="28"/>
      <c r="D17" s="28"/>
      <c r="E17" s="31"/>
      <c r="F17" s="31"/>
      <c r="G17" s="31"/>
      <c r="H17" s="28"/>
      <c r="I17" s="31"/>
      <c r="J17" s="28"/>
      <c r="K17" s="31"/>
      <c r="L17" s="28"/>
      <c r="M17" s="31"/>
      <c r="N17" s="28"/>
      <c r="O17" s="31"/>
      <c r="P17" s="28"/>
      <c r="Q17" s="31"/>
      <c r="R17" s="31"/>
      <c r="S17" s="31"/>
    </row>
    <row r="18" spans="1:19" x14ac:dyDescent="0.25">
      <c r="A18" s="21"/>
      <c r="B18" s="28"/>
      <c r="C18" s="28"/>
      <c r="D18" s="32"/>
      <c r="E18" s="24"/>
      <c r="F18" s="31"/>
      <c r="G18" s="31"/>
      <c r="H18" s="32"/>
      <c r="I18" s="24"/>
      <c r="J18" s="32"/>
      <c r="K18" s="24"/>
      <c r="L18" s="32"/>
      <c r="M18" s="24"/>
      <c r="N18" s="32"/>
      <c r="O18" s="24"/>
      <c r="P18" s="32"/>
      <c r="Q18" s="24"/>
      <c r="R18" s="24"/>
      <c r="S18" s="24"/>
    </row>
    <row r="19" spans="1:19" x14ac:dyDescent="0.25">
      <c r="A19" s="21"/>
      <c r="B19" s="28"/>
      <c r="C19" s="28"/>
      <c r="D19" s="32"/>
      <c r="E19" s="24"/>
      <c r="F19" s="31"/>
      <c r="G19" s="31"/>
      <c r="H19" s="32"/>
      <c r="I19" s="24"/>
      <c r="J19" s="32"/>
      <c r="K19" s="24"/>
      <c r="L19" s="32"/>
      <c r="M19" s="24"/>
      <c r="N19" s="32"/>
      <c r="O19" s="24"/>
      <c r="P19" s="32"/>
      <c r="Q19" s="24"/>
      <c r="R19" s="24"/>
      <c r="S19" s="24"/>
    </row>
    <row r="20" spans="1:19" x14ac:dyDescent="0.25">
      <c r="A20" s="21"/>
      <c r="B20" s="28"/>
      <c r="C20" s="28"/>
      <c r="D20" s="32"/>
      <c r="E20" s="24"/>
      <c r="F20" s="31"/>
      <c r="G20" s="31"/>
      <c r="H20" s="32"/>
      <c r="I20" s="24"/>
      <c r="J20" s="32"/>
      <c r="K20" s="24"/>
      <c r="L20" s="32"/>
      <c r="M20" s="24"/>
      <c r="N20" s="32"/>
      <c r="O20" s="24"/>
      <c r="P20" s="32"/>
      <c r="Q20" s="24"/>
      <c r="R20" s="24"/>
      <c r="S20" s="24"/>
    </row>
    <row r="21" spans="1:19" x14ac:dyDescent="0.25">
      <c r="B21" s="28"/>
      <c r="C21" s="28"/>
      <c r="F21" s="31"/>
      <c r="G21" s="31"/>
    </row>
    <row r="22" spans="1:19" x14ac:dyDescent="0.25">
      <c r="B22" s="28"/>
      <c r="J22" s="33"/>
      <c r="K22" s="33"/>
      <c r="L22" s="33"/>
      <c r="M22" s="33"/>
      <c r="N22" s="33"/>
      <c r="O22" s="33"/>
      <c r="P22" s="33"/>
      <c r="Q22" s="33"/>
      <c r="R22" s="22"/>
      <c r="S22" s="22"/>
    </row>
    <row r="23" spans="1:19" x14ac:dyDescent="0.25">
      <c r="J23" s="10"/>
      <c r="K23" s="10"/>
      <c r="L23" s="10"/>
      <c r="M23" s="33"/>
      <c r="N23" s="33"/>
      <c r="O23" s="33"/>
      <c r="P23" s="33"/>
      <c r="Q23" s="33"/>
      <c r="R23" s="22"/>
      <c r="S23" s="22"/>
    </row>
    <row r="24" spans="1:19" x14ac:dyDescent="0.25">
      <c r="J24" s="33"/>
      <c r="K24" s="33"/>
      <c r="L24" s="33"/>
      <c r="M24" s="33"/>
      <c r="N24" s="33"/>
      <c r="O24" s="33"/>
      <c r="P24" s="33"/>
      <c r="Q24" s="33"/>
    </row>
  </sheetData>
  <mergeCells count="15">
    <mergeCell ref="A10:I10"/>
    <mergeCell ref="A12:B12"/>
    <mergeCell ref="A14:D14"/>
    <mergeCell ref="A1:Q1"/>
    <mergeCell ref="A2:A4"/>
    <mergeCell ref="B2:C3"/>
    <mergeCell ref="D2:G2"/>
    <mergeCell ref="H2:Q2"/>
    <mergeCell ref="D3:E3"/>
    <mergeCell ref="F3:G3"/>
    <mergeCell ref="H3:I3"/>
    <mergeCell ref="J3:K3"/>
    <mergeCell ref="L3:M3"/>
    <mergeCell ref="N3:O3"/>
    <mergeCell ref="P3:Q3"/>
  </mergeCells>
  <printOptions horizontalCentered="1"/>
  <pageMargins left="0.23622047244094491" right="0.23622047244094491" top="0.31496062992125984" bottom="0.39370078740157483" header="0.31496062992125984" footer="0.31496062992125984"/>
  <pageSetup paperSize="9" scale="62"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R22"/>
  <sheetViews>
    <sheetView showGridLines="0" zoomScaleNormal="100" workbookViewId="0">
      <selection activeCell="F16" sqref="F16"/>
    </sheetView>
  </sheetViews>
  <sheetFormatPr defaultColWidth="9.140625" defaultRowHeight="15" x14ac:dyDescent="0.25"/>
  <cols>
    <col min="2" max="2" width="9.28515625" bestFit="1" customWidth="1"/>
    <col min="3" max="3" width="11.28515625" bestFit="1" customWidth="1"/>
    <col min="4" max="6" width="9.28515625" bestFit="1" customWidth="1"/>
    <col min="7" max="7" width="10.140625" customWidth="1"/>
    <col min="8" max="8" width="9.28515625" bestFit="1" customWidth="1"/>
    <col min="9" max="9" width="13" customWidth="1"/>
    <col min="10" max="12" width="9.28515625" bestFit="1" customWidth="1"/>
    <col min="13" max="13" width="9.85546875" bestFit="1" customWidth="1"/>
    <col min="14" max="14" width="9.7109375" customWidth="1"/>
    <col min="15" max="15" width="11.5703125" customWidth="1"/>
  </cols>
  <sheetData>
    <row r="1" spans="1:18" ht="15.75" thickBot="1" x14ac:dyDescent="0.3">
      <c r="A1" s="2519" t="s">
        <v>794</v>
      </c>
      <c r="B1" s="2519"/>
      <c r="C1" s="2519"/>
      <c r="D1" s="2519"/>
      <c r="E1" s="2519"/>
      <c r="F1" s="2519"/>
      <c r="G1" s="2519"/>
      <c r="H1" s="2519"/>
      <c r="I1" s="2519"/>
      <c r="J1" s="2519"/>
      <c r="K1" s="2519"/>
      <c r="L1" s="2519"/>
      <c r="M1" s="2519"/>
      <c r="N1" s="2519"/>
      <c r="O1" s="22"/>
    </row>
    <row r="2" spans="1:18" ht="15" customHeight="1" x14ac:dyDescent="0.25">
      <c r="A2" s="2520" t="s">
        <v>28</v>
      </c>
      <c r="B2" s="2522" t="s">
        <v>15</v>
      </c>
      <c r="C2" s="2523"/>
      <c r="D2" s="2522" t="s">
        <v>55</v>
      </c>
      <c r="E2" s="2523"/>
      <c r="F2" s="2524" t="s">
        <v>56</v>
      </c>
      <c r="G2" s="2525"/>
      <c r="H2" s="2522" t="s">
        <v>57</v>
      </c>
      <c r="I2" s="2523"/>
      <c r="J2" s="2522" t="s">
        <v>58</v>
      </c>
      <c r="K2" s="2523"/>
      <c r="L2" s="2522" t="s">
        <v>59</v>
      </c>
      <c r="M2" s="2523"/>
      <c r="N2" s="2522" t="s">
        <v>592</v>
      </c>
      <c r="O2" s="2526"/>
    </row>
    <row r="3" spans="1:18" ht="30.75" thickBot="1" x14ac:dyDescent="0.3">
      <c r="A3" s="2521"/>
      <c r="B3" s="1391" t="s">
        <v>41</v>
      </c>
      <c r="C3" s="1391" t="s">
        <v>301</v>
      </c>
      <c r="D3" s="1391" t="s">
        <v>41</v>
      </c>
      <c r="E3" s="1391" t="s">
        <v>301</v>
      </c>
      <c r="F3" s="1391" t="s">
        <v>41</v>
      </c>
      <c r="G3" s="1391" t="s">
        <v>301</v>
      </c>
      <c r="H3" s="1391" t="s">
        <v>41</v>
      </c>
      <c r="I3" s="1391" t="s">
        <v>301</v>
      </c>
      <c r="J3" s="1391" t="s">
        <v>41</v>
      </c>
      <c r="K3" s="1391" t="s">
        <v>301</v>
      </c>
      <c r="L3" s="1391" t="s">
        <v>41</v>
      </c>
      <c r="M3" s="1391" t="s">
        <v>301</v>
      </c>
      <c r="N3" s="1391" t="s">
        <v>41</v>
      </c>
      <c r="O3" s="1392" t="s">
        <v>301</v>
      </c>
    </row>
    <row r="4" spans="1:18" ht="15.75" thickBot="1" x14ac:dyDescent="0.3">
      <c r="A4" s="1018" t="s">
        <v>825</v>
      </c>
      <c r="B4" s="1019">
        <v>506</v>
      </c>
      <c r="C4" s="1019">
        <v>234872.17430344695</v>
      </c>
      <c r="D4" s="1020">
        <v>2</v>
      </c>
      <c r="E4" s="1020">
        <v>7.6844000000000001</v>
      </c>
      <c r="F4" s="1020">
        <v>15</v>
      </c>
      <c r="G4" s="1020">
        <v>112.62023569499999</v>
      </c>
      <c r="H4" s="1020">
        <v>251</v>
      </c>
      <c r="I4" s="1020">
        <v>7859.6071674219993</v>
      </c>
      <c r="J4" s="1020">
        <v>86</v>
      </c>
      <c r="K4" s="1020">
        <v>6199.201531200003</v>
      </c>
      <c r="L4" s="1020">
        <v>74</v>
      </c>
      <c r="M4" s="1020">
        <v>19074.457172130002</v>
      </c>
      <c r="N4" s="1020">
        <v>78</v>
      </c>
      <c r="O4" s="1021">
        <v>201618.60379699996</v>
      </c>
      <c r="P4" s="6"/>
      <c r="Q4" s="6"/>
    </row>
    <row r="5" spans="1:18" x14ac:dyDescent="0.25">
      <c r="A5" s="1147" t="s">
        <v>944</v>
      </c>
      <c r="B5" s="1587">
        <f>SUM(B6:B8)</f>
        <v>69</v>
      </c>
      <c r="C5" s="1587">
        <f>SUM(C6:C8)</f>
        <v>8609.8578252000007</v>
      </c>
      <c r="D5" s="1587">
        <f>SUM(D6:D8)</f>
        <v>1</v>
      </c>
      <c r="E5" s="1588">
        <f t="shared" ref="E5:N5" si="0">SUM(E6:E8)</f>
        <v>0.13</v>
      </c>
      <c r="F5" s="1587">
        <f t="shared" si="0"/>
        <v>1</v>
      </c>
      <c r="G5" s="1587">
        <f t="shared" si="0"/>
        <v>8.17</v>
      </c>
      <c r="H5" s="1587">
        <f t="shared" si="0"/>
        <v>35</v>
      </c>
      <c r="I5" s="1587">
        <f t="shared" si="0"/>
        <v>1032.914256</v>
      </c>
      <c r="J5" s="1587">
        <f t="shared" si="0"/>
        <v>16</v>
      </c>
      <c r="K5" s="1587">
        <f t="shared" si="0"/>
        <v>1044.42</v>
      </c>
      <c r="L5" s="1587">
        <f t="shared" si="0"/>
        <v>12</v>
      </c>
      <c r="M5" s="1587">
        <f t="shared" si="0"/>
        <v>2985.0135691999999</v>
      </c>
      <c r="N5" s="1587">
        <f t="shared" si="0"/>
        <v>4</v>
      </c>
      <c r="O5" s="1589">
        <f>SUM(O6:O8)</f>
        <v>3539.21</v>
      </c>
      <c r="P5" s="6"/>
      <c r="Q5" s="6"/>
      <c r="R5" s="6"/>
    </row>
    <row r="6" spans="1:18" x14ac:dyDescent="0.25">
      <c r="A6" s="1393">
        <v>46142</v>
      </c>
      <c r="B6" s="1590">
        <v>23</v>
      </c>
      <c r="C6" s="1590">
        <v>3905.2441392000001</v>
      </c>
      <c r="D6" s="1590">
        <v>1</v>
      </c>
      <c r="E6" s="1591">
        <v>0.13</v>
      </c>
      <c r="F6" s="1590">
        <v>1</v>
      </c>
      <c r="G6" s="1590">
        <v>8.17</v>
      </c>
      <c r="H6" s="1590">
        <v>10</v>
      </c>
      <c r="I6" s="1590">
        <v>300.68236000000002</v>
      </c>
      <c r="J6" s="1590">
        <v>2</v>
      </c>
      <c r="K6" s="1590">
        <v>134.64999999999998</v>
      </c>
      <c r="L6" s="1590">
        <v>8</v>
      </c>
      <c r="M6" s="1590">
        <v>2361.6117792</v>
      </c>
      <c r="N6" s="1590">
        <v>1</v>
      </c>
      <c r="O6" s="1394">
        <v>1100</v>
      </c>
      <c r="P6" s="6"/>
      <c r="Q6" s="6"/>
    </row>
    <row r="7" spans="1:18" x14ac:dyDescent="0.25">
      <c r="A7" s="1393">
        <v>46173</v>
      </c>
      <c r="B7" s="1590">
        <f>SUM(D7,F7,H7,J7,L7,N7)</f>
        <v>17</v>
      </c>
      <c r="C7" s="1590">
        <f>SUM(E7,G7,I7,K7,M7,O7)</f>
        <v>1860.8836859999999</v>
      </c>
      <c r="D7" s="1590">
        <v>0</v>
      </c>
      <c r="E7" s="1590">
        <v>0</v>
      </c>
      <c r="F7" s="1590">
        <v>0</v>
      </c>
      <c r="G7" s="1590">
        <v>0</v>
      </c>
      <c r="H7" s="1590">
        <v>9</v>
      </c>
      <c r="I7" s="1590">
        <v>265.15189600000002</v>
      </c>
      <c r="J7" s="1590">
        <v>5</v>
      </c>
      <c r="K7" s="1590">
        <v>295.39</v>
      </c>
      <c r="L7" s="1590">
        <v>2</v>
      </c>
      <c r="M7" s="1590">
        <v>374.42178999999999</v>
      </c>
      <c r="N7" s="1590">
        <v>1</v>
      </c>
      <c r="O7" s="1394">
        <v>925.92</v>
      </c>
      <c r="P7" s="6"/>
      <c r="Q7" s="6"/>
    </row>
    <row r="8" spans="1:18" ht="15" customHeight="1" thickBot="1" x14ac:dyDescent="0.3">
      <c r="A8" s="1395">
        <v>46203</v>
      </c>
      <c r="B8" s="1396">
        <f>SUM(D8,F8,H8,J8,L8,N8)</f>
        <v>29</v>
      </c>
      <c r="C8" s="1396">
        <f>SUM(E8,G8,I8,K8,M8,O8)</f>
        <v>2843.73</v>
      </c>
      <c r="D8" s="1396">
        <v>0</v>
      </c>
      <c r="E8" s="1396">
        <v>0</v>
      </c>
      <c r="F8" s="1396">
        <v>0</v>
      </c>
      <c r="G8" s="1396">
        <v>0</v>
      </c>
      <c r="H8" s="1396">
        <v>16</v>
      </c>
      <c r="I8" s="1396">
        <v>467.08</v>
      </c>
      <c r="J8" s="1396">
        <v>9</v>
      </c>
      <c r="K8" s="1396">
        <v>614.38000000000011</v>
      </c>
      <c r="L8" s="1396">
        <v>2</v>
      </c>
      <c r="M8" s="1396">
        <v>248.98000000000002</v>
      </c>
      <c r="N8" s="1396">
        <v>2</v>
      </c>
      <c r="O8" s="1397">
        <v>1513.29</v>
      </c>
    </row>
    <row r="9" spans="1:18" x14ac:dyDescent="0.25">
      <c r="A9" s="2500" t="s">
        <v>609</v>
      </c>
      <c r="B9" s="2500"/>
      <c r="C9" s="2500"/>
      <c r="D9" s="2500"/>
      <c r="E9" s="2500"/>
      <c r="F9" s="2500"/>
      <c r="G9" s="2500"/>
      <c r="H9" s="2500"/>
      <c r="I9" s="2500"/>
      <c r="J9" s="35"/>
      <c r="K9" s="35"/>
      <c r="L9" s="35"/>
      <c r="M9" s="35"/>
      <c r="N9" s="35"/>
      <c r="O9" s="35"/>
    </row>
    <row r="10" spans="1:18" x14ac:dyDescent="0.25">
      <c r="A10" s="182" t="s">
        <v>1054</v>
      </c>
      <c r="B10" s="1101"/>
      <c r="C10" s="1101"/>
      <c r="D10" s="1101"/>
      <c r="E10" s="1101"/>
      <c r="F10" s="1101"/>
      <c r="G10" s="1101"/>
      <c r="H10" s="1101"/>
      <c r="I10" s="1101"/>
      <c r="J10" s="35"/>
      <c r="K10" s="35"/>
      <c r="L10" s="35"/>
      <c r="M10" s="35"/>
      <c r="N10" s="35"/>
      <c r="O10" s="35"/>
    </row>
    <row r="11" spans="1:18" ht="15" customHeight="1" x14ac:dyDescent="0.25">
      <c r="A11" s="2328" t="s">
        <v>67</v>
      </c>
      <c r="B11" s="2328"/>
      <c r="C11" s="176"/>
      <c r="D11" s="186"/>
      <c r="E11" s="186"/>
      <c r="F11" s="186"/>
      <c r="G11" s="186"/>
      <c r="H11" s="186"/>
      <c r="I11" s="186"/>
      <c r="J11" s="35"/>
      <c r="K11" s="35"/>
      <c r="L11" s="35"/>
      <c r="M11" s="35"/>
      <c r="N11" s="35"/>
      <c r="O11" s="35"/>
    </row>
    <row r="12" spans="1:18" x14ac:dyDescent="0.25">
      <c r="A12" s="36"/>
      <c r="B12" s="35"/>
      <c r="C12" s="35"/>
      <c r="D12" s="28"/>
      <c r="E12" s="28"/>
      <c r="F12" s="28"/>
      <c r="J12" s="28"/>
      <c r="K12" s="28"/>
      <c r="L12" s="28"/>
      <c r="M12" s="28"/>
      <c r="N12" s="28"/>
      <c r="O12" s="28"/>
    </row>
    <row r="13" spans="1:18" x14ac:dyDescent="0.25">
      <c r="A13" s="36"/>
      <c r="B13" s="35"/>
      <c r="C13" s="35"/>
      <c r="D13" s="28"/>
      <c r="E13" s="28"/>
      <c r="F13" s="28"/>
      <c r="J13" s="28"/>
      <c r="K13" s="28"/>
      <c r="L13" s="28"/>
      <c r="M13" s="28"/>
      <c r="N13" s="28"/>
      <c r="O13" s="28"/>
    </row>
    <row r="14" spans="1:18" x14ac:dyDescent="0.25">
      <c r="A14" s="36"/>
      <c r="B14" s="35"/>
      <c r="C14" s="35"/>
      <c r="D14" s="35"/>
      <c r="E14" s="35"/>
      <c r="F14" s="35"/>
      <c r="G14" s="35"/>
      <c r="H14" s="35"/>
      <c r="I14" s="35"/>
      <c r="J14" s="35"/>
      <c r="K14" s="35"/>
      <c r="L14" s="35"/>
      <c r="M14" s="35"/>
      <c r="N14" s="35"/>
      <c r="O14" s="35"/>
    </row>
    <row r="15" spans="1:18" x14ac:dyDescent="0.25">
      <c r="A15" s="37"/>
      <c r="B15" s="35"/>
      <c r="C15" s="35"/>
      <c r="D15" s="32"/>
      <c r="E15" s="32"/>
      <c r="F15" s="32"/>
      <c r="J15" s="32"/>
      <c r="K15" s="32"/>
      <c r="L15" s="32"/>
      <c r="M15" s="32"/>
      <c r="N15" s="32"/>
      <c r="O15" s="32"/>
    </row>
    <row r="16" spans="1:18" x14ac:dyDescent="0.25">
      <c r="A16" s="37"/>
      <c r="B16" s="35"/>
      <c r="C16" s="35"/>
      <c r="D16" s="32"/>
      <c r="E16" s="32"/>
      <c r="F16" s="32"/>
      <c r="J16" s="32"/>
      <c r="K16" s="32"/>
      <c r="L16" s="32"/>
      <c r="M16" s="32"/>
      <c r="N16" s="32"/>
      <c r="O16" s="32"/>
    </row>
    <row r="17" spans="1:15" ht="15.75" x14ac:dyDescent="0.25">
      <c r="A17" s="38"/>
      <c r="B17" s="35"/>
      <c r="C17" s="35"/>
      <c r="D17" s="34"/>
      <c r="E17" s="34"/>
      <c r="F17" s="34"/>
      <c r="G17" s="34"/>
      <c r="H17" s="34"/>
      <c r="I17" s="34"/>
      <c r="J17" s="34"/>
      <c r="K17" s="34"/>
      <c r="L17" s="34"/>
      <c r="M17" s="34"/>
      <c r="N17" s="34"/>
      <c r="O17" s="34"/>
    </row>
    <row r="18" spans="1:15" x14ac:dyDescent="0.25">
      <c r="B18" s="35"/>
      <c r="C18" s="35"/>
    </row>
    <row r="19" spans="1:15" x14ac:dyDescent="0.25">
      <c r="B19" s="35"/>
      <c r="C19" s="35"/>
      <c r="J19" s="33"/>
      <c r="K19" s="33"/>
      <c r="L19" s="33"/>
      <c r="M19" s="33"/>
      <c r="N19" s="33"/>
      <c r="O19" s="33"/>
    </row>
    <row r="20" spans="1:15" x14ac:dyDescent="0.25">
      <c r="B20" s="35"/>
      <c r="C20" s="35"/>
      <c r="J20" s="33"/>
      <c r="K20" s="33"/>
      <c r="L20" s="33"/>
      <c r="M20" s="33"/>
      <c r="N20" s="33"/>
      <c r="O20" s="33"/>
    </row>
    <row r="21" spans="1:15" x14ac:dyDescent="0.25">
      <c r="B21" s="35"/>
      <c r="C21" s="35"/>
    </row>
    <row r="22" spans="1:15" x14ac:dyDescent="0.25">
      <c r="B22" s="35"/>
      <c r="C22" s="35"/>
    </row>
  </sheetData>
  <mergeCells count="11">
    <mergeCell ref="A11:B11"/>
    <mergeCell ref="A1:N1"/>
    <mergeCell ref="A2:A3"/>
    <mergeCell ref="B2:C2"/>
    <mergeCell ref="D2:E2"/>
    <mergeCell ref="F2:G2"/>
    <mergeCell ref="H2:I2"/>
    <mergeCell ref="J2:K2"/>
    <mergeCell ref="L2:M2"/>
    <mergeCell ref="N2:O2"/>
    <mergeCell ref="A9:I9"/>
  </mergeCells>
  <printOptions horizontalCentered="1"/>
  <pageMargins left="0.23622047244094491" right="0.23622047244094491" top="0.31496062992125984" bottom="0.39370078740157483" header="0.31496062992125984" footer="0.31496062992125984"/>
  <pageSetup paperSize="9" scale="66"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M17"/>
  <sheetViews>
    <sheetView showGridLines="0" zoomScaleNormal="100" workbookViewId="0">
      <selection activeCell="F15" sqref="F15"/>
    </sheetView>
  </sheetViews>
  <sheetFormatPr defaultColWidth="9.140625" defaultRowHeight="15" x14ac:dyDescent="0.25"/>
  <cols>
    <col min="1" max="1" width="17.140625" customWidth="1"/>
    <col min="2" max="11" width="10.85546875" customWidth="1"/>
  </cols>
  <sheetData>
    <row r="1" spans="1:13" ht="15.75" thickBot="1" x14ac:dyDescent="0.3">
      <c r="A1" s="2519" t="s">
        <v>793</v>
      </c>
      <c r="B1" s="2519"/>
      <c r="C1" s="2519"/>
      <c r="D1" s="2519"/>
      <c r="E1" s="2519"/>
      <c r="F1" s="2519"/>
      <c r="G1" s="2519"/>
      <c r="H1" s="2519"/>
      <c r="I1" s="2519"/>
      <c r="J1" s="22"/>
      <c r="K1" s="22"/>
    </row>
    <row r="2" spans="1:13" ht="15" customHeight="1" x14ac:dyDescent="0.25">
      <c r="A2" s="2330" t="s">
        <v>28</v>
      </c>
      <c r="B2" s="2527" t="s">
        <v>60</v>
      </c>
      <c r="C2" s="2530"/>
      <c r="D2" s="2527" t="s">
        <v>61</v>
      </c>
      <c r="E2" s="2530"/>
      <c r="F2" s="2527" t="s">
        <v>62</v>
      </c>
      <c r="G2" s="2530"/>
      <c r="H2" s="2527" t="s">
        <v>66</v>
      </c>
      <c r="I2" s="2530"/>
      <c r="J2" s="2527" t="s">
        <v>15</v>
      </c>
      <c r="K2" s="2528"/>
    </row>
    <row r="3" spans="1:13" ht="30.75" thickBot="1" x14ac:dyDescent="0.3">
      <c r="A3" s="2529"/>
      <c r="B3" s="446" t="s">
        <v>41</v>
      </c>
      <c r="C3" s="447" t="s">
        <v>301</v>
      </c>
      <c r="D3" s="448" t="s">
        <v>41</v>
      </c>
      <c r="E3" s="446" t="s">
        <v>301</v>
      </c>
      <c r="F3" s="448" t="s">
        <v>41</v>
      </c>
      <c r="G3" s="446" t="s">
        <v>301</v>
      </c>
      <c r="H3" s="448" t="s">
        <v>41</v>
      </c>
      <c r="I3" s="446" t="s">
        <v>301</v>
      </c>
      <c r="J3" s="446" t="s">
        <v>41</v>
      </c>
      <c r="K3" s="558" t="s">
        <v>301</v>
      </c>
    </row>
    <row r="4" spans="1:13" ht="15.75" thickBot="1" x14ac:dyDescent="0.3">
      <c r="A4" s="1015" t="s">
        <v>825</v>
      </c>
      <c r="B4" s="1016">
        <v>2</v>
      </c>
      <c r="C4" s="1016">
        <v>434.99325499999998</v>
      </c>
      <c r="D4" s="1016">
        <v>5</v>
      </c>
      <c r="E4" s="1016">
        <v>232.01999999999998</v>
      </c>
      <c r="F4" s="1016">
        <v>0</v>
      </c>
      <c r="G4" s="1016">
        <v>0</v>
      </c>
      <c r="H4" s="1016">
        <v>29</v>
      </c>
      <c r="I4" s="1016">
        <v>67186.499394739003</v>
      </c>
      <c r="J4" s="1016">
        <v>36</v>
      </c>
      <c r="K4" s="1017">
        <v>67853.512649739016</v>
      </c>
      <c r="L4" s="6"/>
      <c r="M4" s="6"/>
    </row>
    <row r="5" spans="1:13" x14ac:dyDescent="0.25">
      <c r="A5" s="1147" t="s">
        <v>944</v>
      </c>
      <c r="B5" s="1592">
        <f>SUM(B6:B8)</f>
        <v>3</v>
      </c>
      <c r="C5" s="1592">
        <f t="shared" ref="C5:J5" si="0">SUM(C6:C8)</f>
        <v>457</v>
      </c>
      <c r="D5" s="1592">
        <f t="shared" si="0"/>
        <v>0</v>
      </c>
      <c r="E5" s="1592">
        <f t="shared" si="0"/>
        <v>0</v>
      </c>
      <c r="F5" s="1592">
        <f t="shared" si="0"/>
        <v>0</v>
      </c>
      <c r="G5" s="1592">
        <f t="shared" si="0"/>
        <v>0</v>
      </c>
      <c r="H5" s="1592">
        <f t="shared" si="0"/>
        <v>8</v>
      </c>
      <c r="I5" s="1592">
        <f>SUM(I6:I8)</f>
        <v>14080.23999</v>
      </c>
      <c r="J5" s="1592">
        <f t="shared" si="0"/>
        <v>11</v>
      </c>
      <c r="K5" s="1593">
        <f>SUM(K6:K8)</f>
        <v>14537.24</v>
      </c>
      <c r="L5" s="6"/>
      <c r="M5" s="6"/>
    </row>
    <row r="6" spans="1:13" x14ac:dyDescent="0.25">
      <c r="A6" s="1393">
        <v>46142</v>
      </c>
      <c r="B6" s="1594">
        <v>0</v>
      </c>
      <c r="C6" s="1594">
        <v>0</v>
      </c>
      <c r="D6" s="1594">
        <v>0</v>
      </c>
      <c r="E6" s="1594">
        <v>0</v>
      </c>
      <c r="F6" s="1594">
        <v>0</v>
      </c>
      <c r="G6" s="1594">
        <v>0</v>
      </c>
      <c r="H6" s="1594">
        <v>1</v>
      </c>
      <c r="I6" s="1594">
        <v>2500</v>
      </c>
      <c r="J6" s="1594">
        <v>1</v>
      </c>
      <c r="K6" s="1398">
        <v>2500</v>
      </c>
      <c r="L6" s="6"/>
      <c r="M6" s="6"/>
    </row>
    <row r="7" spans="1:13" x14ac:dyDescent="0.25">
      <c r="A7" s="1393">
        <v>46173</v>
      </c>
      <c r="B7" s="1594">
        <v>1</v>
      </c>
      <c r="C7" s="1594">
        <v>200</v>
      </c>
      <c r="D7" s="1594">
        <v>0</v>
      </c>
      <c r="E7" s="1594">
        <v>0</v>
      </c>
      <c r="F7" s="1594">
        <v>0</v>
      </c>
      <c r="G7" s="1594">
        <v>0</v>
      </c>
      <c r="H7" s="1594">
        <v>1</v>
      </c>
      <c r="I7" s="1594">
        <v>3999.9999899999998</v>
      </c>
      <c r="J7" s="1594">
        <v>2</v>
      </c>
      <c r="K7" s="1398">
        <v>4200</v>
      </c>
      <c r="L7" s="6"/>
      <c r="M7" s="6"/>
    </row>
    <row r="8" spans="1:13" ht="15.75" thickBot="1" x14ac:dyDescent="0.3">
      <c r="A8" s="1395">
        <v>46203</v>
      </c>
      <c r="B8" s="1399">
        <v>2</v>
      </c>
      <c r="C8" s="1399">
        <v>257</v>
      </c>
      <c r="D8" s="1399">
        <v>0</v>
      </c>
      <c r="E8" s="1399">
        <v>0</v>
      </c>
      <c r="F8" s="1399">
        <v>0</v>
      </c>
      <c r="G8" s="1399">
        <v>0</v>
      </c>
      <c r="H8" s="1399">
        <v>6</v>
      </c>
      <c r="I8" s="1399">
        <v>7580.24</v>
      </c>
      <c r="J8" s="1399">
        <v>8</v>
      </c>
      <c r="K8" s="1400">
        <v>7837.24</v>
      </c>
      <c r="L8" s="6"/>
      <c r="M8" s="6"/>
    </row>
    <row r="9" spans="1:13" ht="15" customHeight="1" x14ac:dyDescent="0.25">
      <c r="A9" s="195" t="s">
        <v>610</v>
      </c>
      <c r="B9" s="508"/>
      <c r="C9" s="508"/>
      <c r="D9" s="508"/>
      <c r="E9" s="508"/>
      <c r="F9" s="508"/>
      <c r="G9" s="508"/>
      <c r="H9" s="508"/>
      <c r="I9" s="508"/>
      <c r="J9" s="508"/>
      <c r="K9" s="508"/>
    </row>
    <row r="10" spans="1:13" x14ac:dyDescent="0.25">
      <c r="A10" s="182" t="s">
        <v>1054</v>
      </c>
      <c r="B10" s="508"/>
      <c r="C10" s="508"/>
      <c r="D10" s="508"/>
      <c r="E10" s="508"/>
      <c r="F10" s="508"/>
      <c r="G10" s="508"/>
      <c r="H10" s="508"/>
      <c r="I10" s="508"/>
      <c r="J10" s="508"/>
      <c r="K10" s="508"/>
    </row>
    <row r="11" spans="1:13" x14ac:dyDescent="0.25">
      <c r="A11" s="2293" t="s">
        <v>64</v>
      </c>
      <c r="B11" s="2293"/>
      <c r="C11" s="2293"/>
      <c r="D11" s="2293"/>
      <c r="E11" s="70"/>
      <c r="F11" s="70"/>
      <c r="G11" s="70"/>
      <c r="H11" s="70"/>
      <c r="I11" s="70"/>
      <c r="J11" s="325"/>
      <c r="K11" s="33"/>
    </row>
    <row r="12" spans="1:13" x14ac:dyDescent="0.25">
      <c r="A12" s="168"/>
      <c r="E12" s="6"/>
      <c r="H12" s="39"/>
      <c r="I12" s="9"/>
      <c r="J12" s="7"/>
      <c r="K12" s="9"/>
    </row>
    <row r="13" spans="1:13" x14ac:dyDescent="0.25">
      <c r="A13" s="168"/>
    </row>
    <row r="14" spans="1:13" x14ac:dyDescent="0.25">
      <c r="A14" s="168"/>
      <c r="B14" s="6"/>
      <c r="C14" s="6"/>
      <c r="D14" s="6"/>
      <c r="E14" s="6"/>
      <c r="F14" s="6"/>
      <c r="G14" s="6"/>
      <c r="H14" s="6"/>
      <c r="I14" s="6"/>
      <c r="J14" s="6"/>
      <c r="K14" s="6"/>
    </row>
    <row r="15" spans="1:13" x14ac:dyDescent="0.25">
      <c r="A15" s="37"/>
      <c r="B15" s="40"/>
      <c r="C15" s="40"/>
      <c r="D15" s="40"/>
      <c r="E15" s="40"/>
      <c r="F15" s="40"/>
      <c r="G15" s="40"/>
      <c r="H15" s="40"/>
      <c r="I15" s="40"/>
      <c r="J15" s="40"/>
      <c r="K15" s="40"/>
    </row>
    <row r="16" spans="1:13" x14ac:dyDescent="0.25">
      <c r="A16" s="37"/>
      <c r="B16" s="40"/>
      <c r="C16" s="40"/>
      <c r="D16" s="40"/>
      <c r="E16" s="40"/>
      <c r="F16" s="40"/>
      <c r="G16" s="40"/>
      <c r="H16" s="40"/>
      <c r="I16" s="40"/>
      <c r="J16" s="40"/>
      <c r="K16" s="40"/>
    </row>
    <row r="17" spans="1:11" x14ac:dyDescent="0.25">
      <c r="A17" s="21"/>
      <c r="B17" s="40"/>
      <c r="C17" s="40"/>
      <c r="D17" s="40"/>
      <c r="E17" s="40"/>
      <c r="F17" s="40"/>
      <c r="G17" s="40"/>
      <c r="H17" s="40"/>
      <c r="I17" s="40"/>
      <c r="J17" s="40"/>
      <c r="K17" s="40"/>
    </row>
  </sheetData>
  <mergeCells count="8">
    <mergeCell ref="A11:D11"/>
    <mergeCell ref="J2:K2"/>
    <mergeCell ref="A1:I1"/>
    <mergeCell ref="A2:A3"/>
    <mergeCell ref="B2:C2"/>
    <mergeCell ref="D2:E2"/>
    <mergeCell ref="F2:G2"/>
    <mergeCell ref="H2:I2"/>
  </mergeCells>
  <printOptions horizontalCentered="1"/>
  <pageMargins left="0.23622047244094491" right="0.23622047244094491" top="0.31496062992125984" bottom="0.39370078740157483" header="0.31496062992125984" footer="0.31496062992125984"/>
  <pageSetup paperSize="9" scale="9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V14"/>
  <sheetViews>
    <sheetView showGridLines="0" zoomScaleNormal="100" workbookViewId="0">
      <selection activeCell="L17" sqref="L17"/>
    </sheetView>
  </sheetViews>
  <sheetFormatPr defaultColWidth="9.140625" defaultRowHeight="15" x14ac:dyDescent="0.25"/>
  <cols>
    <col min="1" max="1" width="15.140625" customWidth="1"/>
    <col min="2" max="11" width="10.140625" customWidth="1"/>
  </cols>
  <sheetData>
    <row r="1" spans="1:22" ht="15.75" thickBot="1" x14ac:dyDescent="0.3">
      <c r="A1" s="2519" t="s">
        <v>792</v>
      </c>
      <c r="B1" s="2519"/>
      <c r="C1" s="2519"/>
      <c r="D1" s="2519"/>
      <c r="E1" s="2519"/>
      <c r="F1" s="2519"/>
      <c r="G1" s="2519"/>
      <c r="H1" s="2519"/>
      <c r="I1" s="2519"/>
      <c r="J1" s="22"/>
      <c r="K1" s="22"/>
    </row>
    <row r="2" spans="1:22" ht="17.25" x14ac:dyDescent="0.25">
      <c r="A2" s="2330" t="s">
        <v>65</v>
      </c>
      <c r="B2" s="2527" t="s">
        <v>60</v>
      </c>
      <c r="C2" s="2530"/>
      <c r="D2" s="2527" t="s">
        <v>61</v>
      </c>
      <c r="E2" s="2530"/>
      <c r="F2" s="2527" t="s">
        <v>62</v>
      </c>
      <c r="G2" s="2530"/>
      <c r="H2" s="2527" t="s">
        <v>1118</v>
      </c>
      <c r="I2" s="2530"/>
      <c r="J2" s="2527" t="s">
        <v>15</v>
      </c>
      <c r="K2" s="2528"/>
    </row>
    <row r="3" spans="1:22" ht="30.75" thickBot="1" x14ac:dyDescent="0.3">
      <c r="A3" s="2529"/>
      <c r="B3" s="446" t="s">
        <v>41</v>
      </c>
      <c r="C3" s="447" t="s">
        <v>301</v>
      </c>
      <c r="D3" s="448" t="s">
        <v>41</v>
      </c>
      <c r="E3" s="446" t="s">
        <v>301</v>
      </c>
      <c r="F3" s="448" t="s">
        <v>41</v>
      </c>
      <c r="G3" s="446" t="s">
        <v>301</v>
      </c>
      <c r="H3" s="448" t="s">
        <v>41</v>
      </c>
      <c r="I3" s="446" t="s">
        <v>301</v>
      </c>
      <c r="J3" s="446" t="s">
        <v>41</v>
      </c>
      <c r="K3" s="558" t="s">
        <v>301</v>
      </c>
    </row>
    <row r="4" spans="1:22" ht="15.75" thickBot="1" x14ac:dyDescent="0.3">
      <c r="A4" s="718" t="s">
        <v>825</v>
      </c>
      <c r="B4" s="1013">
        <v>691</v>
      </c>
      <c r="C4" s="1013">
        <v>17028.655717098001</v>
      </c>
      <c r="D4" s="1013">
        <v>203</v>
      </c>
      <c r="E4" s="1013">
        <v>3678.8001122100009</v>
      </c>
      <c r="F4" s="1013">
        <v>7</v>
      </c>
      <c r="G4" s="1013">
        <v>70.660000000000011</v>
      </c>
      <c r="H4" s="1013">
        <v>403</v>
      </c>
      <c r="I4" s="1013">
        <v>127441.01480645196</v>
      </c>
      <c r="J4" s="1013">
        <v>1304</v>
      </c>
      <c r="K4" s="1014">
        <v>148219.13063576008</v>
      </c>
      <c r="L4" s="6"/>
      <c r="M4" s="6"/>
    </row>
    <row r="5" spans="1:22" x14ac:dyDescent="0.25">
      <c r="A5" s="1147" t="s">
        <v>944</v>
      </c>
      <c r="B5" s="1595">
        <f>SUM(B6:B8)</f>
        <v>200</v>
      </c>
      <c r="C5" s="1595">
        <f t="shared" ref="C5:J5" si="0">SUM(C6:C8)</f>
        <v>3618.86</v>
      </c>
      <c r="D5" s="1595">
        <f t="shared" si="0"/>
        <v>63</v>
      </c>
      <c r="E5" s="1595">
        <f t="shared" si="0"/>
        <v>964.04</v>
      </c>
      <c r="F5" s="1595">
        <f t="shared" si="0"/>
        <v>6</v>
      </c>
      <c r="G5" s="1595">
        <f t="shared" si="0"/>
        <v>32.410000000000004</v>
      </c>
      <c r="H5" s="1595">
        <f t="shared" si="0"/>
        <v>108</v>
      </c>
      <c r="I5" s="1595">
        <f>SUM(I6:I8)</f>
        <v>77681.76999999999</v>
      </c>
      <c r="J5" s="1595">
        <f t="shared" si="0"/>
        <v>377</v>
      </c>
      <c r="K5" s="1596">
        <f>SUM(K6:K8)</f>
        <v>82297.079999999987</v>
      </c>
      <c r="L5" s="6"/>
      <c r="M5" s="6"/>
      <c r="N5" s="6"/>
      <c r="O5" s="6"/>
      <c r="P5" s="6"/>
      <c r="Q5" s="6"/>
      <c r="R5" s="6"/>
      <c r="S5" s="6"/>
      <c r="T5" s="6"/>
      <c r="U5" s="6"/>
      <c r="V5" s="6"/>
    </row>
    <row r="6" spans="1:22" x14ac:dyDescent="0.25">
      <c r="A6" s="1393">
        <v>46142</v>
      </c>
      <c r="B6" s="1597">
        <v>78</v>
      </c>
      <c r="C6" s="1597">
        <v>1692.92</v>
      </c>
      <c r="D6" s="1597">
        <v>28</v>
      </c>
      <c r="E6" s="1597">
        <v>451.16</v>
      </c>
      <c r="F6" s="1597">
        <v>1</v>
      </c>
      <c r="G6" s="1597">
        <v>0.84</v>
      </c>
      <c r="H6" s="1597">
        <v>33</v>
      </c>
      <c r="I6" s="1597">
        <v>46215.67</v>
      </c>
      <c r="J6" s="1598">
        <v>140</v>
      </c>
      <c r="K6" s="1401">
        <v>48360.59</v>
      </c>
      <c r="L6" s="6"/>
      <c r="M6" s="6"/>
    </row>
    <row r="7" spans="1:22" x14ac:dyDescent="0.25">
      <c r="A7" s="1393">
        <v>46173</v>
      </c>
      <c r="B7" s="1597">
        <v>64</v>
      </c>
      <c r="C7" s="1597">
        <v>1117.6300000000001</v>
      </c>
      <c r="D7" s="1597">
        <v>19</v>
      </c>
      <c r="E7" s="1597">
        <v>386.59</v>
      </c>
      <c r="F7" s="1597">
        <v>0</v>
      </c>
      <c r="G7" s="1597">
        <v>0</v>
      </c>
      <c r="H7" s="1597">
        <v>35</v>
      </c>
      <c r="I7" s="1597">
        <v>9073.1299999999992</v>
      </c>
      <c r="J7" s="1598">
        <f>SUM(B7,D7,F7,H7)</f>
        <v>118</v>
      </c>
      <c r="K7" s="1401">
        <f>SUM(C7,E7,G7,I7)</f>
        <v>10577.349999999999</v>
      </c>
      <c r="L7" s="6"/>
      <c r="M7" s="6"/>
    </row>
    <row r="8" spans="1:22" ht="15.75" thickBot="1" x14ac:dyDescent="0.3">
      <c r="A8" s="1395">
        <v>46203</v>
      </c>
      <c r="B8" s="1402">
        <v>58</v>
      </c>
      <c r="C8" s="1402">
        <v>808.31</v>
      </c>
      <c r="D8" s="1402">
        <v>16</v>
      </c>
      <c r="E8" s="1402">
        <v>126.29</v>
      </c>
      <c r="F8" s="1402">
        <v>5</v>
      </c>
      <c r="G8" s="1402">
        <v>31.57</v>
      </c>
      <c r="H8" s="1402">
        <v>40</v>
      </c>
      <c r="I8" s="1402">
        <v>22392.97</v>
      </c>
      <c r="J8" s="1403">
        <f>SUM(B8,D8,F8,H8)</f>
        <v>119</v>
      </c>
      <c r="K8" s="1404">
        <f>SUM(C8,E8,G8,I8)</f>
        <v>23359.14</v>
      </c>
    </row>
    <row r="9" spans="1:22" ht="17.25" x14ac:dyDescent="0.25">
      <c r="A9" s="195" t="s">
        <v>1119</v>
      </c>
      <c r="B9" s="186"/>
      <c r="C9" s="186"/>
      <c r="D9" s="8"/>
      <c r="E9" s="8"/>
      <c r="F9" s="8"/>
      <c r="G9" s="8"/>
      <c r="H9" s="8"/>
      <c r="I9" s="8"/>
      <c r="J9" s="8"/>
      <c r="K9" s="8"/>
    </row>
    <row r="10" spans="1:22" x14ac:dyDescent="0.25">
      <c r="A10" s="182" t="s">
        <v>1054</v>
      </c>
      <c r="B10" s="186"/>
      <c r="C10" s="186"/>
      <c r="D10" s="8"/>
      <c r="E10" s="8"/>
      <c r="F10" s="8"/>
      <c r="G10" s="8"/>
      <c r="H10" s="8"/>
      <c r="I10" s="8"/>
      <c r="J10" s="8"/>
      <c r="K10" s="8"/>
    </row>
    <row r="11" spans="1:22" x14ac:dyDescent="0.25">
      <c r="A11" s="195" t="s">
        <v>64</v>
      </c>
      <c r="B11" s="186"/>
      <c r="C11" s="176"/>
      <c r="D11" s="8"/>
      <c r="E11" s="8"/>
      <c r="F11" s="8"/>
      <c r="G11" s="8"/>
      <c r="H11" s="8"/>
      <c r="I11" s="8"/>
      <c r="J11" s="8"/>
      <c r="K11" s="8"/>
    </row>
    <row r="12" spans="1:22" x14ac:dyDescent="0.25">
      <c r="B12" s="6"/>
      <c r="C12" s="6"/>
      <c r="D12" s="6"/>
      <c r="E12" s="6"/>
      <c r="F12" s="6"/>
      <c r="G12" s="6"/>
      <c r="H12" s="6"/>
      <c r="I12" s="6"/>
      <c r="J12" s="6"/>
      <c r="K12" s="6"/>
    </row>
    <row r="14" spans="1:22" x14ac:dyDescent="0.25">
      <c r="B14" s="6"/>
      <c r="C14" s="6"/>
      <c r="D14" s="6"/>
      <c r="E14" s="6"/>
      <c r="F14" s="6"/>
      <c r="G14" s="6"/>
      <c r="H14" s="6"/>
      <c r="I14" s="6"/>
      <c r="J14" s="6"/>
      <c r="K14" s="6"/>
      <c r="L14" s="6"/>
    </row>
  </sheetData>
  <mergeCells count="7">
    <mergeCell ref="J2:K2"/>
    <mergeCell ref="A1:I1"/>
    <mergeCell ref="A2:A3"/>
    <mergeCell ref="B2:C2"/>
    <mergeCell ref="D2:E2"/>
    <mergeCell ref="F2:G2"/>
    <mergeCell ref="H2:I2"/>
  </mergeCells>
  <printOptions horizontalCentered="1"/>
  <pageMargins left="0.23622047244094491" right="0.23622047244094491" top="0.31496062992125984" bottom="0.39370078740157483" header="0.31496062992125984" footer="0.31496062992125984"/>
  <pageSetup paperSize="9" scale="93"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U15"/>
  <sheetViews>
    <sheetView showGridLines="0" zoomScaleNormal="100" workbookViewId="0">
      <selection activeCell="K17" sqref="K17"/>
    </sheetView>
  </sheetViews>
  <sheetFormatPr defaultColWidth="9.140625" defaultRowHeight="15" x14ac:dyDescent="0.25"/>
  <cols>
    <col min="1" max="1" width="9.5703125" style="41" customWidth="1"/>
    <col min="2" max="2" width="9.85546875" style="41" customWidth="1"/>
    <col min="3" max="3" width="12.5703125" style="41" customWidth="1"/>
    <col min="4" max="4" width="9.5703125" style="41" customWidth="1"/>
    <col min="5" max="5" width="12.5703125" style="41" customWidth="1"/>
    <col min="6" max="6" width="10.28515625" style="41" customWidth="1"/>
    <col min="7" max="7" width="12.5703125" style="41" customWidth="1"/>
    <col min="8" max="8" width="10" style="41" customWidth="1"/>
    <col min="9" max="9" width="12.5703125" style="41" customWidth="1"/>
    <col min="10" max="10" width="8.5703125" style="41" customWidth="1"/>
    <col min="11" max="11" width="12.5703125" style="41" bestFit="1" customWidth="1"/>
    <col min="12" max="16384" width="9.140625" style="41"/>
  </cols>
  <sheetData>
    <row r="1" spans="1:21" ht="15" customHeight="1" thickBot="1" x14ac:dyDescent="0.3">
      <c r="A1" s="2502" t="s">
        <v>791</v>
      </c>
      <c r="B1" s="2502"/>
      <c r="C1" s="2502"/>
      <c r="D1" s="2502"/>
      <c r="E1" s="2502"/>
      <c r="F1" s="2502"/>
      <c r="G1" s="2502"/>
      <c r="H1" s="2502"/>
      <c r="I1" s="2502"/>
    </row>
    <row r="2" spans="1:21" s="58" customFormat="1" ht="18" customHeight="1" x14ac:dyDescent="0.25">
      <c r="A2" s="2532" t="s">
        <v>42</v>
      </c>
      <c r="B2" s="2534" t="s">
        <v>61</v>
      </c>
      <c r="C2" s="2535"/>
      <c r="D2" s="2536" t="s">
        <v>60</v>
      </c>
      <c r="E2" s="2535"/>
      <c r="F2" s="2536" t="s">
        <v>63</v>
      </c>
      <c r="G2" s="2535"/>
      <c r="H2" s="2536" t="s">
        <v>15</v>
      </c>
      <c r="I2" s="2537"/>
    </row>
    <row r="3" spans="1:21" s="58" customFormat="1" ht="31.5" customHeight="1" thickBot="1" x14ac:dyDescent="0.3">
      <c r="A3" s="2533"/>
      <c r="B3" s="1486" t="s">
        <v>41</v>
      </c>
      <c r="C3" s="414" t="s">
        <v>301</v>
      </c>
      <c r="D3" s="413" t="s">
        <v>41</v>
      </c>
      <c r="E3" s="522" t="s">
        <v>301</v>
      </c>
      <c r="F3" s="1486" t="s">
        <v>41</v>
      </c>
      <c r="G3" s="414" t="s">
        <v>301</v>
      </c>
      <c r="H3" s="1486" t="s">
        <v>41</v>
      </c>
      <c r="I3" s="559" t="s">
        <v>301</v>
      </c>
    </row>
    <row r="4" spans="1:21" s="42" customFormat="1" ht="18" customHeight="1" thickBot="1" x14ac:dyDescent="0.3">
      <c r="A4" s="1010" t="s">
        <v>825</v>
      </c>
      <c r="B4" s="1011">
        <v>468</v>
      </c>
      <c r="C4" s="1011">
        <v>342169</v>
      </c>
      <c r="D4" s="1011">
        <v>1295</v>
      </c>
      <c r="E4" s="1011">
        <v>350677</v>
      </c>
      <c r="F4" s="1011">
        <v>161</v>
      </c>
      <c r="G4" s="1011">
        <v>206889.8</v>
      </c>
      <c r="H4" s="1011">
        <v>1924</v>
      </c>
      <c r="I4" s="1012">
        <v>899735.8</v>
      </c>
      <c r="J4" s="72"/>
      <c r="K4" s="72"/>
    </row>
    <row r="5" spans="1:21" s="42" customFormat="1" ht="15.75" customHeight="1" x14ac:dyDescent="0.25">
      <c r="A5" s="1160" t="s">
        <v>944</v>
      </c>
      <c r="B5" s="1599">
        <f t="shared" ref="B5:G5" si="0">SUM(B6:B8)</f>
        <v>129</v>
      </c>
      <c r="C5" s="1599">
        <f t="shared" si="0"/>
        <v>92260.713699999993</v>
      </c>
      <c r="D5" s="1599">
        <f t="shared" si="0"/>
        <v>280</v>
      </c>
      <c r="E5" s="1599">
        <f t="shared" si="0"/>
        <v>68661.88</v>
      </c>
      <c r="F5" s="1599">
        <f t="shared" si="0"/>
        <v>30</v>
      </c>
      <c r="G5" s="1599">
        <f t="shared" si="0"/>
        <v>25718.089999999997</v>
      </c>
      <c r="H5" s="1599">
        <f>SUM(H6:H8)</f>
        <v>439</v>
      </c>
      <c r="I5" s="1600">
        <f>SUM(I6:I8)</f>
        <v>186640.68369999999</v>
      </c>
      <c r="J5" s="72"/>
      <c r="K5" s="72"/>
      <c r="L5" s="72"/>
      <c r="M5" s="72"/>
      <c r="N5" s="72"/>
      <c r="O5" s="72"/>
      <c r="P5" s="72"/>
      <c r="Q5" s="72"/>
      <c r="R5" s="43"/>
      <c r="S5" s="43"/>
      <c r="T5" s="43"/>
      <c r="U5" s="43"/>
    </row>
    <row r="6" spans="1:21" s="58" customFormat="1" ht="18" customHeight="1" x14ac:dyDescent="0.25">
      <c r="A6" s="1393">
        <v>46142</v>
      </c>
      <c r="B6" s="1601">
        <v>41</v>
      </c>
      <c r="C6" s="1601">
        <v>19555.293699999998</v>
      </c>
      <c r="D6" s="1601">
        <v>85</v>
      </c>
      <c r="E6" s="1601">
        <v>12830.41</v>
      </c>
      <c r="F6" s="1601">
        <v>4</v>
      </c>
      <c r="G6" s="1601">
        <v>1614.65</v>
      </c>
      <c r="H6" s="1602">
        <v>130</v>
      </c>
      <c r="I6" s="1603">
        <v>34000.3537</v>
      </c>
      <c r="J6" s="72"/>
      <c r="K6" s="72"/>
    </row>
    <row r="7" spans="1:21" s="58" customFormat="1" ht="18" customHeight="1" x14ac:dyDescent="0.25">
      <c r="A7" s="1393">
        <v>46173</v>
      </c>
      <c r="B7" s="1601">
        <v>31</v>
      </c>
      <c r="C7" s="1601">
        <v>22284.9</v>
      </c>
      <c r="D7" s="1601">
        <v>84</v>
      </c>
      <c r="E7" s="1601">
        <v>23426.5</v>
      </c>
      <c r="F7" s="1601">
        <v>4</v>
      </c>
      <c r="G7" s="1601">
        <v>4852.34</v>
      </c>
      <c r="H7" s="1602">
        <f>SUM(B7,D7,F7)</f>
        <v>119</v>
      </c>
      <c r="I7" s="1604">
        <f>SUM(C7,E7,G7)</f>
        <v>50563.740000000005</v>
      </c>
      <c r="J7" s="72"/>
      <c r="K7" s="72"/>
    </row>
    <row r="8" spans="1:21" s="58" customFormat="1" ht="15.75" thickBot="1" x14ac:dyDescent="0.3">
      <c r="A8" s="1395">
        <v>46203</v>
      </c>
      <c r="B8" s="1605">
        <v>57</v>
      </c>
      <c r="C8" s="1605">
        <v>50420.52</v>
      </c>
      <c r="D8" s="1605">
        <v>111</v>
      </c>
      <c r="E8" s="1605">
        <v>32404.97</v>
      </c>
      <c r="F8" s="1605">
        <v>22</v>
      </c>
      <c r="G8" s="1605">
        <v>19251.099999999999</v>
      </c>
      <c r="H8" s="1606">
        <f>SUM(B8,D8,F8)</f>
        <v>190</v>
      </c>
      <c r="I8" s="1607">
        <f>SUM(C8,E8,G8)</f>
        <v>102076.59</v>
      </c>
    </row>
    <row r="9" spans="1:21" x14ac:dyDescent="0.25">
      <c r="A9" s="182" t="s">
        <v>1054</v>
      </c>
      <c r="B9" s="1163"/>
      <c r="C9" s="1163"/>
      <c r="D9" s="1163"/>
      <c r="E9" s="1163"/>
      <c r="F9" s="1163"/>
      <c r="G9" s="1163"/>
      <c r="H9" s="1164"/>
      <c r="I9" s="1165"/>
    </row>
    <row r="10" spans="1:21" x14ac:dyDescent="0.25">
      <c r="A10" s="2531" t="s">
        <v>67</v>
      </c>
      <c r="B10" s="2531"/>
      <c r="C10" s="58"/>
      <c r="D10" s="58"/>
      <c r="E10" s="58"/>
      <c r="F10" s="58"/>
      <c r="G10" s="58"/>
      <c r="H10" s="58"/>
      <c r="I10" s="58"/>
    </row>
    <row r="11" spans="1:21" ht="0.75" customHeight="1" x14ac:dyDescent="0.25">
      <c r="C11" s="45"/>
      <c r="H11" s="46"/>
      <c r="I11" s="47"/>
    </row>
    <row r="12" spans="1:21" x14ac:dyDescent="0.25">
      <c r="B12" s="46"/>
      <c r="C12" s="46"/>
      <c r="D12" s="46"/>
      <c r="E12" s="46"/>
      <c r="F12" s="46"/>
      <c r="G12" s="46"/>
      <c r="H12" s="46"/>
      <c r="I12" s="46"/>
    </row>
    <row r="14" spans="1:21" x14ac:dyDescent="0.25">
      <c r="B14" s="195"/>
    </row>
    <row r="15" spans="1:21" x14ac:dyDescent="0.25">
      <c r="B15" s="48"/>
      <c r="C15" s="48"/>
      <c r="D15" s="48"/>
      <c r="E15" s="48"/>
      <c r="F15" s="48"/>
      <c r="G15" s="48"/>
      <c r="H15" s="48"/>
      <c r="I15" s="48"/>
    </row>
  </sheetData>
  <mergeCells count="7">
    <mergeCell ref="A10:B10"/>
    <mergeCell ref="A1:I1"/>
    <mergeCell ref="A2:A3"/>
    <mergeCell ref="B2:C2"/>
    <mergeCell ref="D2:E2"/>
    <mergeCell ref="F2:G2"/>
    <mergeCell ref="H2:I2"/>
  </mergeCells>
  <printOptions horizontalCentered="1"/>
  <pageMargins left="0.23622047244094491" right="0.23622047244094491" top="0.31496062992125984" bottom="0.39370078740157483" header="0.31496062992125984" footer="0.31496062992125984"/>
  <pageSetup paperSize="9" scale="78"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S23"/>
  <sheetViews>
    <sheetView showGridLines="0" workbookViewId="0">
      <selection activeCell="H18" sqref="H18"/>
    </sheetView>
  </sheetViews>
  <sheetFormatPr defaultColWidth="9.140625" defaultRowHeight="15" x14ac:dyDescent="0.25"/>
  <cols>
    <col min="1" max="1" width="11.5703125" style="41" customWidth="1"/>
    <col min="2" max="4" width="14.5703125" style="41" bestFit="1" customWidth="1"/>
    <col min="5" max="5" width="13.85546875" style="41" customWidth="1"/>
    <col min="6" max="7" width="14.5703125" style="41" bestFit="1" customWidth="1"/>
    <col min="8" max="8" width="16.7109375" style="41" bestFit="1" customWidth="1"/>
    <col min="9" max="9" width="14.85546875" style="41" bestFit="1" customWidth="1"/>
    <col min="10" max="11" width="14.5703125" style="41" bestFit="1" customWidth="1"/>
    <col min="12" max="12" width="16.7109375" style="41" bestFit="1" customWidth="1"/>
    <col min="13" max="13" width="15.28515625" style="41" customWidth="1"/>
    <col min="14" max="17" width="9.42578125" style="41" customWidth="1"/>
    <col min="18" max="18" width="13" style="41" customWidth="1"/>
    <col min="19" max="16384" width="9.140625" style="41"/>
  </cols>
  <sheetData>
    <row r="1" spans="1:19" ht="18.75" customHeight="1" thickBot="1" x14ac:dyDescent="0.3">
      <c r="A1" s="56" t="s">
        <v>790</v>
      </c>
      <c r="B1" s="56"/>
      <c r="C1" s="56"/>
      <c r="D1" s="56"/>
      <c r="E1" s="56"/>
      <c r="F1" s="56"/>
      <c r="G1" s="56"/>
      <c r="H1" s="56"/>
      <c r="I1" s="56"/>
      <c r="J1" s="56"/>
      <c r="K1" s="56"/>
      <c r="L1" s="56"/>
      <c r="M1" s="56"/>
      <c r="N1" s="56"/>
      <c r="O1" s="56"/>
      <c r="P1" s="56"/>
      <c r="Q1" s="56"/>
    </row>
    <row r="2" spans="1:19" s="58" customFormat="1" ht="18" customHeight="1" x14ac:dyDescent="0.25">
      <c r="A2" s="2545" t="s">
        <v>28</v>
      </c>
      <c r="B2" s="2541" t="s">
        <v>69</v>
      </c>
      <c r="C2" s="2539" t="s">
        <v>70</v>
      </c>
      <c r="D2" s="2541" t="s">
        <v>71</v>
      </c>
      <c r="E2" s="2541" t="s">
        <v>72</v>
      </c>
      <c r="F2" s="2539" t="s">
        <v>73</v>
      </c>
      <c r="G2" s="2538" t="s">
        <v>74</v>
      </c>
      <c r="H2" s="2541" t="s">
        <v>346</v>
      </c>
      <c r="I2" s="2539" t="s">
        <v>735</v>
      </c>
      <c r="J2" s="2538" t="s">
        <v>736</v>
      </c>
      <c r="K2" s="2538" t="s">
        <v>75</v>
      </c>
      <c r="L2" s="2541" t="s">
        <v>87</v>
      </c>
      <c r="M2" s="2541" t="s">
        <v>737</v>
      </c>
      <c r="N2" s="2538" t="s">
        <v>76</v>
      </c>
      <c r="O2" s="2539"/>
      <c r="P2" s="2539"/>
      <c r="Q2" s="2540"/>
    </row>
    <row r="3" spans="1:19" s="58" customFormat="1" ht="26.25" customHeight="1" thickBot="1" x14ac:dyDescent="0.3">
      <c r="A3" s="2546"/>
      <c r="B3" s="2542"/>
      <c r="C3" s="2544"/>
      <c r="D3" s="2542"/>
      <c r="E3" s="2542"/>
      <c r="F3" s="2544"/>
      <c r="G3" s="2543"/>
      <c r="H3" s="2542"/>
      <c r="I3" s="2544"/>
      <c r="J3" s="2543"/>
      <c r="K3" s="2543"/>
      <c r="L3" s="2542"/>
      <c r="M3" s="2542"/>
      <c r="N3" s="598" t="s">
        <v>562</v>
      </c>
      <c r="O3" s="598" t="s">
        <v>77</v>
      </c>
      <c r="P3" s="598" t="s">
        <v>78</v>
      </c>
      <c r="Q3" s="598" t="s">
        <v>79</v>
      </c>
    </row>
    <row r="4" spans="1:19" s="42" customFormat="1" ht="18" customHeight="1" thickBot="1" x14ac:dyDescent="0.3">
      <c r="A4" s="718" t="s">
        <v>825</v>
      </c>
      <c r="B4" s="443">
        <v>5663</v>
      </c>
      <c r="C4" s="443">
        <v>27</v>
      </c>
      <c r="D4" s="443">
        <v>4729</v>
      </c>
      <c r="E4" s="719">
        <v>247</v>
      </c>
      <c r="F4" s="443">
        <v>8603.99</v>
      </c>
      <c r="G4" s="720">
        <v>2168287.09</v>
      </c>
      <c r="H4" s="721">
        <v>1963647.0499999998</v>
      </c>
      <c r="I4" s="721">
        <v>7949.9880566801612</v>
      </c>
      <c r="J4" s="2264">
        <v>22822.516646346634</v>
      </c>
      <c r="K4" s="721">
        <v>2189763.6799999997</v>
      </c>
      <c r="L4" s="721">
        <v>1963647.4500000002</v>
      </c>
      <c r="M4" s="721">
        <v>41241172.450000003</v>
      </c>
      <c r="N4" s="721">
        <v>76882.58</v>
      </c>
      <c r="O4" s="443">
        <v>86159.02</v>
      </c>
      <c r="P4" s="443">
        <v>71425.009999999995</v>
      </c>
      <c r="Q4" s="566">
        <v>71947.55</v>
      </c>
    </row>
    <row r="5" spans="1:19" s="42" customFormat="1" ht="18" customHeight="1" x14ac:dyDescent="0.25">
      <c r="A5" s="1168" t="s">
        <v>944</v>
      </c>
      <c r="B5" s="1030">
        <f>B8</f>
        <v>5713</v>
      </c>
      <c r="C5" s="1030">
        <f>C8</f>
        <v>27</v>
      </c>
      <c r="D5" s="1030">
        <v>4678</v>
      </c>
      <c r="E5" s="1030">
        <f>SUM(E6:E8)</f>
        <v>60</v>
      </c>
      <c r="F5" s="1030">
        <f>SUM(F6:F8)</f>
        <v>2338.9700000000003</v>
      </c>
      <c r="G5" s="1030">
        <f>SUM(G6:G8)</f>
        <v>458621.58999999997</v>
      </c>
      <c r="H5" s="1030">
        <f>SUM(H6:H8)</f>
        <v>597318.79999999993</v>
      </c>
      <c r="I5" s="1167">
        <f>H5/E5</f>
        <v>9955.3133333333317</v>
      </c>
      <c r="J5" s="2265">
        <v>25537.685391432999</v>
      </c>
      <c r="K5" s="1167">
        <f>SUM(K6:K8)</f>
        <v>458621.45999999996</v>
      </c>
      <c r="L5" s="1167">
        <f>SUM(L6:L8)</f>
        <v>597318.43999999994</v>
      </c>
      <c r="M5" s="1167">
        <f>M8</f>
        <v>47409896.100000001</v>
      </c>
      <c r="N5" s="1167">
        <f>N6</f>
        <v>73762.429999999993</v>
      </c>
      <c r="O5" s="1030">
        <f>MAX(O6:O8)</f>
        <v>78384.7</v>
      </c>
      <c r="P5" s="1031">
        <f>MIN(P6:P8)</f>
        <v>73318.94</v>
      </c>
      <c r="Q5" s="1169">
        <f>Q8</f>
        <v>76478.67</v>
      </c>
      <c r="R5" s="310"/>
    </row>
    <row r="6" spans="1:19" s="58" customFormat="1" ht="18" customHeight="1" x14ac:dyDescent="0.25">
      <c r="A6" s="1106">
        <v>46142</v>
      </c>
      <c r="B6" s="1112">
        <v>5676</v>
      </c>
      <c r="C6" s="1112">
        <v>27</v>
      </c>
      <c r="D6" s="1112">
        <v>4641</v>
      </c>
      <c r="E6" s="1103">
        <v>20</v>
      </c>
      <c r="F6" s="1112">
        <v>773</v>
      </c>
      <c r="G6" s="1112">
        <v>181049</v>
      </c>
      <c r="H6" s="1102">
        <v>186462</v>
      </c>
      <c r="I6" s="1102">
        <v>9323.1</v>
      </c>
      <c r="J6" s="2266">
        <v>24121.862871927598</v>
      </c>
      <c r="K6" s="1102">
        <v>181048.87</v>
      </c>
      <c r="L6" s="1102">
        <v>186461.66</v>
      </c>
      <c r="M6" s="1102">
        <v>46329334.100000001</v>
      </c>
      <c r="N6" s="1608">
        <v>73762.429999999993</v>
      </c>
      <c r="O6" s="1112">
        <v>77254.33</v>
      </c>
      <c r="P6" s="1112">
        <v>76258.86</v>
      </c>
      <c r="Q6" s="1170">
        <v>76913.5</v>
      </c>
      <c r="R6" s="310"/>
      <c r="S6" s="307"/>
    </row>
    <row r="7" spans="1:19" s="58" customFormat="1" ht="18" customHeight="1" x14ac:dyDescent="0.25">
      <c r="A7" s="1535">
        <v>46143</v>
      </c>
      <c r="B7" s="1771">
        <v>5688</v>
      </c>
      <c r="C7" s="1771">
        <v>27</v>
      </c>
      <c r="D7" s="1771">
        <v>4637</v>
      </c>
      <c r="E7" s="1772">
        <v>19</v>
      </c>
      <c r="F7" s="1771">
        <v>770.03</v>
      </c>
      <c r="G7" s="1771">
        <v>133367.71</v>
      </c>
      <c r="H7" s="1773">
        <v>201326.58</v>
      </c>
      <c r="I7" s="1773">
        <v>10596.135789473999</v>
      </c>
      <c r="J7" s="2267">
        <v>26145.2904432295</v>
      </c>
      <c r="K7" s="1773">
        <v>133367.71</v>
      </c>
      <c r="L7" s="1773">
        <v>201326.58</v>
      </c>
      <c r="M7" s="1773">
        <v>46497814.780000001</v>
      </c>
      <c r="N7" s="1773">
        <v>77257.27</v>
      </c>
      <c r="O7" s="1771">
        <v>78384.7</v>
      </c>
      <c r="P7" s="1771">
        <v>74134.48</v>
      </c>
      <c r="Q7" s="1774">
        <v>74775.740000000005</v>
      </c>
      <c r="R7" s="310"/>
      <c r="S7" s="307"/>
    </row>
    <row r="8" spans="1:19" s="58" customFormat="1" ht="18" customHeight="1" thickBot="1" x14ac:dyDescent="0.3">
      <c r="A8" s="1105">
        <v>46174</v>
      </c>
      <c r="B8" s="1116">
        <v>5713</v>
      </c>
      <c r="C8" s="1116">
        <v>27</v>
      </c>
      <c r="D8" s="1116">
        <v>4678</v>
      </c>
      <c r="E8" s="1171">
        <v>21</v>
      </c>
      <c r="F8" s="1116">
        <v>795.94</v>
      </c>
      <c r="G8" s="1116">
        <v>144204.88</v>
      </c>
      <c r="H8" s="1172">
        <v>209530.22</v>
      </c>
      <c r="I8" s="1172">
        <v>9977.6295238095245</v>
      </c>
      <c r="J8" s="2268">
        <v>26324.876246953299</v>
      </c>
      <c r="K8" s="1172">
        <v>144204.88</v>
      </c>
      <c r="L8" s="1172">
        <v>209530.2</v>
      </c>
      <c r="M8" s="1172">
        <v>47409896.100000001</v>
      </c>
      <c r="N8" s="1775">
        <v>75203.02</v>
      </c>
      <c r="O8" s="1116">
        <v>77803.179999999993</v>
      </c>
      <c r="P8" s="1116">
        <v>73318.94</v>
      </c>
      <c r="Q8" s="1173">
        <v>76478.67</v>
      </c>
      <c r="R8" s="310"/>
      <c r="S8" s="307"/>
    </row>
    <row r="9" spans="1:19" s="58" customFormat="1" x14ac:dyDescent="0.25">
      <c r="A9" s="516" t="s">
        <v>1120</v>
      </c>
      <c r="B9" s="187"/>
      <c r="C9" s="187"/>
      <c r="D9" s="187"/>
      <c r="E9" s="187"/>
      <c r="F9" s="187"/>
      <c r="G9" s="187"/>
      <c r="H9" s="270"/>
      <c r="I9" s="271"/>
      <c r="K9" s="2224"/>
      <c r="L9" s="2224"/>
      <c r="M9" s="2224"/>
      <c r="P9" s="44"/>
    </row>
    <row r="10" spans="1:19" s="58" customFormat="1" x14ac:dyDescent="0.25">
      <c r="A10" s="2085" t="s">
        <v>1121</v>
      </c>
      <c r="B10" s="187"/>
      <c r="C10" s="187"/>
      <c r="D10" s="187"/>
      <c r="E10" s="187"/>
      <c r="F10" s="187"/>
      <c r="G10" s="187"/>
      <c r="H10" s="270"/>
      <c r="I10" s="271"/>
      <c r="P10" s="44"/>
    </row>
    <row r="11" spans="1:19" s="58" customFormat="1" x14ac:dyDescent="0.25">
      <c r="A11" s="516" t="s">
        <v>1122</v>
      </c>
      <c r="B11" s="187"/>
      <c r="C11" s="187"/>
      <c r="D11" s="187"/>
      <c r="E11" s="187"/>
      <c r="F11" s="187"/>
      <c r="G11" s="187"/>
      <c r="H11" s="270"/>
      <c r="I11" s="271"/>
      <c r="J11" s="271"/>
      <c r="P11" s="44"/>
      <c r="Q11" s="2086"/>
    </row>
    <row r="12" spans="1:19" s="214" customFormat="1" x14ac:dyDescent="0.25">
      <c r="A12" s="1663" t="s">
        <v>1084</v>
      </c>
      <c r="B12" s="247"/>
      <c r="C12" s="248"/>
      <c r="D12" s="248"/>
      <c r="E12" s="248"/>
      <c r="F12" s="248"/>
      <c r="G12" s="248"/>
      <c r="H12" s="274"/>
      <c r="I12" s="64"/>
      <c r="J12" s="64"/>
      <c r="K12" s="64"/>
      <c r="L12" s="64"/>
      <c r="M12" s="64"/>
      <c r="N12" s="64"/>
      <c r="O12" s="64"/>
      <c r="P12" s="64"/>
      <c r="Q12" s="277"/>
    </row>
    <row r="13" spans="1:19" x14ac:dyDescent="0.25">
      <c r="A13" s="2531" t="s">
        <v>81</v>
      </c>
      <c r="B13" s="2531"/>
      <c r="C13" s="2531"/>
      <c r="D13" s="2531"/>
      <c r="E13" s="2531"/>
      <c r="F13" s="2531"/>
      <c r="G13" s="2531"/>
      <c r="H13" s="2531"/>
      <c r="J13" s="1469"/>
    </row>
    <row r="14" spans="1:19" x14ac:dyDescent="0.25">
      <c r="F14" s="45"/>
      <c r="G14" s="45"/>
      <c r="H14" s="45"/>
      <c r="I14" s="45"/>
      <c r="J14" s="45"/>
      <c r="K14" s="45"/>
      <c r="L14" s="45"/>
    </row>
    <row r="15" spans="1:19" x14ac:dyDescent="0.25">
      <c r="J15" s="1488"/>
    </row>
    <row r="17" spans="8:18" x14ac:dyDescent="0.25">
      <c r="H17" s="462"/>
      <c r="I17" s="462"/>
      <c r="J17" s="462"/>
      <c r="K17" s="462"/>
      <c r="L17" s="462"/>
      <c r="M17" s="462"/>
      <c r="N17" s="462"/>
      <c r="O17" s="462"/>
      <c r="P17" s="462"/>
      <c r="Q17" s="462"/>
    </row>
    <row r="18" spans="8:18" x14ac:dyDescent="0.25">
      <c r="H18" s="462"/>
      <c r="I18" s="462"/>
      <c r="J18" s="462"/>
      <c r="K18" s="462"/>
      <c r="L18" s="462"/>
      <c r="M18" s="462"/>
      <c r="N18" s="462"/>
      <c r="O18" s="462"/>
      <c r="P18" s="462"/>
      <c r="Q18" s="462"/>
    </row>
    <row r="23" spans="8:18" x14ac:dyDescent="0.25">
      <c r="H23" s="461"/>
      <c r="I23" s="461"/>
      <c r="J23" s="461"/>
      <c r="K23" s="461"/>
      <c r="L23" s="461"/>
      <c r="M23" s="461"/>
      <c r="N23" s="461"/>
      <c r="O23" s="461"/>
      <c r="P23" s="461"/>
      <c r="Q23" s="461"/>
      <c r="R23" s="461"/>
    </row>
  </sheetData>
  <mergeCells count="15">
    <mergeCell ref="N2:Q2"/>
    <mergeCell ref="M2:M3"/>
    <mergeCell ref="A13:H13"/>
    <mergeCell ref="G2:G3"/>
    <mergeCell ref="H2:H3"/>
    <mergeCell ref="I2:I3"/>
    <mergeCell ref="J2:J3"/>
    <mergeCell ref="K2:K3"/>
    <mergeCell ref="L2:L3"/>
    <mergeCell ref="A2:A3"/>
    <mergeCell ref="B2:B3"/>
    <mergeCell ref="C2:C3"/>
    <mergeCell ref="D2:D3"/>
    <mergeCell ref="E2:E3"/>
    <mergeCell ref="F2:F3"/>
  </mergeCells>
  <printOptions horizontalCentered="1"/>
  <pageMargins left="0.78431372549019618" right="0.78431372549019618" top="0.98039215686274517" bottom="0.98039215686274517" header="0.50980392156862753" footer="0.50980392156862753"/>
  <pageSetup paperSize="9" scale="54" orientation="landscape" useFirstPageNumber="1"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T20"/>
  <sheetViews>
    <sheetView showGridLines="0" zoomScaleNormal="100" workbookViewId="0">
      <selection activeCell="I22" sqref="I22"/>
    </sheetView>
  </sheetViews>
  <sheetFormatPr defaultColWidth="9.140625" defaultRowHeight="15" x14ac:dyDescent="0.25"/>
  <cols>
    <col min="1" max="1" width="9.85546875" style="41" customWidth="1"/>
    <col min="2" max="2" width="14" style="41" customWidth="1"/>
    <col min="3" max="3" width="13.5703125" style="41" customWidth="1"/>
    <col min="4" max="4" width="13.28515625" style="41" customWidth="1"/>
    <col min="5" max="6" width="14.5703125" style="41" bestFit="1" customWidth="1"/>
    <col min="7" max="7" width="13.5703125" style="41" customWidth="1"/>
    <col min="8" max="8" width="13.7109375" style="41" customWidth="1"/>
    <col min="9" max="9" width="14.7109375" style="41" bestFit="1" customWidth="1"/>
    <col min="10" max="11" width="14.5703125" style="41" bestFit="1" customWidth="1"/>
    <col min="12" max="13" width="16.7109375" style="41" bestFit="1" customWidth="1"/>
    <col min="14" max="14" width="13.28515625" style="41" customWidth="1"/>
    <col min="15" max="17" width="14.5703125" style="41" bestFit="1" customWidth="1"/>
    <col min="18" max="18" width="7.140625" style="41" bestFit="1" customWidth="1"/>
    <col min="19" max="16384" width="9.140625" style="41"/>
  </cols>
  <sheetData>
    <row r="1" spans="1:20" ht="15.75" customHeight="1" thickBot="1" x14ac:dyDescent="0.3">
      <c r="A1" s="56" t="s">
        <v>789</v>
      </c>
      <c r="B1" s="56"/>
      <c r="C1" s="56"/>
      <c r="D1" s="56"/>
      <c r="E1" s="56"/>
      <c r="F1" s="56"/>
      <c r="G1" s="56"/>
      <c r="H1" s="56"/>
      <c r="I1" s="56"/>
      <c r="J1" s="56"/>
      <c r="K1" s="56"/>
      <c r="L1" s="56"/>
      <c r="M1" s="56"/>
      <c r="N1" s="56"/>
      <c r="O1" s="56"/>
      <c r="P1" s="56"/>
      <c r="Q1" s="56"/>
    </row>
    <row r="2" spans="1:20" s="58" customFormat="1" ht="15" customHeight="1" x14ac:dyDescent="0.25">
      <c r="A2" s="2545" t="s">
        <v>28</v>
      </c>
      <c r="B2" s="2541" t="s">
        <v>69</v>
      </c>
      <c r="C2" s="2539" t="s">
        <v>70</v>
      </c>
      <c r="D2" s="2541" t="s">
        <v>1123</v>
      </c>
      <c r="E2" s="2541" t="s">
        <v>72</v>
      </c>
      <c r="F2" s="2539" t="s">
        <v>73</v>
      </c>
      <c r="G2" s="2538" t="s">
        <v>74</v>
      </c>
      <c r="H2" s="2541" t="s">
        <v>346</v>
      </c>
      <c r="I2" s="2539" t="s">
        <v>735</v>
      </c>
      <c r="J2" s="2538" t="s">
        <v>1129</v>
      </c>
      <c r="K2" s="2538" t="s">
        <v>75</v>
      </c>
      <c r="L2" s="2541" t="s">
        <v>87</v>
      </c>
      <c r="M2" s="2541" t="s">
        <v>738</v>
      </c>
      <c r="N2" s="2538" t="s">
        <v>192</v>
      </c>
      <c r="O2" s="2539"/>
      <c r="P2" s="2539"/>
      <c r="Q2" s="2540"/>
    </row>
    <row r="3" spans="1:20" s="58" customFormat="1" ht="30.75" customHeight="1" thickBot="1" x14ac:dyDescent="0.3">
      <c r="A3" s="2546"/>
      <c r="B3" s="2542"/>
      <c r="C3" s="2544"/>
      <c r="D3" s="2542"/>
      <c r="E3" s="2542"/>
      <c r="F3" s="2544"/>
      <c r="G3" s="2543"/>
      <c r="H3" s="2542"/>
      <c r="I3" s="2544"/>
      <c r="J3" s="2543"/>
      <c r="K3" s="2543"/>
      <c r="L3" s="2542"/>
      <c r="M3" s="2542"/>
      <c r="N3" s="414" t="s">
        <v>562</v>
      </c>
      <c r="O3" s="414" t="s">
        <v>77</v>
      </c>
      <c r="P3" s="414" t="s">
        <v>78</v>
      </c>
      <c r="Q3" s="559" t="s">
        <v>79</v>
      </c>
    </row>
    <row r="4" spans="1:20" s="42" customFormat="1" ht="15.75" thickBot="1" x14ac:dyDescent="0.3">
      <c r="A4" s="718" t="s">
        <v>825</v>
      </c>
      <c r="B4" s="443">
        <v>2979</v>
      </c>
      <c r="C4" s="443">
        <v>3</v>
      </c>
      <c r="D4" s="443">
        <v>4431</v>
      </c>
      <c r="E4" s="638">
        <v>247</v>
      </c>
      <c r="F4" s="443">
        <v>82619.439910000001</v>
      </c>
      <c r="G4" s="445">
        <v>11129019.60249</v>
      </c>
      <c r="H4" s="445">
        <v>26062616.728602543</v>
      </c>
      <c r="I4" s="445">
        <v>105516.66691741921</v>
      </c>
      <c r="J4" s="445">
        <v>31545.380550864764</v>
      </c>
      <c r="K4" s="445">
        <v>11129019.60249</v>
      </c>
      <c r="L4" s="445">
        <v>26062616.728602543</v>
      </c>
      <c r="M4" s="445">
        <v>41125214.612457998</v>
      </c>
      <c r="N4" s="445">
        <v>23341.1</v>
      </c>
      <c r="O4" s="443">
        <v>26373.200000000001</v>
      </c>
      <c r="P4" s="443">
        <v>21743.65</v>
      </c>
      <c r="Q4" s="566">
        <v>22331.4</v>
      </c>
    </row>
    <row r="5" spans="1:20" s="42" customFormat="1" ht="15" customHeight="1" x14ac:dyDescent="0.25">
      <c r="A5" s="1168" t="s">
        <v>944</v>
      </c>
      <c r="B5" s="1030">
        <f>B8</f>
        <v>3005</v>
      </c>
      <c r="C5" s="1030">
        <f>C8</f>
        <v>107</v>
      </c>
      <c r="D5" s="1030">
        <v>3774</v>
      </c>
      <c r="E5" s="1031">
        <f>SUM(E6:E8)</f>
        <v>60</v>
      </c>
      <c r="F5" s="1031">
        <f>SUM(F6:F8)</f>
        <v>23028.75</v>
      </c>
      <c r="G5" s="1031">
        <f>SUM(G6:G8)</f>
        <v>3364950.31</v>
      </c>
      <c r="H5" s="1031">
        <f>SUM(H6:H8)</f>
        <v>8156923.7400000002</v>
      </c>
      <c r="I5" s="1030">
        <f>H5/E5</f>
        <v>135948.72899999999</v>
      </c>
      <c r="J5" s="1030">
        <f>H5/(F5/100)</f>
        <v>35420.610063507571</v>
      </c>
      <c r="K5" s="1031">
        <f>SUM(K6:K8)</f>
        <v>3364950.31</v>
      </c>
      <c r="L5" s="1031">
        <f>SUM(L6:L8)</f>
        <v>8156923.7400000002</v>
      </c>
      <c r="M5" s="1030">
        <f>M8</f>
        <v>47408274.960000001</v>
      </c>
      <c r="N5" s="1030">
        <f>N6</f>
        <v>22899</v>
      </c>
      <c r="O5" s="1030">
        <f>MAX(O6:O8)</f>
        <v>24601.7</v>
      </c>
      <c r="P5" s="1030">
        <f>MIN(P6:P8)</f>
        <v>22182.55</v>
      </c>
      <c r="Q5" s="1169">
        <f>Q8</f>
        <v>25517.05</v>
      </c>
      <c r="T5" s="309"/>
    </row>
    <row r="6" spans="1:20" s="202" customFormat="1" x14ac:dyDescent="0.25">
      <c r="A6" s="1093">
        <v>46142</v>
      </c>
      <c r="B6" s="1113">
        <v>2986</v>
      </c>
      <c r="C6" s="1113">
        <v>109</v>
      </c>
      <c r="D6" s="1113">
        <v>3659</v>
      </c>
      <c r="E6" s="1175">
        <v>20</v>
      </c>
      <c r="F6" s="1175">
        <v>7471.99</v>
      </c>
      <c r="G6" s="1175">
        <v>1065311.8500000001</v>
      </c>
      <c r="H6" s="1175">
        <v>2694181.66</v>
      </c>
      <c r="I6" s="1113">
        <v>134709.07999999999</v>
      </c>
      <c r="J6" s="1113">
        <v>36057.08</v>
      </c>
      <c r="K6" s="1113">
        <v>1065311.8500000001</v>
      </c>
      <c r="L6" s="1113">
        <v>2694181.66</v>
      </c>
      <c r="M6" s="1113">
        <v>46347219.125975102</v>
      </c>
      <c r="N6" s="1113">
        <v>22899</v>
      </c>
      <c r="O6" s="1113">
        <v>24601.7</v>
      </c>
      <c r="P6" s="1113">
        <v>22182.55</v>
      </c>
      <c r="Q6" s="1176">
        <v>23997.55</v>
      </c>
      <c r="T6" s="1174"/>
    </row>
    <row r="7" spans="1:20" s="202" customFormat="1" x14ac:dyDescent="0.25">
      <c r="A7" s="1658">
        <v>46143</v>
      </c>
      <c r="B7" s="1776">
        <v>2993</v>
      </c>
      <c r="C7" s="1776">
        <v>109</v>
      </c>
      <c r="D7" s="1776">
        <v>3614</v>
      </c>
      <c r="E7" s="1777">
        <v>19</v>
      </c>
      <c r="F7" s="1777">
        <v>7516.45</v>
      </c>
      <c r="G7" s="1777">
        <v>1101256.48</v>
      </c>
      <c r="H7" s="1777">
        <v>2691105.87</v>
      </c>
      <c r="I7" s="1776">
        <v>141637.15</v>
      </c>
      <c r="J7" s="1776">
        <v>35802.879999999997</v>
      </c>
      <c r="K7" s="1776">
        <v>1101256.48</v>
      </c>
      <c r="L7" s="1776">
        <v>2691105.87</v>
      </c>
      <c r="M7" s="1776">
        <v>46534794.298101798</v>
      </c>
      <c r="N7" s="1776">
        <v>24063.55</v>
      </c>
      <c r="O7" s="1776">
        <v>24482.1</v>
      </c>
      <c r="P7" s="1776">
        <v>23262.55</v>
      </c>
      <c r="Q7" s="1778">
        <v>23547.75</v>
      </c>
      <c r="T7" s="1174"/>
    </row>
    <row r="8" spans="1:20" s="58" customFormat="1" ht="15.75" customHeight="1" thickBot="1" x14ac:dyDescent="0.3">
      <c r="A8" s="1105">
        <v>46174</v>
      </c>
      <c r="B8" s="1116">
        <v>3005</v>
      </c>
      <c r="C8" s="1116">
        <v>107</v>
      </c>
      <c r="D8" s="1116">
        <v>3670</v>
      </c>
      <c r="E8" s="1171">
        <v>21</v>
      </c>
      <c r="F8" s="1116">
        <v>8040.31</v>
      </c>
      <c r="G8" s="1116">
        <v>1198381.98</v>
      </c>
      <c r="H8" s="1116">
        <v>2771636.21</v>
      </c>
      <c r="I8" s="1116">
        <v>131982.68</v>
      </c>
      <c r="J8" s="1116">
        <v>34471.760000000002</v>
      </c>
      <c r="K8" s="1116">
        <v>1198381.98</v>
      </c>
      <c r="L8" s="1116">
        <v>2771636.21</v>
      </c>
      <c r="M8" s="1116">
        <v>47408274.960000001</v>
      </c>
      <c r="N8" s="1116">
        <v>24669.7</v>
      </c>
      <c r="O8" s="1116">
        <v>24261.599999999999</v>
      </c>
      <c r="P8" s="1116">
        <v>23070.15</v>
      </c>
      <c r="Q8" s="1173">
        <v>25517.05</v>
      </c>
      <c r="R8" s="1433"/>
      <c r="S8" s="308"/>
      <c r="T8" s="212"/>
    </row>
    <row r="9" spans="1:20" s="58" customFormat="1" ht="13.5" customHeight="1" x14ac:dyDescent="0.25">
      <c r="A9" s="516" t="s">
        <v>739</v>
      </c>
      <c r="B9"/>
      <c r="C9"/>
      <c r="D9"/>
      <c r="E9"/>
      <c r="F9"/>
      <c r="G9"/>
      <c r="H9"/>
      <c r="I9"/>
      <c r="J9"/>
      <c r="K9"/>
      <c r="L9"/>
      <c r="M9"/>
      <c r="N9"/>
      <c r="O9"/>
      <c r="P9"/>
      <c r="Q9"/>
    </row>
    <row r="10" spans="1:20" s="58" customFormat="1" ht="13.5" customHeight="1" x14ac:dyDescent="0.25">
      <c r="A10" s="516" t="s">
        <v>80</v>
      </c>
      <c r="B10" s="191"/>
      <c r="C10" s="191"/>
      <c r="D10" s="191"/>
      <c r="E10" s="191"/>
      <c r="F10" s="191"/>
      <c r="G10" s="191"/>
      <c r="H10" s="191"/>
      <c r="J10" s="44"/>
      <c r="Q10" s="2086"/>
    </row>
    <row r="11" spans="1:20" s="58" customFormat="1" ht="17.25" x14ac:dyDescent="0.25">
      <c r="A11" s="250" t="s">
        <v>1124</v>
      </c>
      <c r="B11" s="251"/>
      <c r="C11" s="251"/>
      <c r="D11" s="251"/>
      <c r="E11" s="251"/>
      <c r="F11" s="251"/>
      <c r="G11" s="251"/>
      <c r="H11" s="251"/>
      <c r="I11" s="251"/>
      <c r="J11" s="251"/>
    </row>
    <row r="12" spans="1:20" s="58" customFormat="1" ht="15" customHeight="1" x14ac:dyDescent="0.25">
      <c r="A12" s="1663" t="s">
        <v>1085</v>
      </c>
      <c r="B12" s="249"/>
      <c r="C12" s="249"/>
      <c r="D12" s="249"/>
      <c r="E12" s="249"/>
      <c r="F12" s="249"/>
      <c r="G12" s="249"/>
      <c r="H12" s="249"/>
      <c r="I12" s="249"/>
      <c r="J12" s="249"/>
    </row>
    <row r="13" spans="1:20" s="58" customFormat="1" ht="15" customHeight="1" x14ac:dyDescent="0.25">
      <c r="A13" s="2531" t="s">
        <v>83</v>
      </c>
      <c r="B13" s="2531"/>
      <c r="C13" s="2531"/>
      <c r="D13" s="2531"/>
      <c r="E13" s="2531"/>
      <c r="F13" s="2531"/>
      <c r="G13" s="2531"/>
      <c r="H13" s="2531"/>
      <c r="I13" s="188"/>
      <c r="J13" s="278"/>
    </row>
    <row r="14" spans="1:20" s="58" customFormat="1" ht="15" customHeight="1" x14ac:dyDescent="0.25">
      <c r="A14" s="233"/>
      <c r="B14" s="231"/>
      <c r="C14" s="231"/>
      <c r="D14" s="231"/>
      <c r="E14" s="231"/>
      <c r="F14" s="231"/>
      <c r="G14" s="231"/>
      <c r="H14" s="231"/>
      <c r="I14" s="231"/>
      <c r="J14" s="231"/>
      <c r="K14" s="41"/>
      <c r="L14" s="41"/>
    </row>
    <row r="15" spans="1:20" x14ac:dyDescent="0.25">
      <c r="A15" s="231"/>
      <c r="B15" s="231"/>
      <c r="C15" s="231"/>
      <c r="D15" s="231"/>
      <c r="E15" s="2225"/>
      <c r="F15" s="2225"/>
      <c r="G15" s="2225"/>
      <c r="H15" s="2225"/>
      <c r="I15" s="2225"/>
      <c r="J15" s="2225"/>
      <c r="K15" s="2225"/>
      <c r="L15" s="2225"/>
    </row>
    <row r="16" spans="1:20" ht="15" customHeight="1" x14ac:dyDescent="0.25">
      <c r="A16" s="231"/>
      <c r="B16" s="231"/>
      <c r="C16" s="231"/>
      <c r="D16" s="231"/>
      <c r="E16" s="231"/>
      <c r="F16" s="231"/>
      <c r="G16" s="231"/>
      <c r="H16" s="231"/>
      <c r="I16" s="231"/>
      <c r="J16" s="234"/>
    </row>
    <row r="17" spans="4:10" x14ac:dyDescent="0.25">
      <c r="D17" s="41" t="s">
        <v>560</v>
      </c>
      <c r="J17" s="54"/>
    </row>
    <row r="18" spans="4:10" ht="15" customHeight="1" x14ac:dyDescent="0.25">
      <c r="H18" s="50"/>
      <c r="J18" s="54"/>
    </row>
    <row r="19" spans="4:10" x14ac:dyDescent="0.25">
      <c r="H19" s="50"/>
      <c r="J19" s="54"/>
    </row>
    <row r="20" spans="4:10" ht="15" customHeight="1" x14ac:dyDescent="0.25">
      <c r="H20" s="50"/>
    </row>
  </sheetData>
  <mergeCells count="15">
    <mergeCell ref="N2:Q2"/>
    <mergeCell ref="M2:M3"/>
    <mergeCell ref="A13:H13"/>
    <mergeCell ref="G2:G3"/>
    <mergeCell ref="H2:H3"/>
    <mergeCell ref="I2:I3"/>
    <mergeCell ref="J2:J3"/>
    <mergeCell ref="K2:K3"/>
    <mergeCell ref="L2:L3"/>
    <mergeCell ref="A2:A3"/>
    <mergeCell ref="B2:B3"/>
    <mergeCell ref="C2:C3"/>
    <mergeCell ref="D2:D3"/>
    <mergeCell ref="E2:E3"/>
    <mergeCell ref="F2:F3"/>
  </mergeCells>
  <printOptions horizontalCentered="1"/>
  <pageMargins left="0.78431372549019618" right="0.78431372549019618" top="0.98039215686274517" bottom="0.98039215686274517" header="0.50980392156862753" footer="0.50980392156862753"/>
  <pageSetup paperSize="9" scale="53" fitToHeight="0" orientation="landscape" useFirstPageNumber="1" horizontalDpi="300"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R17"/>
  <sheetViews>
    <sheetView showGridLines="0" workbookViewId="0">
      <selection activeCell="I17" sqref="I17"/>
    </sheetView>
  </sheetViews>
  <sheetFormatPr defaultColWidth="9.140625" defaultRowHeight="15" x14ac:dyDescent="0.25"/>
  <cols>
    <col min="1" max="1" width="11.28515625" style="41" customWidth="1"/>
    <col min="2" max="2" width="13.7109375" style="41" customWidth="1"/>
    <col min="3" max="4" width="14.5703125" style="41" bestFit="1" customWidth="1"/>
    <col min="5" max="5" width="10.140625" style="41" customWidth="1"/>
    <col min="6" max="6" width="9.42578125" style="41" customWidth="1"/>
    <col min="7" max="7" width="10.42578125" style="41" customWidth="1"/>
    <col min="8" max="8" width="11.28515625" style="41" customWidth="1"/>
    <col min="9" max="9" width="13.7109375" style="41" customWidth="1"/>
    <col min="10" max="10" width="15.7109375" style="41" customWidth="1"/>
    <col min="11" max="11" width="14.5703125" style="41" bestFit="1" customWidth="1"/>
    <col min="12" max="12" width="9.85546875" style="41" customWidth="1"/>
    <col min="13" max="13" width="13.7109375" style="41" customWidth="1"/>
    <col min="14" max="14" width="9.5703125" style="41" customWidth="1"/>
    <col min="15" max="17" width="10.7109375" style="41" customWidth="1"/>
    <col min="18" max="18" width="14.5703125" style="41" bestFit="1" customWidth="1"/>
    <col min="19" max="16384" width="9.140625" style="41"/>
  </cols>
  <sheetData>
    <row r="1" spans="1:18" ht="15.75" thickBot="1" x14ac:dyDescent="0.3">
      <c r="A1" s="55" t="s">
        <v>788</v>
      </c>
      <c r="B1" s="55"/>
      <c r="C1" s="55"/>
    </row>
    <row r="2" spans="1:18" s="58" customFormat="1" ht="15" customHeight="1" x14ac:dyDescent="0.25">
      <c r="A2" s="2545" t="s">
        <v>42</v>
      </c>
      <c r="B2" s="2541" t="s">
        <v>69</v>
      </c>
      <c r="C2" s="2539" t="s">
        <v>84</v>
      </c>
      <c r="D2" s="2541" t="s">
        <v>85</v>
      </c>
      <c r="E2" s="2541" t="s">
        <v>72</v>
      </c>
      <c r="F2" s="2539" t="s">
        <v>73</v>
      </c>
      <c r="G2" s="2538" t="s">
        <v>74</v>
      </c>
      <c r="H2" s="2541" t="s">
        <v>86</v>
      </c>
      <c r="I2" s="2539" t="s">
        <v>749</v>
      </c>
      <c r="J2" s="2538" t="s">
        <v>242</v>
      </c>
      <c r="K2" s="2538" t="s">
        <v>75</v>
      </c>
      <c r="L2" s="2541" t="s">
        <v>87</v>
      </c>
      <c r="M2" s="2541" t="s">
        <v>88</v>
      </c>
      <c r="N2" s="2547" t="s">
        <v>89</v>
      </c>
      <c r="O2" s="2548"/>
      <c r="P2" s="2548"/>
      <c r="Q2" s="2549"/>
    </row>
    <row r="3" spans="1:18" s="58" customFormat="1" ht="32.25" customHeight="1" thickBot="1" x14ac:dyDescent="0.3">
      <c r="A3" s="2546"/>
      <c r="B3" s="2542"/>
      <c r="C3" s="2544"/>
      <c r="D3" s="2542"/>
      <c r="E3" s="2542"/>
      <c r="F3" s="2544"/>
      <c r="G3" s="2543"/>
      <c r="H3" s="2542"/>
      <c r="I3" s="2544"/>
      <c r="J3" s="2543"/>
      <c r="K3" s="2543"/>
      <c r="L3" s="2542"/>
      <c r="M3" s="2542"/>
      <c r="N3" s="414" t="s">
        <v>562</v>
      </c>
      <c r="O3" s="414" t="s">
        <v>77</v>
      </c>
      <c r="P3" s="723" t="s">
        <v>78</v>
      </c>
      <c r="Q3" s="559" t="s">
        <v>79</v>
      </c>
    </row>
    <row r="4" spans="1:18" s="42" customFormat="1" ht="15.75" thickBot="1" x14ac:dyDescent="0.3">
      <c r="A4" s="718" t="s">
        <v>825</v>
      </c>
      <c r="B4" s="443">
        <v>260</v>
      </c>
      <c r="C4" s="443">
        <v>3051</v>
      </c>
      <c r="D4" s="443">
        <v>142</v>
      </c>
      <c r="E4" s="443">
        <v>247</v>
      </c>
      <c r="F4" s="443">
        <v>3.6405400000000001</v>
      </c>
      <c r="G4" s="443">
        <v>60.109150000000007</v>
      </c>
      <c r="H4" s="443">
        <v>98.077097518000002</v>
      </c>
      <c r="I4" s="783">
        <v>0.39707326930364373</v>
      </c>
      <c r="J4" s="445">
        <v>2694.0260927774448</v>
      </c>
      <c r="K4" s="443" t="s">
        <v>68</v>
      </c>
      <c r="L4" s="444" t="s">
        <v>68</v>
      </c>
      <c r="M4" s="722">
        <v>45639298.280000001</v>
      </c>
      <c r="N4" s="1182">
        <v>44411.519999999997</v>
      </c>
      <c r="O4" s="443">
        <v>49200.97</v>
      </c>
      <c r="P4" s="443">
        <v>41665.019999999997</v>
      </c>
      <c r="Q4" s="566">
        <v>41665.019999999997</v>
      </c>
    </row>
    <row r="5" spans="1:18" s="42" customFormat="1" x14ac:dyDescent="0.25">
      <c r="A5" s="1183" t="s">
        <v>944</v>
      </c>
      <c r="B5" s="1030">
        <f>B8</f>
        <v>258</v>
      </c>
      <c r="C5" s="2078">
        <f>C8</f>
        <v>3078</v>
      </c>
      <c r="D5" s="1031">
        <v>142</v>
      </c>
      <c r="E5" s="1030">
        <f>SUM(E6:E8)</f>
        <v>60</v>
      </c>
      <c r="F5" s="1030">
        <f t="shared" ref="F5:I5" si="0">SUM(F6:F8)</f>
        <v>32.44632</v>
      </c>
      <c r="G5" s="1030">
        <f t="shared" si="0"/>
        <v>7801.5165899999984</v>
      </c>
      <c r="H5" s="1030">
        <f>SUM(H6:H8)</f>
        <v>11478.681264296001</v>
      </c>
      <c r="I5" s="1030">
        <f t="shared" si="0"/>
        <v>576.33610995582467</v>
      </c>
      <c r="J5" s="1030">
        <f>H5/(F5/100)</f>
        <v>35377.451939991966</v>
      </c>
      <c r="K5" s="1030" t="s">
        <v>68</v>
      </c>
      <c r="L5" s="1032" t="s">
        <v>68</v>
      </c>
      <c r="M5" s="1030">
        <f>M8</f>
        <v>46948496.700000003</v>
      </c>
      <c r="N5" s="1030">
        <f>N6</f>
        <v>41665.019999999997</v>
      </c>
      <c r="O5" s="1031">
        <f>MAX(O6:O8)</f>
        <v>46082.05</v>
      </c>
      <c r="P5" s="1031">
        <f>MIN(P6:P8)</f>
        <v>41415.589999999997</v>
      </c>
      <c r="Q5" s="1184">
        <f>Q8</f>
        <v>44634.78</v>
      </c>
    </row>
    <row r="6" spans="1:18" s="42" customFormat="1" x14ac:dyDescent="0.25">
      <c r="A6" s="1106">
        <v>45777</v>
      </c>
      <c r="B6" s="1177">
        <v>259</v>
      </c>
      <c r="C6" s="1177">
        <v>3053</v>
      </c>
      <c r="D6" s="1178">
        <v>149</v>
      </c>
      <c r="E6" s="1177">
        <v>20</v>
      </c>
      <c r="F6" s="1177">
        <v>11.083690000000001</v>
      </c>
      <c r="G6" s="1177">
        <v>2445.0462599999996</v>
      </c>
      <c r="H6" s="1177">
        <v>3579.3747000000012</v>
      </c>
      <c r="I6" s="1179">
        <v>178.96873500000007</v>
      </c>
      <c r="J6" s="1180">
        <v>32294.070837419677</v>
      </c>
      <c r="K6" s="1177" t="s">
        <v>68</v>
      </c>
      <c r="L6" s="1181" t="s">
        <v>68</v>
      </c>
      <c r="M6" s="1180">
        <v>48265762.229999997</v>
      </c>
      <c r="N6" s="1180">
        <v>41665.019999999997</v>
      </c>
      <c r="O6" s="1177">
        <v>46082.05</v>
      </c>
      <c r="P6" s="1177">
        <v>41415.589999999997</v>
      </c>
      <c r="Q6" s="1185">
        <v>44847.92</v>
      </c>
    </row>
    <row r="7" spans="1:18" s="42" customFormat="1" x14ac:dyDescent="0.25">
      <c r="A7" s="1535">
        <v>46143</v>
      </c>
      <c r="B7" s="1779">
        <v>259</v>
      </c>
      <c r="C7" s="1779">
        <v>3067</v>
      </c>
      <c r="D7" s="1780">
        <v>146</v>
      </c>
      <c r="E7" s="1779">
        <v>19</v>
      </c>
      <c r="F7" s="1779">
        <v>11.065150000000001</v>
      </c>
      <c r="G7" s="1779">
        <v>2951.7525399999995</v>
      </c>
      <c r="H7" s="1779">
        <v>4231.3789428750006</v>
      </c>
      <c r="I7" s="1781">
        <v>222.70415488815792</v>
      </c>
      <c r="J7" s="1782">
        <v>38240.592697568492</v>
      </c>
      <c r="K7" s="1779" t="s">
        <v>68</v>
      </c>
      <c r="L7" s="1783" t="s">
        <v>68</v>
      </c>
      <c r="M7" s="1782">
        <v>46173829.619999997</v>
      </c>
      <c r="N7" s="1782">
        <v>44847.92</v>
      </c>
      <c r="O7" s="1779">
        <v>45774.45</v>
      </c>
      <c r="P7" s="1779">
        <v>43476.36</v>
      </c>
      <c r="Q7" s="1784">
        <v>43898.35</v>
      </c>
    </row>
    <row r="8" spans="1:18" s="58" customFormat="1" ht="15.75" thickBot="1" x14ac:dyDescent="0.3">
      <c r="A8" s="1105">
        <v>46174</v>
      </c>
      <c r="B8" s="1186">
        <v>258</v>
      </c>
      <c r="C8" s="1186">
        <v>3078</v>
      </c>
      <c r="D8" s="1187">
        <v>143</v>
      </c>
      <c r="E8" s="1186">
        <v>21</v>
      </c>
      <c r="F8" s="1186">
        <v>10.297480000000002</v>
      </c>
      <c r="G8" s="1186">
        <v>2404.7177899999997</v>
      </c>
      <c r="H8" s="1186">
        <v>3667.9276214209999</v>
      </c>
      <c r="I8" s="1188">
        <v>174.66322006766666</v>
      </c>
      <c r="J8" s="1189">
        <v>35619.662494328702</v>
      </c>
      <c r="K8" s="1186" t="s">
        <v>68</v>
      </c>
      <c r="L8" s="1190" t="s">
        <v>68</v>
      </c>
      <c r="M8" s="1189">
        <v>46948496.700000003</v>
      </c>
      <c r="N8" s="1189">
        <v>43898.35</v>
      </c>
      <c r="O8" s="1186">
        <v>45340.77</v>
      </c>
      <c r="P8" s="1186">
        <v>43007.32</v>
      </c>
      <c r="Q8" s="1191">
        <v>44634.78</v>
      </c>
    </row>
    <row r="9" spans="1:18" s="58" customFormat="1" x14ac:dyDescent="0.25">
      <c r="A9" s="114" t="s">
        <v>5</v>
      </c>
      <c r="B9" s="59"/>
      <c r="C9" s="59"/>
      <c r="D9" s="59"/>
      <c r="E9" s="59"/>
      <c r="F9" s="59"/>
      <c r="G9" s="59"/>
      <c r="H9" s="252"/>
      <c r="I9" s="252"/>
      <c r="J9" s="59"/>
      <c r="K9" s="59"/>
      <c r="L9" s="252"/>
      <c r="M9" s="59"/>
      <c r="N9" s="59"/>
      <c r="O9" s="59"/>
      <c r="P9" s="59"/>
      <c r="Q9" s="59"/>
    </row>
    <row r="10" spans="1:18" s="58" customFormat="1" x14ac:dyDescent="0.25">
      <c r="A10" s="232" t="s">
        <v>90</v>
      </c>
      <c r="B10" s="230"/>
      <c r="C10" s="230"/>
      <c r="D10" s="230"/>
      <c r="E10" s="230"/>
      <c r="F10" s="230"/>
      <c r="G10" s="230"/>
      <c r="H10" s="230"/>
      <c r="I10" s="230"/>
      <c r="J10" s="230"/>
      <c r="K10" s="230"/>
      <c r="L10" s="230"/>
      <c r="M10" s="230"/>
      <c r="N10" s="230"/>
      <c r="O10" s="230"/>
      <c r="P10" s="230"/>
      <c r="Q10" s="230"/>
      <c r="R10" s="230"/>
    </row>
    <row r="11" spans="1:18" s="58" customFormat="1" x14ac:dyDescent="0.25">
      <c r="A11" s="238" t="s">
        <v>1084</v>
      </c>
      <c r="B11" s="230"/>
      <c r="C11" s="230"/>
      <c r="D11" s="230"/>
      <c r="E11" s="230"/>
      <c r="F11" s="230"/>
      <c r="G11" s="230"/>
      <c r="H11" s="230"/>
      <c r="I11" s="230"/>
      <c r="J11" s="230"/>
      <c r="K11" s="230"/>
      <c r="L11" s="230"/>
      <c r="M11" s="230"/>
      <c r="N11" s="230"/>
      <c r="O11" s="230"/>
      <c r="P11" s="230"/>
      <c r="Q11" s="230"/>
      <c r="R11" s="230"/>
    </row>
    <row r="12" spans="1:18" s="58" customFormat="1" x14ac:dyDescent="0.25">
      <c r="A12" s="516" t="s">
        <v>91</v>
      </c>
    </row>
    <row r="13" spans="1:18" s="58" customFormat="1" x14ac:dyDescent="0.25">
      <c r="A13" s="41"/>
      <c r="B13" s="516"/>
      <c r="C13" s="516"/>
      <c r="D13" s="516"/>
      <c r="E13" s="516"/>
      <c r="F13" s="516"/>
      <c r="G13" s="516"/>
      <c r="H13" s="516"/>
      <c r="I13" s="516"/>
      <c r="J13" s="516"/>
      <c r="K13" s="516"/>
      <c r="L13" s="516"/>
      <c r="M13" s="516"/>
      <c r="N13" s="516"/>
      <c r="O13" s="516"/>
      <c r="P13" s="516"/>
      <c r="Q13" s="516"/>
      <c r="R13" s="516"/>
    </row>
    <row r="14" spans="1:18" x14ac:dyDescent="0.25">
      <c r="I14" s="45"/>
      <c r="J14" s="54"/>
    </row>
    <row r="15" spans="1:18" x14ac:dyDescent="0.25">
      <c r="I15" s="45"/>
      <c r="J15" s="54"/>
    </row>
    <row r="16" spans="1:18" x14ac:dyDescent="0.25">
      <c r="I16" s="45"/>
      <c r="J16" s="54"/>
    </row>
    <row r="17" spans="9:10" x14ac:dyDescent="0.25">
      <c r="I17" s="45"/>
      <c r="J17" s="54"/>
    </row>
  </sheetData>
  <mergeCells count="14">
    <mergeCell ref="N2:Q2"/>
    <mergeCell ref="F2:F3"/>
    <mergeCell ref="A2:A3"/>
    <mergeCell ref="B2:B3"/>
    <mergeCell ref="C2:C3"/>
    <mergeCell ref="D2:D3"/>
    <mergeCell ref="E2:E3"/>
    <mergeCell ref="M2:M3"/>
    <mergeCell ref="G2:G3"/>
    <mergeCell ref="H2:H3"/>
    <mergeCell ref="I2:I3"/>
    <mergeCell ref="J2:J3"/>
    <mergeCell ref="K2:K3"/>
    <mergeCell ref="L2:L3"/>
  </mergeCells>
  <printOptions horizontalCentered="1"/>
  <pageMargins left="0.78431372549019618" right="0.78431372549019618" top="0.98039215686274517" bottom="0.98039215686274517" header="0.50980392156862753" footer="0.50980392156862753"/>
  <pageSetup paperSize="9" scale="64" orientation="landscape" useFirstPageNumber="1"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M33"/>
  <sheetViews>
    <sheetView showGridLines="0" workbookViewId="0">
      <selection activeCell="I16" sqref="I16"/>
    </sheetView>
  </sheetViews>
  <sheetFormatPr defaultColWidth="9.140625" defaultRowHeight="15" x14ac:dyDescent="0.25"/>
  <cols>
    <col min="1" max="1" width="6.42578125" style="41" bestFit="1" customWidth="1"/>
    <col min="2" max="2" width="36.42578125" style="41" bestFit="1" customWidth="1"/>
    <col min="3" max="7" width="12.140625" style="41" customWidth="1"/>
    <col min="8" max="8" width="10.42578125" style="41" customWidth="1"/>
    <col min="9" max="9" width="9.140625" style="41"/>
    <col min="10" max="11" width="9.42578125" style="41" bestFit="1" customWidth="1"/>
    <col min="12" max="16384" width="9.140625" style="41"/>
  </cols>
  <sheetData>
    <row r="1" spans="1:13" ht="16.5" customHeight="1" thickBot="1" x14ac:dyDescent="0.3">
      <c r="A1" s="256" t="s">
        <v>787</v>
      </c>
      <c r="B1" s="272"/>
      <c r="C1" s="272"/>
      <c r="D1" s="272"/>
      <c r="E1" s="272"/>
      <c r="F1" s="272"/>
      <c r="G1" s="272"/>
      <c r="H1" s="272"/>
    </row>
    <row r="2" spans="1:13" s="58" customFormat="1" ht="19.5" customHeight="1" x14ac:dyDescent="0.25">
      <c r="A2" s="2552" t="s">
        <v>335</v>
      </c>
      <c r="B2" s="2553"/>
      <c r="C2" s="2553"/>
      <c r="D2" s="2553"/>
      <c r="E2" s="2553"/>
      <c r="F2" s="2553"/>
      <c r="G2" s="2553"/>
      <c r="H2" s="2554"/>
    </row>
    <row r="3" spans="1:13" s="58" customFormat="1" ht="15" customHeight="1" x14ac:dyDescent="0.25">
      <c r="A3" s="2555" t="s">
        <v>92</v>
      </c>
      <c r="B3" s="2557" t="s">
        <v>93</v>
      </c>
      <c r="C3" s="2559" t="s">
        <v>1</v>
      </c>
      <c r="D3" s="2560"/>
      <c r="E3" s="2559" t="s">
        <v>2</v>
      </c>
      <c r="F3" s="2560"/>
      <c r="G3" s="2561" t="s">
        <v>3</v>
      </c>
      <c r="H3" s="2562"/>
    </row>
    <row r="4" spans="1:13" s="58" customFormat="1" ht="15" customHeight="1" thickBot="1" x14ac:dyDescent="0.3">
      <c r="A4" s="2556"/>
      <c r="B4" s="2558"/>
      <c r="C4" s="1192" t="s">
        <v>945</v>
      </c>
      <c r="D4" s="1192">
        <v>46174</v>
      </c>
      <c r="E4" s="1192" t="s">
        <v>945</v>
      </c>
      <c r="F4" s="1192">
        <v>46174</v>
      </c>
      <c r="G4" s="1192" t="s">
        <v>945</v>
      </c>
      <c r="H4" s="1195">
        <v>46174</v>
      </c>
    </row>
    <row r="5" spans="1:13" s="58" customFormat="1" ht="15" customHeight="1" x14ac:dyDescent="0.25">
      <c r="A5" s="1193">
        <v>1</v>
      </c>
      <c r="B5" s="1194" t="s">
        <v>94</v>
      </c>
      <c r="C5" s="1785">
        <v>0.35400269652479233</v>
      </c>
      <c r="D5" s="1786">
        <v>0.33460997746484816</v>
      </c>
      <c r="E5" s="1785">
        <v>19.46</v>
      </c>
      <c r="F5" s="1786">
        <v>19.14</v>
      </c>
      <c r="G5" s="1785">
        <v>0</v>
      </c>
      <c r="H5" s="1791">
        <v>0.1</v>
      </c>
      <c r="J5" s="213"/>
      <c r="K5" s="213"/>
      <c r="L5" s="212"/>
      <c r="M5" s="212"/>
    </row>
    <row r="6" spans="1:13" s="58" customFormat="1" ht="15" customHeight="1" x14ac:dyDescent="0.25">
      <c r="A6" s="1787">
        <v>2</v>
      </c>
      <c r="B6" s="1788" t="s">
        <v>95</v>
      </c>
      <c r="C6" s="1785">
        <v>0.3325625550404398</v>
      </c>
      <c r="D6" s="1786">
        <v>0.36956485111721332</v>
      </c>
      <c r="E6" s="1785">
        <v>5.99</v>
      </c>
      <c r="F6" s="1786">
        <v>6.05</v>
      </c>
      <c r="G6" s="1785">
        <v>0.41070771435624726</v>
      </c>
      <c r="H6" s="1791">
        <v>11.3</v>
      </c>
      <c r="J6" s="213"/>
      <c r="K6" s="213"/>
      <c r="L6" s="212"/>
      <c r="M6" s="212"/>
    </row>
    <row r="7" spans="1:13" s="58" customFormat="1" ht="15" customHeight="1" x14ac:dyDescent="0.25">
      <c r="A7" s="1787">
        <v>3</v>
      </c>
      <c r="B7" s="1788" t="s">
        <v>96</v>
      </c>
      <c r="C7" s="1785">
        <v>9.9013913958152053E-2</v>
      </c>
      <c r="D7" s="1786">
        <v>9.1263432203786285E-2</v>
      </c>
      <c r="E7" s="1785">
        <v>0.06</v>
      </c>
      <c r="F7" s="1786">
        <v>7.0000000000000007E-2</v>
      </c>
      <c r="G7" s="1785">
        <v>0</v>
      </c>
      <c r="H7" s="1791" t="s">
        <v>984</v>
      </c>
      <c r="J7" s="213"/>
      <c r="K7" s="213"/>
      <c r="L7" s="212"/>
      <c r="M7" s="212"/>
    </row>
    <row r="8" spans="1:13" s="58" customFormat="1" ht="15" customHeight="1" x14ac:dyDescent="0.25">
      <c r="A8" s="1787">
        <v>4</v>
      </c>
      <c r="B8" s="1788" t="s">
        <v>97</v>
      </c>
      <c r="C8" s="1785">
        <v>1.4131425361362843E-3</v>
      </c>
      <c r="D8" s="1786">
        <v>1.2909973236422986E-3</v>
      </c>
      <c r="E8" s="1785">
        <v>0</v>
      </c>
      <c r="F8" s="1786">
        <v>0</v>
      </c>
      <c r="G8" s="1785">
        <v>0</v>
      </c>
      <c r="H8" s="1791" t="s">
        <v>984</v>
      </c>
      <c r="J8" s="213"/>
      <c r="K8" s="213"/>
      <c r="L8" s="212"/>
      <c r="M8" s="212"/>
    </row>
    <row r="9" spans="1:13" s="58" customFormat="1" ht="15" customHeight="1" x14ac:dyDescent="0.25">
      <c r="A9" s="1787">
        <v>5</v>
      </c>
      <c r="B9" s="1788" t="s">
        <v>98</v>
      </c>
      <c r="C9" s="1785">
        <v>0.25323649951198768</v>
      </c>
      <c r="D9" s="1786">
        <v>0.29117368788253462</v>
      </c>
      <c r="E9" s="1785">
        <v>0.32</v>
      </c>
      <c r="F9" s="1786">
        <v>0.3</v>
      </c>
      <c r="G9" s="1785">
        <v>0</v>
      </c>
      <c r="H9" s="1791" t="s">
        <v>984</v>
      </c>
      <c r="J9" s="213"/>
      <c r="K9" s="213"/>
      <c r="L9" s="212"/>
      <c r="M9" s="212"/>
    </row>
    <row r="10" spans="1:13" s="58" customFormat="1" ht="15" customHeight="1" x14ac:dyDescent="0.25">
      <c r="A10" s="1787">
        <v>6</v>
      </c>
      <c r="B10" s="1788" t="s">
        <v>99</v>
      </c>
      <c r="C10" s="1785">
        <v>8.5177203608793797E-3</v>
      </c>
      <c r="D10" s="1786">
        <v>8.3319013575375283E-3</v>
      </c>
      <c r="E10" s="1785">
        <v>0.19</v>
      </c>
      <c r="F10" s="1786">
        <v>0.19</v>
      </c>
      <c r="G10" s="1785">
        <v>0</v>
      </c>
      <c r="H10" s="1791" t="s">
        <v>984</v>
      </c>
      <c r="J10" s="213"/>
      <c r="K10" s="213"/>
      <c r="L10" s="212"/>
      <c r="M10" s="212"/>
    </row>
    <row r="11" spans="1:13" s="58" customFormat="1" ht="15" customHeight="1" x14ac:dyDescent="0.25">
      <c r="A11" s="1787">
        <v>7</v>
      </c>
      <c r="B11" s="1788" t="s">
        <v>100</v>
      </c>
      <c r="C11" s="1785">
        <v>6.3463630516411608E-3</v>
      </c>
      <c r="D11" s="1786">
        <v>6.4846036922951277E-3</v>
      </c>
      <c r="E11" s="1785">
        <v>0.02</v>
      </c>
      <c r="F11" s="1786">
        <v>0.01</v>
      </c>
      <c r="G11" s="1785">
        <v>0</v>
      </c>
      <c r="H11" s="1791" t="s">
        <v>984</v>
      </c>
      <c r="J11" s="213"/>
      <c r="K11" s="213"/>
      <c r="L11" s="212"/>
      <c r="M11" s="212"/>
    </row>
    <row r="12" spans="1:13" s="58" customFormat="1" ht="15" customHeight="1" x14ac:dyDescent="0.25">
      <c r="A12" s="1787">
        <v>8</v>
      </c>
      <c r="B12" s="1788" t="s">
        <v>101</v>
      </c>
      <c r="C12" s="1785">
        <v>0.39519166418774848</v>
      </c>
      <c r="D12" s="1786">
        <v>0.48207341160472328</v>
      </c>
      <c r="E12" s="1785">
        <v>1.37</v>
      </c>
      <c r="F12" s="1786">
        <v>1.38</v>
      </c>
      <c r="G12" s="1785">
        <v>7.8151807797020287E-2</v>
      </c>
      <c r="H12" s="1791">
        <v>0.3</v>
      </c>
      <c r="J12" s="213"/>
      <c r="K12" s="213"/>
      <c r="L12" s="212"/>
      <c r="M12" s="212"/>
    </row>
    <row r="13" spans="1:13" s="58" customFormat="1" ht="15" customHeight="1" x14ac:dyDescent="0.25">
      <c r="A13" s="1787">
        <v>9</v>
      </c>
      <c r="B13" s="1788" t="s">
        <v>102</v>
      </c>
      <c r="C13" s="1785">
        <v>1.7562925581469303E-2</v>
      </c>
      <c r="D13" s="1786">
        <v>1.8416662426347964E-2</v>
      </c>
      <c r="E13" s="1785">
        <v>0</v>
      </c>
      <c r="F13" s="1786">
        <v>0</v>
      </c>
      <c r="G13" s="1785">
        <v>0</v>
      </c>
      <c r="H13" s="1791" t="s">
        <v>984</v>
      </c>
      <c r="J13" s="213"/>
      <c r="K13" s="213"/>
      <c r="L13" s="212"/>
      <c r="M13" s="212"/>
    </row>
    <row r="14" spans="1:13" s="58" customFormat="1" ht="15" customHeight="1" x14ac:dyDescent="0.25">
      <c r="A14" s="1787">
        <v>10</v>
      </c>
      <c r="B14" s="1788" t="s">
        <v>103</v>
      </c>
      <c r="C14" s="1785">
        <v>4.563264127690813E-2</v>
      </c>
      <c r="D14" s="1786">
        <v>5.2382532256393943E-2</v>
      </c>
      <c r="E14" s="1785">
        <v>0.06</v>
      </c>
      <c r="F14" s="1786">
        <v>7.0000000000000007E-2</v>
      </c>
      <c r="G14" s="1785">
        <v>0</v>
      </c>
      <c r="H14" s="1791" t="s">
        <v>984</v>
      </c>
      <c r="J14" s="213"/>
      <c r="K14" s="213"/>
      <c r="L14" s="212"/>
      <c r="M14" s="212"/>
    </row>
    <row r="15" spans="1:13" s="58" customFormat="1" ht="15" customHeight="1" x14ac:dyDescent="0.25">
      <c r="A15" s="1787">
        <v>11</v>
      </c>
      <c r="B15" s="1788" t="s">
        <v>104</v>
      </c>
      <c r="C15" s="1785">
        <v>0.11313954068941665</v>
      </c>
      <c r="D15" s="1786">
        <v>0.15517197435993421</v>
      </c>
      <c r="E15" s="1785">
        <v>0.19</v>
      </c>
      <c r="F15" s="1786">
        <v>0.2</v>
      </c>
      <c r="G15" s="1785">
        <v>0</v>
      </c>
      <c r="H15" s="1791" t="s">
        <v>984</v>
      </c>
      <c r="J15" s="213"/>
      <c r="K15" s="213"/>
      <c r="L15" s="212"/>
      <c r="M15" s="212"/>
    </row>
    <row r="16" spans="1:13" s="58" customFormat="1" ht="15" customHeight="1" x14ac:dyDescent="0.25">
      <c r="A16" s="1787">
        <v>12</v>
      </c>
      <c r="B16" s="1788" t="s">
        <v>105</v>
      </c>
      <c r="C16" s="1785">
        <v>0.13051808571768478</v>
      </c>
      <c r="D16" s="1786">
        <v>0.15163117113482411</v>
      </c>
      <c r="E16" s="1785">
        <v>0.11</v>
      </c>
      <c r="F16" s="1786">
        <v>0.12</v>
      </c>
      <c r="G16" s="1785">
        <v>0</v>
      </c>
      <c r="H16" s="1791" t="s">
        <v>984</v>
      </c>
      <c r="J16" s="213"/>
      <c r="K16" s="213"/>
      <c r="L16" s="212"/>
      <c r="M16" s="212"/>
    </row>
    <row r="17" spans="1:13" s="58" customFormat="1" ht="15" customHeight="1" x14ac:dyDescent="0.25">
      <c r="A17" s="1787">
        <v>13</v>
      </c>
      <c r="B17" s="1788" t="s">
        <v>106</v>
      </c>
      <c r="C17" s="1785">
        <v>4.3670824154344201E-2</v>
      </c>
      <c r="D17" s="1786">
        <v>3.8304405828888978E-2</v>
      </c>
      <c r="E17" s="1785">
        <v>0.16</v>
      </c>
      <c r="F17" s="1786">
        <v>0.16</v>
      </c>
      <c r="G17" s="1785">
        <v>0</v>
      </c>
      <c r="H17" s="1791" t="s">
        <v>984</v>
      </c>
      <c r="J17" s="213"/>
      <c r="K17" s="213"/>
      <c r="L17" s="212"/>
      <c r="M17" s="212"/>
    </row>
    <row r="18" spans="1:13" s="58" customFormat="1" ht="15" customHeight="1" x14ac:dyDescent="0.25">
      <c r="A18" s="1787">
        <v>14</v>
      </c>
      <c r="B18" s="1788" t="s">
        <v>107</v>
      </c>
      <c r="C18" s="1785">
        <v>0.86932902487304886</v>
      </c>
      <c r="D18" s="1786">
        <v>0.93353982252568357</v>
      </c>
      <c r="E18" s="1785">
        <v>1.1200000000000001</v>
      </c>
      <c r="F18" s="1786">
        <v>1.1299999999999999</v>
      </c>
      <c r="G18" s="1785">
        <v>16.308994889600605</v>
      </c>
      <c r="H18" s="1791">
        <v>20</v>
      </c>
      <c r="J18" s="213"/>
      <c r="K18" s="213"/>
      <c r="L18" s="212"/>
      <c r="M18" s="212"/>
    </row>
    <row r="19" spans="1:13" s="58" customFormat="1" ht="15" customHeight="1" x14ac:dyDescent="0.25">
      <c r="A19" s="1787">
        <v>15</v>
      </c>
      <c r="B19" s="1788" t="s">
        <v>108</v>
      </c>
      <c r="C19" s="1785">
        <v>2.0234788495280844E-2</v>
      </c>
      <c r="D19" s="1786">
        <v>2.0309543195997003E-2</v>
      </c>
      <c r="E19" s="1785">
        <v>0.02</v>
      </c>
      <c r="F19" s="1786">
        <v>0.02</v>
      </c>
      <c r="G19" s="1785">
        <v>0</v>
      </c>
      <c r="H19" s="1791" t="s">
        <v>984</v>
      </c>
      <c r="J19" s="213"/>
      <c r="K19" s="213"/>
      <c r="L19" s="212"/>
      <c r="M19" s="212"/>
    </row>
    <row r="20" spans="1:13" s="58" customFormat="1" ht="15" customHeight="1" x14ac:dyDescent="0.25">
      <c r="A20" s="1787">
        <v>16</v>
      </c>
      <c r="B20" s="1788" t="s">
        <v>109</v>
      </c>
      <c r="C20" s="1785">
        <v>2.123559313026273E-3</v>
      </c>
      <c r="D20" s="1786">
        <v>2.3506656005194862E-3</v>
      </c>
      <c r="E20" s="1785">
        <v>0</v>
      </c>
      <c r="F20" s="1786">
        <v>0</v>
      </c>
      <c r="G20" s="1785">
        <v>0</v>
      </c>
      <c r="H20" s="1791" t="s">
        <v>984</v>
      </c>
      <c r="J20" s="213"/>
      <c r="K20" s="213"/>
      <c r="L20" s="212"/>
      <c r="M20" s="212"/>
    </row>
    <row r="21" spans="1:13" s="58" customFormat="1" ht="15" customHeight="1" x14ac:dyDescent="0.25">
      <c r="A21" s="1787">
        <v>17</v>
      </c>
      <c r="B21" s="1788" t="s">
        <v>110</v>
      </c>
      <c r="C21" s="1785">
        <v>37.139114501932951</v>
      </c>
      <c r="D21" s="1786">
        <v>38.877033574927673</v>
      </c>
      <c r="E21" s="1785">
        <v>61.47</v>
      </c>
      <c r="F21" s="1786">
        <v>62.02</v>
      </c>
      <c r="G21" s="1785">
        <v>10.441897717665686</v>
      </c>
      <c r="H21" s="1791">
        <v>10</v>
      </c>
      <c r="J21" s="213"/>
      <c r="K21" s="213"/>
      <c r="L21" s="212"/>
      <c r="M21" s="212"/>
    </row>
    <row r="22" spans="1:13" s="58" customFormat="1" ht="15" customHeight="1" x14ac:dyDescent="0.25">
      <c r="A22" s="1787">
        <v>18</v>
      </c>
      <c r="B22" s="1788" t="s">
        <v>111</v>
      </c>
      <c r="C22" s="1785">
        <v>4.2127728079515972E-3</v>
      </c>
      <c r="D22" s="1786">
        <v>3.7976471610042836E-3</v>
      </c>
      <c r="E22" s="1785">
        <v>0</v>
      </c>
      <c r="F22" s="1786">
        <v>0</v>
      </c>
      <c r="G22" s="1785">
        <v>0</v>
      </c>
      <c r="H22" s="1791" t="s">
        <v>984</v>
      </c>
      <c r="J22" s="213"/>
      <c r="K22" s="213"/>
      <c r="L22" s="212"/>
      <c r="M22" s="212"/>
    </row>
    <row r="23" spans="1:13" s="58" customFormat="1" ht="15" customHeight="1" x14ac:dyDescent="0.25">
      <c r="A23" s="1787">
        <v>19</v>
      </c>
      <c r="B23" s="1788" t="s">
        <v>112</v>
      </c>
      <c r="C23" s="1785">
        <v>0.18953889973094173</v>
      </c>
      <c r="D23" s="1786">
        <v>9.5729074880336995E-2</v>
      </c>
      <c r="E23" s="1785">
        <v>0.16</v>
      </c>
      <c r="F23" s="1786">
        <v>0.15</v>
      </c>
      <c r="G23" s="1785">
        <v>0</v>
      </c>
      <c r="H23" s="1791" t="s">
        <v>984</v>
      </c>
      <c r="J23" s="213"/>
      <c r="K23" s="213"/>
      <c r="L23" s="212"/>
      <c r="M23" s="212"/>
    </row>
    <row r="24" spans="1:13" s="58" customFormat="1" ht="15" customHeight="1" x14ac:dyDescent="0.25">
      <c r="A24" s="1787">
        <v>20</v>
      </c>
      <c r="B24" s="1788" t="s">
        <v>113</v>
      </c>
      <c r="C24" s="1785">
        <v>0.43288868140501396</v>
      </c>
      <c r="D24" s="1786">
        <v>0.37106476587889653</v>
      </c>
      <c r="E24" s="1785">
        <v>0.4</v>
      </c>
      <c r="F24" s="1786">
        <v>0.42</v>
      </c>
      <c r="G24" s="1785">
        <v>0</v>
      </c>
      <c r="H24" s="1791" t="s">
        <v>984</v>
      </c>
      <c r="J24" s="213"/>
      <c r="K24" s="213"/>
      <c r="L24" s="212"/>
      <c r="M24" s="212"/>
    </row>
    <row r="25" spans="1:13" s="58" customFormat="1" ht="15" customHeight="1" x14ac:dyDescent="0.25">
      <c r="A25" s="1789">
        <v>21</v>
      </c>
      <c r="B25" s="1790" t="s">
        <v>114</v>
      </c>
      <c r="C25" s="1785">
        <v>59.541749198850184</v>
      </c>
      <c r="D25" s="1786">
        <v>57.695475297176877</v>
      </c>
      <c r="E25" s="1785">
        <v>8.9</v>
      </c>
      <c r="F25" s="1786">
        <v>8.57</v>
      </c>
      <c r="G25" s="1785">
        <v>72.760247870580443</v>
      </c>
      <c r="H25" s="1791">
        <v>58.3</v>
      </c>
      <c r="J25" s="213"/>
      <c r="K25" s="213"/>
      <c r="L25" s="212"/>
      <c r="M25" s="212"/>
    </row>
    <row r="26" spans="1:13" s="58" customFormat="1" ht="13.5" customHeight="1" thickBot="1" x14ac:dyDescent="0.3">
      <c r="A26" s="2550" t="s">
        <v>15</v>
      </c>
      <c r="B26" s="2551"/>
      <c r="C26" s="1792">
        <v>100</v>
      </c>
      <c r="D26" s="1793">
        <v>100</v>
      </c>
      <c r="E26" s="1792">
        <v>100</v>
      </c>
      <c r="F26" s="1793">
        <v>100</v>
      </c>
      <c r="G26" s="1794">
        <v>100</v>
      </c>
      <c r="H26" s="1795">
        <v>100</v>
      </c>
      <c r="J26" s="213"/>
      <c r="K26" s="213"/>
      <c r="L26" s="212"/>
      <c r="M26" s="212"/>
    </row>
    <row r="27" spans="1:13" s="58" customFormat="1" ht="14.25" customHeight="1" x14ac:dyDescent="0.25">
      <c r="A27" s="253" t="s">
        <v>5</v>
      </c>
      <c r="B27" s="253"/>
      <c r="C27" s="210"/>
      <c r="D27" s="210"/>
      <c r="E27" s="210"/>
      <c r="F27" s="210"/>
      <c r="G27" s="210"/>
      <c r="H27" s="210"/>
    </row>
    <row r="28" spans="1:13" s="58" customFormat="1" ht="15" customHeight="1" x14ac:dyDescent="0.25">
      <c r="A28" s="254" t="s">
        <v>292</v>
      </c>
      <c r="B28" s="518"/>
      <c r="C28" s="211"/>
      <c r="D28" s="211"/>
      <c r="E28" s="211"/>
      <c r="F28" s="211"/>
      <c r="G28" s="211"/>
      <c r="H28" s="211"/>
    </row>
    <row r="29" spans="1:13" x14ac:dyDescent="0.25">
      <c r="A29" s="238" t="s">
        <v>1084</v>
      </c>
      <c r="B29" s="231"/>
    </row>
    <row r="30" spans="1:13" x14ac:dyDescent="0.25">
      <c r="A30" s="517" t="s">
        <v>64</v>
      </c>
      <c r="B30" s="231"/>
    </row>
    <row r="31" spans="1:13" x14ac:dyDescent="0.25">
      <c r="A31" s="231"/>
      <c r="B31" s="231"/>
    </row>
    <row r="32" spans="1:13" x14ac:dyDescent="0.25">
      <c r="A32" s="231"/>
      <c r="B32" s="231"/>
    </row>
    <row r="33" spans="1:2" x14ac:dyDescent="0.25">
      <c r="A33" s="231"/>
      <c r="B33" s="231"/>
    </row>
  </sheetData>
  <mergeCells count="7">
    <mergeCell ref="A26:B26"/>
    <mergeCell ref="A2:H2"/>
    <mergeCell ref="A3:A4"/>
    <mergeCell ref="B3:B4"/>
    <mergeCell ref="C3:D3"/>
    <mergeCell ref="E3:F3"/>
    <mergeCell ref="G3:H3"/>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Z2122"/>
  <sheetViews>
    <sheetView showGridLines="0" tabSelected="1" zoomScaleNormal="100" workbookViewId="0">
      <pane xSplit="1" topLeftCell="B1" activePane="topRight" state="frozen"/>
      <selection activeCell="F31" sqref="F31"/>
      <selection pane="topRight" activeCell="P3" sqref="P3"/>
    </sheetView>
  </sheetViews>
  <sheetFormatPr defaultColWidth="5.140625" defaultRowHeight="15" zeroHeight="1" x14ac:dyDescent="0.25"/>
  <cols>
    <col min="1" max="1" width="85.42578125" style="290" bestFit="1" customWidth="1"/>
    <col min="2" max="2" width="18.28515625" style="290" bestFit="1" customWidth="1"/>
    <col min="3" max="3" width="12.42578125" style="290" bestFit="1" customWidth="1"/>
    <col min="4" max="4" width="15.5703125" style="290" customWidth="1"/>
    <col min="5" max="5" width="15" style="290" customWidth="1"/>
    <col min="6" max="8" width="15.7109375" style="290" hidden="1" customWidth="1"/>
    <col min="9" max="9" width="15.7109375" style="142" hidden="1" customWidth="1"/>
    <col min="10" max="10" width="15.7109375" style="291" hidden="1" customWidth="1"/>
    <col min="11" max="11" width="15.7109375" style="475" hidden="1" customWidth="1"/>
    <col min="12" max="12" width="6.7109375" style="291" hidden="1" customWidth="1"/>
    <col min="13" max="13" width="7.140625" style="291" hidden="1" customWidth="1"/>
    <col min="14" max="14" width="0.42578125" style="727" customWidth="1"/>
    <col min="15" max="16" width="12" style="60" bestFit="1" customWidth="1"/>
    <col min="17" max="17" width="11.7109375" style="60" customWidth="1"/>
    <col min="18" max="18" width="5.28515625" style="60" customWidth="1"/>
    <col min="19" max="16384" width="5.140625" style="60"/>
  </cols>
  <sheetData>
    <row r="1" spans="1:26" ht="15.75" thickBot="1" x14ac:dyDescent="0.3">
      <c r="A1" s="2273" t="s">
        <v>806</v>
      </c>
      <c r="B1" s="2273"/>
      <c r="C1" s="2273"/>
      <c r="D1" s="2273"/>
      <c r="E1" s="2273"/>
      <c r="F1" s="2273"/>
      <c r="G1" s="2273"/>
      <c r="H1" s="2273"/>
      <c r="I1" s="2273"/>
      <c r="J1" s="2273"/>
      <c r="K1" s="2273"/>
      <c r="L1" s="2273"/>
      <c r="M1" s="2273"/>
      <c r="N1" s="2273"/>
    </row>
    <row r="2" spans="1:26" s="561" customFormat="1" ht="16.5" customHeight="1" thickBot="1" x14ac:dyDescent="0.3">
      <c r="A2" s="351" t="s">
        <v>528</v>
      </c>
      <c r="B2" s="342" t="s">
        <v>944</v>
      </c>
      <c r="C2" s="338">
        <v>46113</v>
      </c>
      <c r="D2" s="339">
        <v>46143</v>
      </c>
      <c r="E2" s="339">
        <v>46174</v>
      </c>
      <c r="F2" s="341">
        <v>46204</v>
      </c>
      <c r="G2" s="341">
        <v>46235</v>
      </c>
      <c r="H2" s="341">
        <v>46266</v>
      </c>
      <c r="I2" s="341">
        <v>46296</v>
      </c>
      <c r="J2" s="338">
        <v>46327</v>
      </c>
      <c r="K2" s="340">
        <v>46357</v>
      </c>
      <c r="L2" s="340">
        <v>46388</v>
      </c>
      <c r="M2" s="340">
        <v>46419</v>
      </c>
      <c r="N2" s="340">
        <v>46447</v>
      </c>
    </row>
    <row r="3" spans="1:26" s="563" customFormat="1" ht="19.5" customHeight="1" x14ac:dyDescent="0.25">
      <c r="A3" s="1201" t="s">
        <v>878</v>
      </c>
      <c r="B3" s="1381"/>
      <c r="C3" s="1381"/>
      <c r="D3" s="1381"/>
      <c r="E3" s="1381"/>
      <c r="F3" s="1381"/>
      <c r="G3" s="1381"/>
      <c r="H3" s="1381"/>
      <c r="I3" s="1381"/>
      <c r="J3" s="1381"/>
      <c r="K3" s="1381"/>
      <c r="L3" s="1381"/>
      <c r="M3" s="1381"/>
      <c r="N3" s="1381"/>
      <c r="O3" s="60"/>
      <c r="P3" s="60"/>
      <c r="Q3" s="60"/>
      <c r="R3" s="60"/>
      <c r="S3" s="60"/>
      <c r="T3" s="60"/>
      <c r="U3" s="60"/>
      <c r="V3" s="60"/>
      <c r="W3" s="60"/>
      <c r="X3" s="60"/>
      <c r="Y3" s="60"/>
      <c r="Z3" s="60"/>
    </row>
    <row r="4" spans="1:26" ht="15.75" customHeight="1" x14ac:dyDescent="0.25">
      <c r="A4" s="450" t="s">
        <v>1114</v>
      </c>
      <c r="B4" s="2270">
        <v>7.7</v>
      </c>
      <c r="C4" s="2270"/>
      <c r="D4" s="2090"/>
      <c r="E4" s="2090"/>
      <c r="F4" s="2090"/>
      <c r="G4" s="2090"/>
      <c r="H4" s="2090"/>
      <c r="I4" s="2090"/>
      <c r="J4" s="2090"/>
      <c r="K4" s="2090"/>
      <c r="L4" s="2090"/>
      <c r="M4" s="2090"/>
      <c r="N4" s="2090"/>
    </row>
    <row r="5" spans="1:26" x14ac:dyDescent="0.25">
      <c r="A5" s="451" t="s">
        <v>988</v>
      </c>
      <c r="B5" s="487">
        <f t="shared" ref="B5:B10" si="0">E5</f>
        <v>4.38</v>
      </c>
      <c r="C5" s="304">
        <v>3.48</v>
      </c>
      <c r="D5" s="304">
        <v>3.93</v>
      </c>
      <c r="E5" s="304">
        <v>4.38</v>
      </c>
      <c r="F5" s="304"/>
      <c r="G5" s="304"/>
      <c r="H5" s="304"/>
      <c r="I5" s="304"/>
      <c r="J5" s="304"/>
      <c r="K5" s="304"/>
      <c r="L5" s="304"/>
      <c r="M5" s="304"/>
      <c r="N5" s="728"/>
    </row>
    <row r="6" spans="1:26" x14ac:dyDescent="0.25">
      <c r="A6" s="450" t="s">
        <v>764</v>
      </c>
      <c r="B6" s="487">
        <f t="shared" si="0"/>
        <v>5.36</v>
      </c>
      <c r="C6" s="304">
        <v>5.19</v>
      </c>
      <c r="D6" s="1432">
        <v>5.38</v>
      </c>
      <c r="E6" s="304">
        <v>5.36</v>
      </c>
      <c r="F6" s="304"/>
      <c r="G6" s="304"/>
      <c r="H6" s="304"/>
      <c r="I6" s="304"/>
      <c r="J6" s="304"/>
      <c r="K6" s="304"/>
      <c r="L6" s="303"/>
      <c r="M6" s="287"/>
      <c r="N6" s="729"/>
    </row>
    <row r="7" spans="1:26" x14ac:dyDescent="0.25">
      <c r="A7" s="450" t="s">
        <v>833</v>
      </c>
      <c r="B7" s="487">
        <f t="shared" si="0"/>
        <v>5.25</v>
      </c>
      <c r="C7" s="304">
        <v>5.22</v>
      </c>
      <c r="D7" s="304">
        <v>5.56</v>
      </c>
      <c r="E7" s="304">
        <v>5.25</v>
      </c>
      <c r="F7" s="304"/>
      <c r="G7" s="304"/>
      <c r="H7" s="304"/>
      <c r="I7" s="304"/>
      <c r="J7" s="304"/>
      <c r="K7" s="304"/>
      <c r="L7" s="303"/>
      <c r="M7" s="287"/>
      <c r="N7" s="729"/>
    </row>
    <row r="8" spans="1:26" ht="15.75" customHeight="1" x14ac:dyDescent="0.25">
      <c r="A8" s="452" t="s">
        <v>834</v>
      </c>
      <c r="B8" s="487">
        <f t="shared" si="0"/>
        <v>5.64</v>
      </c>
      <c r="C8" s="304">
        <v>5.6</v>
      </c>
      <c r="D8" s="304">
        <v>6.03</v>
      </c>
      <c r="E8" s="304">
        <v>5.64</v>
      </c>
      <c r="F8" s="304"/>
      <c r="G8" s="304"/>
      <c r="H8" s="304"/>
      <c r="I8" s="304"/>
      <c r="J8" s="304"/>
      <c r="K8" s="304"/>
      <c r="L8" s="303"/>
      <c r="M8" s="287"/>
      <c r="N8" s="729"/>
    </row>
    <row r="9" spans="1:26" ht="15.75" customHeight="1" x14ac:dyDescent="0.25">
      <c r="A9" s="452" t="s">
        <v>831</v>
      </c>
      <c r="B9" s="487">
        <f t="shared" si="0"/>
        <v>6.79</v>
      </c>
      <c r="C9" s="304">
        <v>7.02</v>
      </c>
      <c r="D9" s="300">
        <v>6.99</v>
      </c>
      <c r="E9" s="300">
        <v>6.79</v>
      </c>
      <c r="F9" s="300"/>
      <c r="G9" s="468"/>
      <c r="H9" s="300"/>
      <c r="I9" s="300"/>
      <c r="J9" s="304"/>
      <c r="K9" s="304"/>
      <c r="L9" s="303"/>
      <c r="M9" s="287"/>
      <c r="N9" s="730"/>
    </row>
    <row r="10" spans="1:26" ht="15.75" customHeight="1" x14ac:dyDescent="0.25">
      <c r="A10" s="452" t="s">
        <v>832</v>
      </c>
      <c r="B10" s="487">
        <f t="shared" si="0"/>
        <v>94.48</v>
      </c>
      <c r="C10" s="304">
        <v>94.3</v>
      </c>
      <c r="D10" s="300">
        <v>95.384500000000003</v>
      </c>
      <c r="E10" s="300">
        <v>94.48</v>
      </c>
      <c r="F10" s="300"/>
      <c r="G10" s="468"/>
      <c r="H10" s="300"/>
      <c r="I10" s="300"/>
      <c r="J10" s="300"/>
      <c r="K10" s="300"/>
      <c r="L10" s="330"/>
      <c r="M10" s="736"/>
      <c r="N10" s="731"/>
    </row>
    <row r="11" spans="1:26" ht="15.75" customHeight="1" x14ac:dyDescent="0.25">
      <c r="A11" s="452" t="s">
        <v>830</v>
      </c>
      <c r="B11" s="487">
        <f>SUM(C11:E11)</f>
        <v>-33.64</v>
      </c>
      <c r="C11" s="304">
        <v>-7.81</v>
      </c>
      <c r="D11" s="300">
        <v>-10.51</v>
      </c>
      <c r="E11" s="300">
        <v>-15.32</v>
      </c>
      <c r="F11" s="300"/>
      <c r="G11" s="468"/>
      <c r="H11" s="300"/>
      <c r="I11" s="300"/>
      <c r="J11" s="330"/>
      <c r="K11" s="330"/>
      <c r="L11" s="330"/>
      <c r="M11" s="736"/>
      <c r="N11" s="731"/>
    </row>
    <row r="12" spans="1:26" ht="15.75" customHeight="1" x14ac:dyDescent="0.25">
      <c r="A12" s="453" t="s">
        <v>839</v>
      </c>
      <c r="B12" s="487">
        <f>E12</f>
        <v>666.93297999999993</v>
      </c>
      <c r="C12" s="304">
        <v>698.48699999999997</v>
      </c>
      <c r="D12" s="300">
        <v>682.32118000000003</v>
      </c>
      <c r="E12" s="300">
        <v>666.93297999999993</v>
      </c>
      <c r="F12" s="300"/>
      <c r="G12" s="304"/>
      <c r="H12" s="300"/>
      <c r="I12" s="300"/>
      <c r="J12" s="330"/>
      <c r="K12" s="330"/>
      <c r="L12" s="330"/>
      <c r="M12" s="330"/>
      <c r="N12" s="731"/>
    </row>
    <row r="13" spans="1:26" s="563" customFormat="1" ht="18" customHeight="1" x14ac:dyDescent="0.25">
      <c r="A13" s="2286" t="s">
        <v>805</v>
      </c>
      <c r="B13" s="2287"/>
      <c r="C13" s="2287"/>
      <c r="D13" s="2287"/>
      <c r="E13" s="2287"/>
      <c r="F13" s="2287"/>
      <c r="G13" s="2287"/>
      <c r="H13" s="2287"/>
      <c r="I13" s="2287"/>
      <c r="J13" s="2287"/>
      <c r="K13" s="2287"/>
      <c r="L13" s="2287"/>
      <c r="M13" s="2287"/>
      <c r="N13" s="2287"/>
    </row>
    <row r="14" spans="1:26" ht="17.25" customHeight="1" x14ac:dyDescent="0.25">
      <c r="A14" s="453" t="s">
        <v>897</v>
      </c>
      <c r="B14" s="488">
        <f>D14</f>
        <v>5.0999999999999996</v>
      </c>
      <c r="C14" s="465">
        <v>4.9000000000000004</v>
      </c>
      <c r="D14" s="466">
        <v>5.0999999999999996</v>
      </c>
      <c r="E14" s="2079"/>
      <c r="F14" s="465"/>
      <c r="G14" s="464"/>
      <c r="H14" s="466"/>
      <c r="I14" s="457"/>
      <c r="J14" s="457"/>
      <c r="K14" s="457"/>
      <c r="L14" s="330"/>
      <c r="M14" s="565"/>
      <c r="N14" s="1079"/>
    </row>
    <row r="15" spans="1:26" ht="15.75" customHeight="1" x14ac:dyDescent="0.25">
      <c r="A15" s="453" t="s">
        <v>829</v>
      </c>
      <c r="B15" s="488">
        <f>E15</f>
        <v>57.4</v>
      </c>
      <c r="C15" s="465">
        <v>58.8</v>
      </c>
      <c r="D15" s="465">
        <v>59.8</v>
      </c>
      <c r="E15" s="465">
        <v>57.4</v>
      </c>
      <c r="F15" s="465"/>
      <c r="G15" s="464"/>
      <c r="H15" s="465"/>
      <c r="I15" s="465"/>
      <c r="J15" s="465"/>
      <c r="K15" s="465"/>
      <c r="L15" s="330"/>
      <c r="M15" s="330"/>
      <c r="N15" s="543"/>
    </row>
    <row r="16" spans="1:26" ht="15.75" customHeight="1" x14ac:dyDescent="0.25">
      <c r="A16" s="453" t="s">
        <v>828</v>
      </c>
      <c r="B16" s="488">
        <f>E16</f>
        <v>54.2</v>
      </c>
      <c r="C16" s="465">
        <v>54.7</v>
      </c>
      <c r="D16" s="465">
        <v>55</v>
      </c>
      <c r="E16" s="465">
        <v>54.2</v>
      </c>
      <c r="F16" s="465"/>
      <c r="G16" s="464"/>
      <c r="H16" s="465"/>
      <c r="I16" s="465"/>
      <c r="J16" s="330"/>
      <c r="K16" s="330"/>
      <c r="L16" s="330"/>
      <c r="M16" s="330"/>
      <c r="N16" s="543"/>
    </row>
    <row r="17" spans="1:14" ht="15.75" customHeight="1" x14ac:dyDescent="0.25">
      <c r="A17" s="453" t="s">
        <v>835</v>
      </c>
      <c r="B17" s="489">
        <f>SUM(C17:N17)</f>
        <v>-21641866</v>
      </c>
      <c r="C17" s="294">
        <v>-11219145</v>
      </c>
      <c r="D17" s="294">
        <v>-6130378</v>
      </c>
      <c r="E17" s="294">
        <v>-4292343</v>
      </c>
      <c r="F17" s="294"/>
      <c r="G17" s="294"/>
      <c r="H17" s="294"/>
      <c r="I17" s="294"/>
      <c r="J17" s="288"/>
      <c r="K17" s="288"/>
      <c r="L17" s="288"/>
      <c r="M17" s="288"/>
      <c r="N17" s="735"/>
    </row>
    <row r="18" spans="1:14" s="563" customFormat="1" ht="18.75" customHeight="1" x14ac:dyDescent="0.25">
      <c r="A18" s="2286" t="s">
        <v>952</v>
      </c>
      <c r="B18" s="2287"/>
      <c r="C18" s="2287"/>
      <c r="D18" s="2287"/>
      <c r="E18" s="2287"/>
      <c r="F18" s="2287"/>
      <c r="G18" s="2287"/>
      <c r="H18" s="2287"/>
      <c r="I18" s="2287"/>
      <c r="J18" s="2287"/>
      <c r="K18" s="2287"/>
      <c r="L18" s="2287"/>
      <c r="M18" s="2287"/>
      <c r="N18" s="2287"/>
    </row>
    <row r="19" spans="1:14" ht="17.25" x14ac:dyDescent="0.25">
      <c r="A19" s="454" t="s">
        <v>899</v>
      </c>
      <c r="B19" s="2080">
        <f>E19</f>
        <v>137.08045406837061</v>
      </c>
      <c r="C19" s="2081">
        <v>133.68094157815099</v>
      </c>
      <c r="D19" s="2081">
        <v>134.10158211319799</v>
      </c>
      <c r="E19" s="2081">
        <f>E34/345.47*100</f>
        <v>137.08045406837061</v>
      </c>
      <c r="F19" s="469"/>
      <c r="G19" s="469"/>
      <c r="H19" s="469"/>
      <c r="I19" s="469"/>
      <c r="J19" s="469"/>
      <c r="K19" s="469"/>
      <c r="L19" s="469"/>
      <c r="M19" s="294"/>
      <c r="N19" s="489"/>
    </row>
    <row r="20" spans="1:14" s="563" customFormat="1" ht="20.25" customHeight="1" x14ac:dyDescent="0.25">
      <c r="A20" s="2271" t="s">
        <v>807</v>
      </c>
      <c r="B20" s="2272"/>
      <c r="C20" s="2272"/>
      <c r="D20" s="2272"/>
      <c r="E20" s="2272"/>
      <c r="F20" s="2272"/>
      <c r="G20" s="2272"/>
      <c r="H20" s="2272"/>
      <c r="I20" s="2272"/>
      <c r="J20" s="2272"/>
      <c r="K20" s="2272"/>
      <c r="L20" s="2272"/>
      <c r="M20" s="2272"/>
      <c r="N20" s="2272"/>
    </row>
    <row r="21" spans="1:14" x14ac:dyDescent="0.25">
      <c r="A21" s="454" t="s">
        <v>869</v>
      </c>
      <c r="B21" s="1080">
        <f>SUM(C21:N21)</f>
        <v>105444.15</v>
      </c>
      <c r="C21" s="295">
        <v>54766.06</v>
      </c>
      <c r="D21" s="286">
        <v>16638</v>
      </c>
      <c r="E21" s="286">
        <v>34040.089999999997</v>
      </c>
      <c r="F21" s="286"/>
      <c r="G21" s="286"/>
      <c r="H21" s="286"/>
      <c r="I21" s="286"/>
      <c r="J21" s="286"/>
      <c r="K21" s="286"/>
      <c r="L21" s="286"/>
      <c r="M21" s="294"/>
      <c r="N21" s="547"/>
    </row>
    <row r="22" spans="1:14" x14ac:dyDescent="0.25">
      <c r="A22" s="454" t="s">
        <v>870</v>
      </c>
      <c r="B22" s="1080">
        <f>SUM(C22:N22)</f>
        <v>188382.3345</v>
      </c>
      <c r="C22" s="295">
        <v>34564.733699999997</v>
      </c>
      <c r="D22" s="286">
        <v>51309.984100000009</v>
      </c>
      <c r="E22" s="286">
        <v>102507.6167</v>
      </c>
      <c r="F22" s="286"/>
      <c r="G22" s="286"/>
      <c r="H22" s="286"/>
      <c r="I22" s="286"/>
      <c r="J22" s="286"/>
      <c r="K22" s="286"/>
      <c r="L22" s="286"/>
      <c r="M22" s="286"/>
      <c r="N22" s="547"/>
    </row>
    <row r="23" spans="1:14" x14ac:dyDescent="0.25">
      <c r="A23" s="454" t="s">
        <v>837</v>
      </c>
      <c r="B23" s="1080">
        <f>SUM(C23:N23)</f>
        <v>46</v>
      </c>
      <c r="C23" s="512">
        <v>11</v>
      </c>
      <c r="D23" s="286">
        <v>13</v>
      </c>
      <c r="E23" s="1490">
        <v>22</v>
      </c>
      <c r="F23" s="512"/>
      <c r="G23" s="512"/>
      <c r="H23" s="512"/>
      <c r="I23" s="286"/>
      <c r="J23" s="286"/>
      <c r="K23" s="286"/>
      <c r="L23" s="286"/>
      <c r="M23" s="286"/>
      <c r="N23" s="547"/>
    </row>
    <row r="24" spans="1:14" x14ac:dyDescent="0.25">
      <c r="A24" s="454" t="s">
        <v>871</v>
      </c>
      <c r="B24" s="1080">
        <f>SUM(C24:N24)</f>
        <v>6566.52</v>
      </c>
      <c r="C24" s="295">
        <v>2493.1799999999998</v>
      </c>
      <c r="D24" s="286">
        <v>1576.63</v>
      </c>
      <c r="E24" s="295">
        <v>2496.71</v>
      </c>
      <c r="F24" s="295"/>
      <c r="G24" s="295"/>
      <c r="H24" s="295"/>
      <c r="I24" s="286"/>
      <c r="J24" s="286"/>
      <c r="K24" s="286"/>
      <c r="L24" s="286"/>
      <c r="M24" s="286"/>
      <c r="N24" s="489"/>
    </row>
    <row r="25" spans="1:14" s="563" customFormat="1" ht="18.75" customHeight="1" x14ac:dyDescent="0.25">
      <c r="A25" s="2282" t="s">
        <v>760</v>
      </c>
      <c r="B25" s="2283"/>
      <c r="C25" s="2283"/>
      <c r="D25" s="2283"/>
      <c r="E25" s="2283"/>
      <c r="F25" s="2283"/>
      <c r="G25" s="2283"/>
      <c r="H25" s="2283"/>
      <c r="I25" s="2283"/>
      <c r="J25" s="2283"/>
      <c r="K25" s="2283"/>
      <c r="L25" s="2283"/>
      <c r="M25" s="2283"/>
      <c r="N25" s="2283"/>
    </row>
    <row r="26" spans="1:14" ht="15.75" customHeight="1" x14ac:dyDescent="0.25">
      <c r="A26" s="459" t="s">
        <v>900</v>
      </c>
      <c r="B26" s="301">
        <v>6.3</v>
      </c>
      <c r="C26" s="301">
        <v>6.9</v>
      </c>
      <c r="D26" s="1434">
        <v>-2.78</v>
      </c>
      <c r="E26" s="301">
        <v>2.2773830121908478</v>
      </c>
      <c r="F26" s="301"/>
      <c r="G26" s="301"/>
      <c r="H26" s="301"/>
      <c r="I26" s="320"/>
      <c r="J26" s="320"/>
      <c r="K26" s="320"/>
      <c r="L26" s="320"/>
      <c r="M26" s="320"/>
      <c r="N26" s="733"/>
    </row>
    <row r="27" spans="1:14" ht="17.25" customHeight="1" x14ac:dyDescent="0.25">
      <c r="A27" s="459" t="s">
        <v>901</v>
      </c>
      <c r="B27" s="302">
        <v>14.3</v>
      </c>
      <c r="C27" s="302">
        <v>7.46</v>
      </c>
      <c r="D27" s="1434">
        <v>-1.87</v>
      </c>
      <c r="E27" s="1491">
        <v>8.3630070813559563</v>
      </c>
      <c r="F27" s="302"/>
      <c r="G27" s="303"/>
      <c r="H27" s="302"/>
      <c r="I27" s="320"/>
      <c r="J27" s="320"/>
      <c r="K27" s="320"/>
      <c r="L27" s="320"/>
      <c r="M27" s="320"/>
      <c r="N27" s="732"/>
    </row>
    <row r="28" spans="1:14" x14ac:dyDescent="0.25">
      <c r="A28" s="459" t="s">
        <v>1106</v>
      </c>
      <c r="B28" s="743">
        <f>E28</f>
        <v>21.6401</v>
      </c>
      <c r="C28" s="301">
        <v>21.868400000000001</v>
      </c>
      <c r="D28" s="1434">
        <v>21.042400000000001</v>
      </c>
      <c r="E28" s="301">
        <v>21.6401</v>
      </c>
      <c r="F28" s="301"/>
      <c r="G28" s="301"/>
      <c r="H28" s="301"/>
      <c r="I28" s="320"/>
      <c r="J28" s="320"/>
      <c r="K28" s="320"/>
      <c r="L28" s="320"/>
      <c r="M28" s="320"/>
      <c r="N28" s="732"/>
    </row>
    <row r="29" spans="1:14" x14ac:dyDescent="0.25">
      <c r="A29" s="459" t="s">
        <v>1107</v>
      </c>
      <c r="B29" s="743">
        <f>E29</f>
        <v>22.16</v>
      </c>
      <c r="C29" s="301">
        <v>22.270800000000001</v>
      </c>
      <c r="D29" s="1434">
        <v>21.689900000000002</v>
      </c>
      <c r="E29" s="301">
        <v>22.16</v>
      </c>
      <c r="F29" s="301"/>
      <c r="G29" s="301"/>
      <c r="H29" s="301"/>
      <c r="I29" s="320"/>
      <c r="J29" s="320"/>
      <c r="K29" s="320"/>
      <c r="L29" s="320"/>
      <c r="M29" s="320"/>
      <c r="N29" s="732"/>
    </row>
    <row r="30" spans="1:14" x14ac:dyDescent="0.25">
      <c r="A30" s="460" t="s">
        <v>898</v>
      </c>
      <c r="B30" s="808" t="s">
        <v>1105</v>
      </c>
      <c r="C30" s="305" t="s">
        <v>1104</v>
      </c>
      <c r="D30" s="457" t="s">
        <v>982</v>
      </c>
      <c r="E30" s="1492" t="s">
        <v>993</v>
      </c>
      <c r="F30" s="306"/>
      <c r="G30" s="306"/>
      <c r="H30" s="306"/>
      <c r="I30" s="289"/>
      <c r="J30" s="289"/>
      <c r="K30" s="289"/>
      <c r="L30" s="289"/>
      <c r="M30" s="289"/>
      <c r="N30" s="734"/>
    </row>
    <row r="31" spans="1:14" s="563" customFormat="1" ht="19.5" customHeight="1" x14ac:dyDescent="0.25">
      <c r="A31" s="2282" t="s">
        <v>949</v>
      </c>
      <c r="B31" s="2283"/>
      <c r="C31" s="2283"/>
      <c r="D31" s="2283"/>
      <c r="E31" s="2283"/>
      <c r="F31" s="2283"/>
      <c r="G31" s="2283"/>
      <c r="H31" s="2283"/>
      <c r="I31" s="2283"/>
      <c r="J31" s="2283"/>
      <c r="K31" s="2283"/>
      <c r="L31" s="2283"/>
      <c r="M31" s="2283"/>
      <c r="N31" s="2283"/>
    </row>
    <row r="32" spans="1:14" x14ac:dyDescent="0.25">
      <c r="A32" s="455" t="s">
        <v>827</v>
      </c>
      <c r="B32" s="545">
        <f>E32</f>
        <v>474.09896099999997</v>
      </c>
      <c r="C32" s="313">
        <v>463.29334</v>
      </c>
      <c r="D32" s="1475">
        <v>464.97814779999999</v>
      </c>
      <c r="E32" s="313">
        <v>474.09896099999997</v>
      </c>
      <c r="F32" s="313"/>
      <c r="G32" s="313"/>
      <c r="H32" s="313"/>
      <c r="I32" s="289"/>
      <c r="J32" s="289"/>
      <c r="K32" s="289"/>
      <c r="L32" s="289"/>
      <c r="M32" s="289"/>
      <c r="N32" s="725"/>
    </row>
    <row r="33" spans="1:18" x14ac:dyDescent="0.25">
      <c r="A33" s="455" t="s">
        <v>826</v>
      </c>
      <c r="B33" s="545">
        <f>E33</f>
        <v>474.0827496</v>
      </c>
      <c r="C33" s="313">
        <v>463.47219000000001</v>
      </c>
      <c r="D33" s="1475">
        <v>465.34794298101798</v>
      </c>
      <c r="E33" s="313">
        <v>474.0827496</v>
      </c>
      <c r="F33" s="313"/>
      <c r="G33" s="313"/>
      <c r="H33" s="313"/>
      <c r="I33" s="289"/>
      <c r="J33" s="289"/>
      <c r="K33" s="289"/>
      <c r="L33" s="289"/>
      <c r="M33" s="289"/>
      <c r="N33" s="725"/>
      <c r="R33" s="1435"/>
    </row>
    <row r="34" spans="1:18" x14ac:dyDescent="0.25">
      <c r="A34" s="455" t="s">
        <v>759</v>
      </c>
      <c r="B34" s="545">
        <f>E34</f>
        <v>473.57184467000002</v>
      </c>
      <c r="C34" s="313">
        <v>463.01247000000001</v>
      </c>
      <c r="D34" s="1475">
        <v>464.46938533000002</v>
      </c>
      <c r="E34" s="313">
        <v>473.57184467000002</v>
      </c>
      <c r="F34" s="313"/>
      <c r="G34" s="313"/>
      <c r="H34" s="313"/>
      <c r="I34" s="289"/>
      <c r="J34" s="289"/>
      <c r="K34" s="289"/>
      <c r="L34" s="289"/>
      <c r="M34" s="289"/>
      <c r="N34" s="725"/>
    </row>
    <row r="35" spans="1:18" s="562" customFormat="1" ht="18" customHeight="1" x14ac:dyDescent="0.25">
      <c r="A35" s="2282" t="s">
        <v>950</v>
      </c>
      <c r="B35" s="2283"/>
      <c r="C35" s="2283"/>
      <c r="D35" s="2283"/>
      <c r="E35" s="2283"/>
      <c r="F35" s="2283"/>
      <c r="G35" s="2283"/>
      <c r="H35" s="2283"/>
      <c r="I35" s="2283"/>
      <c r="J35" s="2283"/>
      <c r="K35" s="2283"/>
      <c r="L35" s="2283"/>
      <c r="M35" s="2283"/>
      <c r="N35" s="2283"/>
      <c r="Q35" s="1489"/>
    </row>
    <row r="36" spans="1:18" x14ac:dyDescent="0.25">
      <c r="A36" s="455" t="s">
        <v>761</v>
      </c>
      <c r="B36" s="545">
        <f>SUM(C36:E36)</f>
        <v>87.620532936428802</v>
      </c>
      <c r="C36" s="301">
        <v>28.842230347000001</v>
      </c>
      <c r="D36" s="1434">
        <v>28.966638289428801</v>
      </c>
      <c r="E36" s="313">
        <v>29.8116643</v>
      </c>
      <c r="F36" s="313"/>
      <c r="G36" s="313"/>
      <c r="H36" s="313"/>
      <c r="I36" s="289"/>
      <c r="J36" s="289"/>
      <c r="K36" s="289"/>
      <c r="L36" s="289"/>
      <c r="M36" s="289"/>
      <c r="N36" s="725"/>
    </row>
    <row r="37" spans="1:18" x14ac:dyDescent="0.25">
      <c r="A37" s="455" t="s">
        <v>763</v>
      </c>
      <c r="B37" s="545">
        <f>AVERAGE(C37:N37)</f>
        <v>1.4614948772915672</v>
      </c>
      <c r="C37" s="301">
        <v>1.4403216599999999</v>
      </c>
      <c r="D37" s="1434">
        <v>1.5245599099699401</v>
      </c>
      <c r="E37" s="313">
        <v>1.4196030619047619</v>
      </c>
      <c r="F37" s="313"/>
      <c r="G37" s="313"/>
      <c r="H37" s="313"/>
      <c r="I37" s="289"/>
      <c r="J37" s="289"/>
      <c r="K37" s="289"/>
      <c r="L37" s="289"/>
      <c r="M37" s="289"/>
      <c r="N37" s="289"/>
    </row>
    <row r="38" spans="1:18" ht="18" customHeight="1" x14ac:dyDescent="0.25">
      <c r="A38" s="2284" t="s">
        <v>951</v>
      </c>
      <c r="B38" s="2285"/>
      <c r="C38" s="2285"/>
      <c r="D38" s="2285"/>
      <c r="E38" s="2285"/>
      <c r="F38" s="2285"/>
      <c r="G38" s="2285"/>
      <c r="H38" s="2285"/>
      <c r="I38" s="2285"/>
      <c r="J38" s="2285"/>
      <c r="K38" s="2285"/>
      <c r="L38" s="2285"/>
      <c r="M38" s="2285"/>
      <c r="N38" s="2285"/>
    </row>
    <row r="39" spans="1:18" x14ac:dyDescent="0.25">
      <c r="A39" s="455" t="s">
        <v>985</v>
      </c>
      <c r="B39" s="544">
        <f>SUM(C39:N39)</f>
        <v>92.101354654214902</v>
      </c>
      <c r="C39" s="1478">
        <v>31.558112410421352</v>
      </c>
      <c r="D39" s="1479">
        <v>30.045018505385752</v>
      </c>
      <c r="E39" s="323">
        <v>30.498223738407805</v>
      </c>
      <c r="F39" s="324"/>
      <c r="G39" s="324"/>
      <c r="H39" s="324"/>
      <c r="I39" s="324"/>
      <c r="J39" s="289"/>
      <c r="K39" s="289"/>
      <c r="L39" s="289"/>
      <c r="M39" s="289"/>
      <c r="N39" s="725"/>
    </row>
    <row r="40" spans="1:18" x14ac:dyDescent="0.25">
      <c r="A40" s="455" t="s">
        <v>986</v>
      </c>
      <c r="B40" s="544">
        <f>SUM(C40:N40)</f>
        <v>29190.263228856973</v>
      </c>
      <c r="C40" s="2084">
        <v>9686.7482458710019</v>
      </c>
      <c r="D40" s="2083">
        <v>9202.0183845209012</v>
      </c>
      <c r="E40" s="2084">
        <v>10301.496598465068</v>
      </c>
      <c r="F40" s="322"/>
      <c r="G40" s="322"/>
      <c r="H40" s="322"/>
      <c r="I40" s="322"/>
      <c r="J40" s="289"/>
      <c r="K40" s="289"/>
      <c r="L40" s="289"/>
      <c r="M40" s="289"/>
      <c r="N40" s="725"/>
    </row>
    <row r="41" spans="1:18" x14ac:dyDescent="0.25">
      <c r="A41" s="455" t="s">
        <v>987</v>
      </c>
      <c r="B41" s="544">
        <f>SUM(C41:N41)</f>
        <v>56.38028742618755</v>
      </c>
      <c r="C41" s="1480">
        <v>19.52650530183476</v>
      </c>
      <c r="D41" s="1479">
        <v>18.414095816286419</v>
      </c>
      <c r="E41" s="132">
        <v>18.439686308066367</v>
      </c>
      <c r="F41" s="132"/>
      <c r="G41" s="132"/>
      <c r="H41" s="132"/>
      <c r="I41" s="132"/>
      <c r="J41" s="493"/>
      <c r="K41" s="493"/>
      <c r="L41" s="492"/>
      <c r="M41" s="289"/>
      <c r="N41" s="725"/>
    </row>
    <row r="42" spans="1:18" ht="19.5" customHeight="1" x14ac:dyDescent="0.25">
      <c r="A42" s="2284" t="s">
        <v>874</v>
      </c>
      <c r="B42" s="2285"/>
      <c r="C42" s="2285"/>
      <c r="D42" s="2285"/>
      <c r="E42" s="2285"/>
      <c r="F42" s="2285"/>
      <c r="G42" s="2285"/>
      <c r="H42" s="2285"/>
      <c r="I42" s="2285"/>
      <c r="J42" s="2285"/>
      <c r="K42" s="2285"/>
      <c r="L42" s="2285"/>
      <c r="M42" s="2285"/>
      <c r="N42" s="2285"/>
    </row>
    <row r="43" spans="1:18" x14ac:dyDescent="0.25">
      <c r="A43" s="455" t="s">
        <v>879</v>
      </c>
      <c r="B43" s="544">
        <f>SUM(C43:N43)</f>
        <v>327.83903000000004</v>
      </c>
      <c r="C43" s="2261">
        <v>96.086730000000017</v>
      </c>
      <c r="D43" s="2261">
        <v>125.64162</v>
      </c>
      <c r="E43" s="2261">
        <v>106.11068</v>
      </c>
      <c r="F43" s="297"/>
      <c r="G43" s="296"/>
      <c r="H43" s="296"/>
      <c r="I43" s="289"/>
      <c r="J43" s="289"/>
      <c r="K43" s="289"/>
      <c r="L43" s="289"/>
      <c r="M43" s="289"/>
      <c r="N43" s="725"/>
    </row>
    <row r="44" spans="1:18" x14ac:dyDescent="0.25">
      <c r="A44" s="455" t="s">
        <v>880</v>
      </c>
      <c r="B44" s="544">
        <f>SUM(C44:XFD44)</f>
        <v>9.7761999999999993</v>
      </c>
      <c r="C44" s="313">
        <v>2.8783300000000001</v>
      </c>
      <c r="D44" s="1475">
        <v>4.4007299999999994</v>
      </c>
      <c r="E44" s="313">
        <v>2.4971399999999999</v>
      </c>
      <c r="F44" s="313"/>
      <c r="G44" s="313"/>
      <c r="H44" s="313"/>
      <c r="I44" s="289"/>
      <c r="J44" s="289"/>
      <c r="K44" s="289"/>
      <c r="L44" s="289"/>
      <c r="M44" s="289"/>
      <c r="N44" s="725"/>
    </row>
    <row r="45" spans="1:18" ht="19.5" customHeight="1" x14ac:dyDescent="0.25">
      <c r="A45" s="2274" t="s">
        <v>873</v>
      </c>
      <c r="B45" s="2275"/>
      <c r="C45" s="2275"/>
      <c r="D45" s="2275"/>
      <c r="E45" s="2275"/>
      <c r="F45" s="2275"/>
      <c r="G45" s="2275"/>
      <c r="H45" s="2275"/>
      <c r="I45" s="2275"/>
      <c r="J45" s="2275"/>
      <c r="K45" s="2275"/>
      <c r="L45" s="2275"/>
      <c r="M45" s="2275"/>
      <c r="N45" s="2275"/>
    </row>
    <row r="46" spans="1:18" x14ac:dyDescent="0.25">
      <c r="A46" s="450" t="s">
        <v>884</v>
      </c>
      <c r="B46" s="546">
        <f>SUM(C46:N46)</f>
        <v>55.480608143399991</v>
      </c>
      <c r="C46" s="295">
        <v>20.3752642794</v>
      </c>
      <c r="D46" s="1475">
        <v>17.000716415599999</v>
      </c>
      <c r="E46" s="295">
        <v>18.104627448399999</v>
      </c>
      <c r="F46" s="295"/>
      <c r="G46" s="295"/>
      <c r="H46" s="295"/>
      <c r="I46" s="295"/>
      <c r="J46" s="312"/>
      <c r="K46" s="312"/>
      <c r="L46" s="312"/>
      <c r="M46" s="312"/>
      <c r="N46" s="547"/>
    </row>
    <row r="47" spans="1:18" x14ac:dyDescent="0.25">
      <c r="A47" s="450" t="s">
        <v>885</v>
      </c>
      <c r="B47" s="546">
        <f>SUM(C47:N47)</f>
        <v>68028.160649917991</v>
      </c>
      <c r="C47" s="2082">
        <v>19337.572895957401</v>
      </c>
      <c r="D47" s="2083">
        <v>20137.080542299496</v>
      </c>
      <c r="E47" s="2082">
        <v>28553.507211661101</v>
      </c>
      <c r="F47" s="295"/>
      <c r="G47" s="295"/>
      <c r="H47" s="295"/>
      <c r="I47" s="295"/>
      <c r="J47" s="312"/>
      <c r="K47" s="312"/>
      <c r="L47" s="286"/>
      <c r="M47" s="312"/>
      <c r="N47" s="547"/>
    </row>
    <row r="48" spans="1:18" s="22" customFormat="1" ht="19.5" customHeight="1" x14ac:dyDescent="0.25">
      <c r="A48" s="2276" t="s">
        <v>808</v>
      </c>
      <c r="B48" s="2277"/>
      <c r="C48" s="2277"/>
      <c r="D48" s="2277"/>
      <c r="E48" s="2277"/>
      <c r="F48" s="2277"/>
      <c r="G48" s="2277"/>
      <c r="H48" s="2277"/>
      <c r="I48" s="2277"/>
      <c r="J48" s="2277"/>
      <c r="K48" s="2277"/>
      <c r="L48" s="2277"/>
      <c r="M48" s="2277"/>
      <c r="N48" s="2277"/>
    </row>
    <row r="49" spans="1:15" s="562" customFormat="1" ht="15.75" customHeight="1" x14ac:dyDescent="0.25">
      <c r="A49" s="450" t="s">
        <v>836</v>
      </c>
      <c r="B49" s="489">
        <f>E49</f>
        <v>231546418</v>
      </c>
      <c r="C49" s="1081">
        <v>226799281.00000003</v>
      </c>
      <c r="D49" s="286">
        <v>228926328</v>
      </c>
      <c r="E49" s="294">
        <v>231546418</v>
      </c>
      <c r="F49" s="294"/>
      <c r="G49" s="294"/>
      <c r="H49" s="294"/>
      <c r="I49" s="286"/>
      <c r="J49" s="286"/>
      <c r="K49" s="286"/>
      <c r="L49" s="286"/>
      <c r="M49" s="737"/>
      <c r="N49" s="547"/>
    </row>
    <row r="50" spans="1:15" x14ac:dyDescent="0.25">
      <c r="A50" s="450" t="s">
        <v>824</v>
      </c>
      <c r="B50" s="489">
        <f>E50</f>
        <v>61939221</v>
      </c>
      <c r="C50" s="1081">
        <v>61700603</v>
      </c>
      <c r="D50" s="286">
        <v>61551385</v>
      </c>
      <c r="E50" s="298">
        <v>61939221</v>
      </c>
      <c r="F50" s="294"/>
      <c r="G50" s="294"/>
      <c r="H50" s="294"/>
      <c r="I50" s="312"/>
      <c r="J50" s="312"/>
      <c r="K50" s="312"/>
      <c r="L50" s="286"/>
      <c r="M50" s="312"/>
      <c r="N50" s="547"/>
    </row>
    <row r="51" spans="1:15" ht="17.25" customHeight="1" x14ac:dyDescent="0.25">
      <c r="A51" s="2278" t="s">
        <v>872</v>
      </c>
      <c r="B51" s="2279"/>
      <c r="C51" s="2279"/>
      <c r="D51" s="2279"/>
      <c r="E51" s="2279"/>
      <c r="F51" s="2279"/>
      <c r="G51" s="2279"/>
      <c r="H51" s="2279"/>
      <c r="I51" s="2279"/>
      <c r="J51" s="2279"/>
      <c r="K51" s="2279"/>
      <c r="L51" s="2279"/>
      <c r="M51" s="2279"/>
      <c r="N51" s="2279"/>
    </row>
    <row r="52" spans="1:15" x14ac:dyDescent="0.25">
      <c r="A52" s="450" t="s">
        <v>762</v>
      </c>
      <c r="B52" s="547">
        <f>SUM(C52:N52)</f>
        <v>-95.70008</v>
      </c>
      <c r="C52" s="132">
        <v>-70.884979999999999</v>
      </c>
      <c r="D52" s="1475">
        <v>-29.48396</v>
      </c>
      <c r="E52" s="132">
        <v>4.6688599999999996</v>
      </c>
      <c r="F52" s="132"/>
      <c r="G52" s="132"/>
      <c r="H52" s="132"/>
      <c r="I52" s="286"/>
      <c r="J52" s="286"/>
      <c r="K52" s="286"/>
      <c r="L52" s="286"/>
      <c r="M52" s="312"/>
      <c r="N52" s="547"/>
    </row>
    <row r="53" spans="1:15" x14ac:dyDescent="0.25">
      <c r="A53" s="450" t="s">
        <v>809</v>
      </c>
      <c r="B53" s="489">
        <f>SUM(C53:XFD53)</f>
        <v>220.07145983042599</v>
      </c>
      <c r="C53" s="1081">
        <v>51.255000000000003</v>
      </c>
      <c r="D53" s="1475">
        <f>82880/1000</f>
        <v>82.88</v>
      </c>
      <c r="E53" s="132">
        <v>85.936459830426003</v>
      </c>
      <c r="F53" s="132"/>
      <c r="G53" s="132"/>
      <c r="H53" s="132"/>
      <c r="I53" s="286"/>
      <c r="J53" s="286"/>
      <c r="K53" s="286"/>
      <c r="L53" s="286"/>
      <c r="M53" s="312"/>
      <c r="N53" s="746"/>
    </row>
    <row r="54" spans="1:15" x14ac:dyDescent="0.25">
      <c r="A54" s="450" t="s">
        <v>810</v>
      </c>
      <c r="B54" s="547">
        <f>E54</f>
        <v>7622.1231299999999</v>
      </c>
      <c r="C54" s="1081">
        <v>7492.6744200000003</v>
      </c>
      <c r="D54" s="286">
        <v>7477.7698200000004</v>
      </c>
      <c r="E54" s="2262">
        <v>7622.1231299999999</v>
      </c>
      <c r="F54" s="314"/>
      <c r="G54" s="314"/>
      <c r="H54" s="286"/>
      <c r="I54" s="286"/>
      <c r="J54" s="286"/>
      <c r="K54" s="286"/>
      <c r="L54" s="286"/>
      <c r="M54" s="312"/>
      <c r="N54" s="547"/>
      <c r="O54" s="2259"/>
    </row>
    <row r="55" spans="1:15" s="562" customFormat="1" ht="18.75" customHeight="1" x14ac:dyDescent="0.25">
      <c r="A55" s="2280" t="s">
        <v>811</v>
      </c>
      <c r="B55" s="2281"/>
      <c r="C55" s="2281"/>
      <c r="D55" s="2281"/>
      <c r="E55" s="2281"/>
      <c r="F55" s="2281"/>
      <c r="G55" s="2281"/>
      <c r="H55" s="2281"/>
      <c r="I55" s="2281"/>
      <c r="J55" s="2281"/>
      <c r="K55" s="2281"/>
      <c r="L55" s="2281"/>
      <c r="M55" s="2281"/>
      <c r="N55" s="2281"/>
    </row>
    <row r="56" spans="1:15" x14ac:dyDescent="0.25">
      <c r="A56" s="542" t="s">
        <v>886</v>
      </c>
      <c r="B56" s="489">
        <f>SUM(C56:N56)</f>
        <v>205433.02000291934</v>
      </c>
      <c r="C56" s="295">
        <v>322402.95495152299</v>
      </c>
      <c r="D56" s="286">
        <v>-64021.083279373008</v>
      </c>
      <c r="E56" s="295">
        <f>'60'!J9</f>
        <v>-52948.851669230644</v>
      </c>
      <c r="F56" s="295"/>
      <c r="G56" s="295"/>
      <c r="H56" s="295"/>
      <c r="I56" s="295"/>
      <c r="J56" s="295"/>
      <c r="K56" s="295"/>
      <c r="L56" s="295"/>
      <c r="M56" s="295"/>
      <c r="N56" s="547"/>
    </row>
    <row r="57" spans="1:15" x14ac:dyDescent="0.25">
      <c r="A57" s="542" t="s">
        <v>875</v>
      </c>
      <c r="B57" s="489">
        <f>E57</f>
        <v>8222480.0467428835</v>
      </c>
      <c r="C57" s="548">
        <v>8192387.6973251402</v>
      </c>
      <c r="D57" s="286">
        <v>8158341.6715687439</v>
      </c>
      <c r="E57" s="548">
        <v>8222480.0467428835</v>
      </c>
      <c r="F57" s="548"/>
      <c r="G57" s="548"/>
      <c r="H57" s="549"/>
      <c r="I57" s="549"/>
      <c r="J57" s="549"/>
      <c r="K57" s="549"/>
      <c r="L57" s="549"/>
      <c r="M57" s="738"/>
      <c r="N57" s="547"/>
    </row>
    <row r="58" spans="1:15" x14ac:dyDescent="0.25">
      <c r="A58" s="542" t="s">
        <v>896</v>
      </c>
      <c r="B58" s="489">
        <f>E58</f>
        <v>27.859918199999999</v>
      </c>
      <c r="C58" s="1082">
        <v>27.531136</v>
      </c>
      <c r="D58" s="300">
        <v>27.656779700000001</v>
      </c>
      <c r="E58" s="332">
        <v>27.859918199999999</v>
      </c>
      <c r="F58" s="304"/>
      <c r="G58" s="449"/>
      <c r="H58" s="449"/>
      <c r="I58" s="449"/>
      <c r="J58" s="300"/>
      <c r="K58" s="300"/>
      <c r="L58" s="300"/>
      <c r="M58" s="303"/>
      <c r="N58" s="745"/>
    </row>
    <row r="59" spans="1:15" ht="17.25" customHeight="1" x14ac:dyDescent="0.25">
      <c r="A59" s="739" t="s">
        <v>876</v>
      </c>
      <c r="B59" s="2088">
        <f>D59</f>
        <v>4261694.9760299996</v>
      </c>
      <c r="C59" s="1145">
        <v>4236467</v>
      </c>
      <c r="D59" s="1476">
        <v>4261694.9760299996</v>
      </c>
      <c r="E59" s="2263">
        <v>4326026</v>
      </c>
      <c r="F59" s="740"/>
      <c r="G59" s="741"/>
      <c r="H59" s="741"/>
      <c r="I59" s="741"/>
      <c r="J59" s="742"/>
      <c r="K59" s="742"/>
      <c r="L59" s="742"/>
      <c r="M59" s="742"/>
      <c r="N59" s="744"/>
      <c r="O59" s="2259"/>
    </row>
    <row r="60" spans="1:15" ht="17.25" customHeight="1" x14ac:dyDescent="0.25">
      <c r="A60" s="458" t="s">
        <v>5</v>
      </c>
      <c r="B60" s="297"/>
      <c r="C60" s="298"/>
      <c r="D60" s="298"/>
      <c r="E60" s="298"/>
      <c r="F60" s="297"/>
      <c r="G60" s="296"/>
      <c r="H60" s="311"/>
      <c r="I60" s="287"/>
      <c r="J60" s="287"/>
      <c r="K60" s="287"/>
      <c r="L60" s="287"/>
      <c r="M60" s="287"/>
      <c r="N60" s="164"/>
    </row>
    <row r="61" spans="1:15" ht="16.5" customHeight="1" x14ac:dyDescent="0.25">
      <c r="A61" s="2089" t="s">
        <v>1113</v>
      </c>
      <c r="B61" s="504"/>
      <c r="C61" s="142"/>
      <c r="D61" s="142"/>
      <c r="E61" s="142"/>
      <c r="F61" s="142"/>
      <c r="G61" s="142"/>
      <c r="H61" s="142"/>
      <c r="J61" s="142"/>
      <c r="K61" s="60"/>
      <c r="L61" s="60"/>
      <c r="M61" s="142"/>
      <c r="N61" s="726"/>
    </row>
    <row r="62" spans="1:15" ht="16.5" customHeight="1" x14ac:dyDescent="0.25">
      <c r="A62" s="456" t="s">
        <v>948</v>
      </c>
      <c r="B62" s="504"/>
      <c r="C62" s="142"/>
      <c r="D62" s="142"/>
      <c r="E62" s="142"/>
      <c r="F62" s="142"/>
      <c r="G62" s="142"/>
      <c r="H62" s="142"/>
      <c r="J62" s="142"/>
      <c r="K62" s="142"/>
      <c r="L62" s="142"/>
      <c r="M62" s="142"/>
      <c r="N62" s="726"/>
    </row>
    <row r="63" spans="1:15" ht="16.5" customHeight="1" x14ac:dyDescent="0.25">
      <c r="A63" s="456" t="s">
        <v>1112</v>
      </c>
      <c r="B63" s="504"/>
      <c r="C63" s="142"/>
      <c r="D63" s="142"/>
      <c r="E63" s="142"/>
      <c r="F63" s="142"/>
      <c r="G63" s="142"/>
      <c r="H63" s="142"/>
      <c r="J63" s="142"/>
      <c r="K63" s="142"/>
      <c r="L63" s="142"/>
      <c r="M63" s="142"/>
      <c r="N63" s="726"/>
    </row>
    <row r="64" spans="1:15" ht="16.5" customHeight="1" x14ac:dyDescent="0.25">
      <c r="A64" s="456" t="s">
        <v>1133</v>
      </c>
      <c r="B64" s="504"/>
      <c r="C64" s="142"/>
      <c r="D64" s="142"/>
      <c r="E64" s="142"/>
      <c r="F64" s="142"/>
      <c r="G64" s="142"/>
      <c r="H64" s="142"/>
      <c r="J64" s="142"/>
      <c r="K64" s="142"/>
      <c r="L64" s="142"/>
      <c r="M64" s="142"/>
      <c r="N64" s="726"/>
    </row>
    <row r="65" spans="1:14" ht="16.5" customHeight="1" x14ac:dyDescent="0.25">
      <c r="A65" s="456" t="s">
        <v>1134</v>
      </c>
      <c r="B65" s="504"/>
      <c r="C65" s="142"/>
      <c r="D65" s="142"/>
      <c r="E65" s="142"/>
      <c r="F65" s="142"/>
      <c r="G65" s="142"/>
      <c r="H65" s="142"/>
      <c r="J65" s="142"/>
      <c r="K65" s="142"/>
      <c r="L65" s="142"/>
      <c r="M65" s="142"/>
      <c r="N65" s="726"/>
    </row>
    <row r="66" spans="1:14" x14ac:dyDescent="0.25">
      <c r="A66" s="456" t="s">
        <v>1135</v>
      </c>
      <c r="B66" s="142"/>
      <c r="C66" s="142"/>
      <c r="D66" s="142"/>
      <c r="E66" s="142"/>
      <c r="F66" s="142"/>
      <c r="G66" s="142"/>
      <c r="H66" s="142"/>
      <c r="J66" s="142"/>
      <c r="K66" s="142"/>
      <c r="L66" s="142"/>
      <c r="M66" s="142"/>
      <c r="N66" s="726"/>
    </row>
    <row r="67" spans="1:14" x14ac:dyDescent="0.25">
      <c r="A67" s="142"/>
      <c r="B67" s="142"/>
      <c r="C67" s="142"/>
      <c r="D67" s="142"/>
      <c r="E67" s="142"/>
      <c r="F67" s="142"/>
      <c r="G67" s="142"/>
      <c r="H67" s="142"/>
      <c r="J67" s="142"/>
      <c r="K67" s="142"/>
      <c r="L67" s="142"/>
      <c r="M67" s="142"/>
      <c r="N67" s="726"/>
    </row>
    <row r="68" spans="1:14" x14ac:dyDescent="0.25">
      <c r="A68" s="142"/>
      <c r="B68" s="142"/>
      <c r="C68" s="142"/>
      <c r="D68" s="142"/>
      <c r="E68" s="142"/>
      <c r="F68" s="142"/>
      <c r="G68" s="142"/>
      <c r="H68" s="142"/>
      <c r="J68" s="142"/>
      <c r="K68" s="142"/>
      <c r="L68" s="142"/>
      <c r="M68" s="142"/>
      <c r="N68" s="726"/>
    </row>
    <row r="69" spans="1:14" x14ac:dyDescent="0.25">
      <c r="A69" s="142"/>
      <c r="B69" s="142"/>
      <c r="C69" s="142"/>
      <c r="D69" s="142"/>
      <c r="E69" s="142"/>
      <c r="F69" s="142"/>
      <c r="G69" s="142"/>
      <c r="H69" s="142"/>
      <c r="J69" s="142"/>
      <c r="K69" s="142"/>
      <c r="L69" s="142"/>
      <c r="M69" s="142"/>
      <c r="N69" s="726"/>
    </row>
    <row r="70" spans="1:14" x14ac:dyDescent="0.25">
      <c r="A70" s="142"/>
      <c r="B70" s="142"/>
      <c r="C70" s="142"/>
      <c r="D70" s="142"/>
      <c r="E70" s="142"/>
      <c r="F70" s="142"/>
      <c r="G70" s="142"/>
      <c r="H70" s="142"/>
      <c r="J70" s="142"/>
      <c r="K70" s="142"/>
      <c r="L70" s="142"/>
      <c r="M70" s="142"/>
      <c r="N70" s="726"/>
    </row>
    <row r="71" spans="1:14" x14ac:dyDescent="0.25">
      <c r="A71" s="142"/>
      <c r="B71" s="142"/>
      <c r="C71" s="142"/>
      <c r="D71" s="142"/>
      <c r="E71" s="142"/>
      <c r="F71" s="142"/>
      <c r="G71" s="142"/>
      <c r="H71" s="142"/>
      <c r="J71" s="142"/>
      <c r="K71" s="142"/>
      <c r="L71" s="142"/>
      <c r="M71" s="142"/>
      <c r="N71" s="726"/>
    </row>
    <row r="72" spans="1:14" x14ac:dyDescent="0.25">
      <c r="A72" s="142"/>
      <c r="B72" s="142"/>
      <c r="C72" s="142"/>
      <c r="D72" s="142"/>
      <c r="E72" s="142"/>
      <c r="F72" s="142"/>
      <c r="G72" s="142"/>
      <c r="H72" s="142"/>
      <c r="J72" s="142"/>
      <c r="K72" s="142"/>
      <c r="L72" s="142"/>
      <c r="M72" s="142"/>
      <c r="N72" s="726"/>
    </row>
    <row r="73" spans="1:14" x14ac:dyDescent="0.25">
      <c r="A73" s="142"/>
      <c r="B73" s="142"/>
      <c r="C73" s="142"/>
      <c r="D73" s="142"/>
      <c r="E73" s="142"/>
      <c r="F73" s="142"/>
      <c r="G73" s="142"/>
      <c r="H73" s="142"/>
      <c r="J73" s="142"/>
      <c r="K73" s="142"/>
      <c r="L73" s="142"/>
      <c r="M73" s="142"/>
      <c r="N73" s="142"/>
    </row>
    <row r="74" spans="1:14" hidden="1" x14ac:dyDescent="0.25">
      <c r="A74" s="142"/>
      <c r="B74" s="142"/>
      <c r="C74" s="142"/>
      <c r="D74" s="142"/>
      <c r="E74" s="142"/>
      <c r="F74" s="142"/>
      <c r="G74" s="142"/>
      <c r="H74" s="142"/>
      <c r="J74" s="142"/>
      <c r="K74" s="142"/>
      <c r="L74" s="142"/>
      <c r="M74" s="142"/>
      <c r="N74" s="142"/>
    </row>
    <row r="75" spans="1:14" hidden="1" x14ac:dyDescent="0.25">
      <c r="A75" s="142"/>
      <c r="B75" s="142"/>
      <c r="C75" s="142"/>
      <c r="D75" s="142"/>
      <c r="E75" s="142"/>
      <c r="F75" s="142"/>
      <c r="G75" s="142"/>
      <c r="H75" s="142"/>
      <c r="J75" s="142"/>
      <c r="K75" s="142"/>
      <c r="L75" s="142"/>
      <c r="M75" s="142"/>
      <c r="N75" s="142"/>
    </row>
    <row r="76" spans="1:14" hidden="1" x14ac:dyDescent="0.25">
      <c r="A76" s="142"/>
      <c r="B76" s="142"/>
      <c r="C76" s="142"/>
      <c r="D76" s="142"/>
      <c r="E76" s="142"/>
      <c r="F76" s="142"/>
      <c r="G76" s="142"/>
      <c r="H76" s="142"/>
      <c r="J76" s="142"/>
      <c r="K76" s="142"/>
      <c r="L76" s="142"/>
      <c r="M76" s="142"/>
      <c r="N76" s="142"/>
    </row>
    <row r="77" spans="1:14" hidden="1" x14ac:dyDescent="0.25">
      <c r="A77" s="142"/>
      <c r="B77" s="142"/>
      <c r="C77" s="142"/>
      <c r="D77" s="142"/>
      <c r="E77" s="142"/>
      <c r="F77" s="142"/>
      <c r="G77" s="142"/>
      <c r="H77" s="142"/>
      <c r="J77" s="142"/>
      <c r="K77" s="142"/>
      <c r="L77" s="142"/>
      <c r="M77" s="142"/>
      <c r="N77" s="142"/>
    </row>
    <row r="78" spans="1:14" hidden="1" x14ac:dyDescent="0.25">
      <c r="A78" s="142"/>
      <c r="B78" s="142"/>
      <c r="C78" s="142"/>
      <c r="D78" s="142"/>
      <c r="E78" s="142"/>
      <c r="F78" s="142"/>
      <c r="G78" s="142"/>
      <c r="H78" s="142"/>
      <c r="J78" s="142"/>
      <c r="K78" s="142"/>
      <c r="L78" s="142"/>
      <c r="M78" s="142"/>
      <c r="N78" s="142"/>
    </row>
    <row r="79" spans="1:14" hidden="1" x14ac:dyDescent="0.25">
      <c r="A79" s="142"/>
      <c r="B79" s="142"/>
      <c r="C79" s="142"/>
      <c r="D79" s="142"/>
      <c r="E79" s="142"/>
      <c r="F79" s="142"/>
      <c r="G79" s="142"/>
      <c r="H79" s="142"/>
      <c r="J79" s="142"/>
      <c r="K79" s="142"/>
      <c r="L79" s="142"/>
      <c r="M79" s="142"/>
      <c r="N79" s="142"/>
    </row>
    <row r="80" spans="1:14" hidden="1" x14ac:dyDescent="0.25">
      <c r="A80" s="142"/>
      <c r="B80" s="142"/>
      <c r="C80" s="142"/>
      <c r="D80" s="142"/>
      <c r="E80" s="142"/>
      <c r="F80" s="142"/>
      <c r="G80" s="142"/>
      <c r="H80" s="142"/>
      <c r="J80" s="142"/>
      <c r="K80" s="142"/>
      <c r="L80" s="142"/>
      <c r="M80" s="142"/>
      <c r="N80" s="142"/>
    </row>
    <row r="81" spans="1:14" hidden="1" x14ac:dyDescent="0.25">
      <c r="A81" s="142"/>
      <c r="B81" s="142"/>
      <c r="C81" s="142"/>
      <c r="D81" s="142"/>
      <c r="E81" s="142"/>
      <c r="F81" s="142"/>
      <c r="G81" s="142"/>
      <c r="H81" s="142"/>
      <c r="J81" s="142"/>
      <c r="K81" s="142"/>
      <c r="L81" s="142"/>
      <c r="M81" s="142"/>
      <c r="N81" s="142"/>
    </row>
    <row r="82" spans="1:14" hidden="1" x14ac:dyDescent="0.25">
      <c r="A82" s="142"/>
      <c r="B82" s="142"/>
      <c r="C82" s="142"/>
      <c r="D82" s="142"/>
      <c r="E82" s="142"/>
      <c r="F82" s="142"/>
      <c r="G82" s="142"/>
      <c r="H82" s="142"/>
      <c r="J82" s="142"/>
      <c r="K82" s="142"/>
      <c r="L82" s="142"/>
      <c r="M82" s="142"/>
      <c r="N82" s="142"/>
    </row>
    <row r="83" spans="1:14" hidden="1" x14ac:dyDescent="0.25">
      <c r="A83" s="142"/>
      <c r="B83" s="142"/>
      <c r="C83" s="142"/>
      <c r="D83" s="142"/>
      <c r="E83" s="142"/>
      <c r="F83" s="142"/>
      <c r="G83" s="142"/>
      <c r="H83" s="142"/>
      <c r="J83" s="142"/>
      <c r="K83" s="142"/>
      <c r="L83" s="142"/>
      <c r="M83" s="142"/>
      <c r="N83" s="142"/>
    </row>
    <row r="84" spans="1:14" hidden="1" x14ac:dyDescent="0.25">
      <c r="A84" s="142"/>
      <c r="B84" s="142"/>
      <c r="C84" s="142"/>
      <c r="D84" s="142"/>
      <c r="E84" s="142"/>
      <c r="F84" s="142"/>
      <c r="G84" s="142"/>
      <c r="H84" s="142"/>
      <c r="J84" s="142"/>
      <c r="K84" s="142"/>
      <c r="L84" s="142"/>
      <c r="M84" s="142"/>
      <c r="N84" s="142"/>
    </row>
    <row r="85" spans="1:14" hidden="1" x14ac:dyDescent="0.25">
      <c r="A85" s="142"/>
      <c r="B85" s="142"/>
      <c r="C85" s="142"/>
      <c r="D85" s="142"/>
      <c r="E85" s="142"/>
      <c r="F85" s="142"/>
      <c r="G85" s="142"/>
      <c r="H85" s="142"/>
      <c r="J85" s="142"/>
      <c r="K85" s="142"/>
      <c r="L85" s="142"/>
      <c r="M85" s="142"/>
      <c r="N85" s="142"/>
    </row>
    <row r="86" spans="1:14" hidden="1" x14ac:dyDescent="0.25">
      <c r="A86" s="142"/>
      <c r="B86" s="142"/>
      <c r="C86" s="142"/>
      <c r="D86" s="142"/>
      <c r="E86" s="142"/>
      <c r="F86" s="142"/>
      <c r="G86" s="142"/>
      <c r="H86" s="142"/>
      <c r="J86" s="142"/>
      <c r="K86" s="142"/>
      <c r="L86" s="142"/>
      <c r="M86" s="142"/>
      <c r="N86" s="142"/>
    </row>
    <row r="87" spans="1:14" hidden="1" x14ac:dyDescent="0.25">
      <c r="A87" s="142"/>
      <c r="B87" s="142"/>
      <c r="C87" s="142"/>
      <c r="D87" s="142"/>
      <c r="E87" s="142"/>
      <c r="F87" s="142"/>
      <c r="G87" s="142"/>
      <c r="H87" s="142"/>
      <c r="J87" s="142"/>
      <c r="K87" s="142"/>
      <c r="L87" s="142"/>
      <c r="M87" s="142"/>
      <c r="N87" s="142"/>
    </row>
    <row r="88" spans="1:14" hidden="1" x14ac:dyDescent="0.25">
      <c r="A88" s="142"/>
      <c r="B88" s="142"/>
      <c r="C88" s="142"/>
      <c r="D88" s="142"/>
      <c r="E88" s="142"/>
      <c r="F88" s="142"/>
      <c r="G88" s="142"/>
      <c r="H88" s="142"/>
      <c r="J88" s="142"/>
      <c r="K88" s="142"/>
      <c r="L88" s="142"/>
      <c r="M88" s="142"/>
      <c r="N88" s="142"/>
    </row>
    <row r="89" spans="1:14" hidden="1" x14ac:dyDescent="0.25">
      <c r="A89" s="142"/>
      <c r="B89" s="142"/>
      <c r="C89" s="142"/>
      <c r="D89" s="142"/>
      <c r="E89" s="142"/>
      <c r="F89" s="142"/>
      <c r="G89" s="142"/>
      <c r="H89" s="142"/>
      <c r="J89" s="142"/>
      <c r="K89" s="142"/>
      <c r="L89" s="142"/>
      <c r="M89" s="142"/>
      <c r="N89" s="142"/>
    </row>
    <row r="90" spans="1:14" hidden="1" x14ac:dyDescent="0.25">
      <c r="A90" s="142"/>
      <c r="B90" s="142"/>
      <c r="C90" s="142"/>
      <c r="D90" s="142"/>
      <c r="E90" s="142"/>
      <c r="F90" s="142"/>
      <c r="G90" s="142"/>
      <c r="H90" s="142"/>
      <c r="J90" s="142"/>
      <c r="K90" s="142"/>
      <c r="L90" s="142"/>
      <c r="M90" s="142"/>
      <c r="N90" s="142"/>
    </row>
    <row r="91" spans="1:14" hidden="1" x14ac:dyDescent="0.25">
      <c r="A91" s="142"/>
      <c r="B91" s="142"/>
      <c r="C91" s="142"/>
      <c r="D91" s="142"/>
      <c r="E91" s="142"/>
      <c r="F91" s="142"/>
      <c r="G91" s="142"/>
      <c r="H91" s="142"/>
      <c r="J91" s="142"/>
      <c r="K91" s="142"/>
      <c r="L91" s="142"/>
      <c r="M91" s="142"/>
      <c r="N91" s="142"/>
    </row>
    <row r="92" spans="1:14" hidden="1" x14ac:dyDescent="0.25">
      <c r="A92" s="142"/>
      <c r="B92" s="142"/>
      <c r="C92" s="142"/>
      <c r="D92" s="142"/>
      <c r="E92" s="142"/>
      <c r="F92" s="142"/>
      <c r="G92" s="142"/>
      <c r="H92" s="142"/>
      <c r="J92" s="142"/>
      <c r="K92" s="142"/>
      <c r="L92" s="142"/>
      <c r="M92" s="142"/>
      <c r="N92" s="142"/>
    </row>
    <row r="93" spans="1:14" hidden="1" x14ac:dyDescent="0.25">
      <c r="A93" s="142"/>
      <c r="B93" s="142"/>
      <c r="C93" s="142"/>
      <c r="D93" s="142"/>
      <c r="E93" s="142"/>
      <c r="F93" s="142"/>
      <c r="G93" s="142"/>
      <c r="H93" s="142"/>
      <c r="J93" s="142"/>
      <c r="K93" s="142"/>
      <c r="L93" s="142"/>
      <c r="M93" s="142"/>
      <c r="N93" s="142"/>
    </row>
    <row r="94" spans="1:14" hidden="1" x14ac:dyDescent="0.25">
      <c r="A94" s="142"/>
      <c r="B94" s="142"/>
      <c r="C94" s="142"/>
      <c r="D94" s="142"/>
      <c r="E94" s="142"/>
      <c r="F94" s="142"/>
      <c r="G94" s="142"/>
      <c r="H94" s="142"/>
      <c r="J94" s="142"/>
      <c r="K94" s="142"/>
      <c r="L94" s="142"/>
      <c r="M94" s="142"/>
      <c r="N94" s="142"/>
    </row>
    <row r="95" spans="1:14" hidden="1" x14ac:dyDescent="0.25">
      <c r="A95" s="142"/>
      <c r="B95" s="142"/>
      <c r="C95" s="142"/>
      <c r="D95" s="142"/>
      <c r="E95" s="142"/>
      <c r="F95" s="142"/>
      <c r="G95" s="142"/>
      <c r="H95" s="142"/>
      <c r="J95" s="142"/>
      <c r="K95" s="142"/>
      <c r="L95" s="142"/>
      <c r="M95" s="142"/>
      <c r="N95" s="142"/>
    </row>
    <row r="96" spans="1:14" hidden="1" x14ac:dyDescent="0.25">
      <c r="A96" s="142"/>
      <c r="B96" s="142"/>
      <c r="C96" s="142"/>
      <c r="D96" s="142"/>
      <c r="E96" s="142"/>
      <c r="F96" s="142"/>
      <c r="G96" s="142"/>
      <c r="H96" s="142"/>
      <c r="J96" s="142"/>
      <c r="K96" s="142"/>
      <c r="L96" s="142"/>
      <c r="M96" s="142"/>
      <c r="N96" s="142"/>
    </row>
    <row r="97" spans="1:14" hidden="1" x14ac:dyDescent="0.25">
      <c r="A97" s="142"/>
      <c r="B97" s="142"/>
      <c r="C97" s="142"/>
      <c r="D97" s="142"/>
      <c r="E97" s="142"/>
      <c r="F97" s="142"/>
      <c r="G97" s="142"/>
      <c r="H97" s="142"/>
      <c r="J97" s="142"/>
      <c r="K97" s="142"/>
      <c r="L97" s="142"/>
      <c r="M97" s="142"/>
      <c r="N97" s="142"/>
    </row>
    <row r="98" spans="1:14" hidden="1" x14ac:dyDescent="0.25">
      <c r="A98" s="142"/>
      <c r="B98" s="142"/>
      <c r="C98" s="142"/>
      <c r="D98" s="142"/>
      <c r="E98" s="142"/>
      <c r="F98" s="142"/>
      <c r="G98" s="142"/>
      <c r="H98" s="142"/>
      <c r="J98" s="142"/>
      <c r="K98" s="142"/>
      <c r="L98" s="142"/>
      <c r="M98" s="142"/>
      <c r="N98" s="142"/>
    </row>
    <row r="99" spans="1:14" hidden="1" x14ac:dyDescent="0.25">
      <c r="A99" s="142"/>
      <c r="B99" s="142"/>
      <c r="C99" s="142"/>
      <c r="D99" s="142"/>
      <c r="E99" s="142"/>
      <c r="F99" s="142"/>
      <c r="G99" s="142"/>
      <c r="H99" s="142"/>
      <c r="J99" s="142"/>
      <c r="K99" s="142"/>
      <c r="L99" s="142"/>
      <c r="M99" s="142"/>
      <c r="N99" s="142"/>
    </row>
    <row r="100" spans="1:14" hidden="1" x14ac:dyDescent="0.25">
      <c r="A100" s="142"/>
      <c r="B100" s="142"/>
      <c r="C100" s="142"/>
      <c r="D100" s="142"/>
      <c r="E100" s="142"/>
      <c r="F100" s="142"/>
      <c r="G100" s="142"/>
      <c r="H100" s="142"/>
      <c r="J100" s="142"/>
      <c r="K100" s="142"/>
      <c r="L100" s="142"/>
      <c r="M100" s="142"/>
      <c r="N100" s="142"/>
    </row>
    <row r="101" spans="1:14" hidden="1" x14ac:dyDescent="0.25">
      <c r="A101" s="142"/>
      <c r="B101" s="142"/>
      <c r="C101" s="142"/>
      <c r="D101" s="142"/>
      <c r="E101" s="142"/>
      <c r="F101" s="142"/>
      <c r="G101" s="142"/>
      <c r="H101" s="142"/>
      <c r="J101" s="142"/>
      <c r="K101" s="142"/>
      <c r="L101" s="142"/>
      <c r="M101" s="142"/>
      <c r="N101" s="142"/>
    </row>
    <row r="102" spans="1:14" hidden="1" x14ac:dyDescent="0.25">
      <c r="A102" s="142"/>
      <c r="B102" s="142"/>
      <c r="C102" s="142"/>
      <c r="D102" s="142"/>
      <c r="E102" s="142"/>
      <c r="F102" s="142"/>
      <c r="G102" s="142"/>
      <c r="H102" s="142"/>
      <c r="J102" s="142"/>
      <c r="K102" s="142"/>
      <c r="L102" s="142"/>
      <c r="M102" s="142"/>
      <c r="N102" s="142"/>
    </row>
    <row r="103" spans="1:14" hidden="1" x14ac:dyDescent="0.25">
      <c r="A103" s="142"/>
      <c r="B103" s="142"/>
      <c r="C103" s="142"/>
      <c r="D103" s="142"/>
      <c r="E103" s="142"/>
      <c r="F103" s="142"/>
      <c r="G103" s="142"/>
      <c r="H103" s="142"/>
      <c r="J103" s="142"/>
      <c r="K103" s="142"/>
      <c r="L103" s="142"/>
      <c r="M103" s="142"/>
      <c r="N103" s="142"/>
    </row>
    <row r="104" spans="1:14" hidden="1" x14ac:dyDescent="0.25">
      <c r="A104" s="142"/>
      <c r="B104" s="142"/>
      <c r="C104" s="142"/>
      <c r="D104" s="142"/>
      <c r="E104" s="142"/>
      <c r="F104" s="142"/>
      <c r="G104" s="142"/>
      <c r="H104" s="142"/>
      <c r="J104" s="142"/>
      <c r="K104" s="142"/>
      <c r="L104" s="142"/>
      <c r="M104" s="142"/>
      <c r="N104" s="142"/>
    </row>
    <row r="105" spans="1:14" hidden="1" x14ac:dyDescent="0.25">
      <c r="A105" s="142"/>
      <c r="B105" s="142"/>
      <c r="C105" s="142"/>
      <c r="D105" s="142"/>
      <c r="E105" s="142"/>
      <c r="F105" s="142"/>
      <c r="G105" s="142"/>
      <c r="H105" s="142"/>
      <c r="J105" s="142"/>
      <c r="K105" s="142"/>
      <c r="L105" s="142"/>
      <c r="M105" s="142"/>
      <c r="N105" s="142"/>
    </row>
    <row r="106" spans="1:14" hidden="1" x14ac:dyDescent="0.25">
      <c r="A106" s="142"/>
      <c r="B106" s="142"/>
      <c r="C106" s="142"/>
      <c r="D106" s="142"/>
      <c r="E106" s="142"/>
      <c r="F106" s="142"/>
      <c r="G106" s="142"/>
      <c r="H106" s="142"/>
      <c r="J106" s="142"/>
      <c r="K106" s="142"/>
      <c r="L106" s="142"/>
      <c r="M106" s="142"/>
      <c r="N106" s="142"/>
    </row>
    <row r="107" spans="1:14" x14ac:dyDescent="0.25">
      <c r="A107" s="142"/>
      <c r="B107" s="142"/>
      <c r="C107" s="142"/>
      <c r="D107" s="142"/>
      <c r="E107" s="142"/>
      <c r="F107" s="142"/>
      <c r="G107" s="142"/>
      <c r="H107" s="142"/>
      <c r="J107" s="142"/>
      <c r="K107" s="142"/>
      <c r="L107" s="142"/>
      <c r="M107" s="142"/>
      <c r="N107" s="142"/>
    </row>
    <row r="108" spans="1:14" x14ac:dyDescent="0.25">
      <c r="A108" s="142"/>
      <c r="B108" s="142"/>
      <c r="C108" s="142"/>
      <c r="D108" s="142"/>
      <c r="E108" s="142"/>
      <c r="F108" s="142"/>
      <c r="G108" s="142"/>
      <c r="H108" s="142"/>
      <c r="J108" s="142"/>
      <c r="K108" s="142"/>
      <c r="L108" s="142"/>
      <c r="M108" s="142"/>
      <c r="N108" s="142"/>
    </row>
    <row r="109" spans="1:14" x14ac:dyDescent="0.25">
      <c r="A109" s="142"/>
      <c r="B109" s="142"/>
      <c r="C109" s="142"/>
      <c r="D109" s="142"/>
      <c r="E109" s="142"/>
      <c r="F109" s="142"/>
      <c r="G109" s="142"/>
      <c r="H109" s="142"/>
      <c r="J109" s="142"/>
      <c r="K109" s="142"/>
      <c r="L109" s="142"/>
      <c r="M109" s="142"/>
      <c r="N109" s="142"/>
    </row>
    <row r="110" spans="1:14" x14ac:dyDescent="0.25">
      <c r="A110" s="142"/>
      <c r="B110" s="142"/>
      <c r="C110" s="142"/>
      <c r="D110" s="142"/>
      <c r="E110" s="142"/>
      <c r="F110" s="142"/>
      <c r="G110" s="142"/>
      <c r="H110" s="142"/>
      <c r="J110" s="142"/>
      <c r="K110" s="142"/>
      <c r="L110" s="142"/>
      <c r="M110" s="142"/>
      <c r="N110" s="142"/>
    </row>
    <row r="111" spans="1:14" x14ac:dyDescent="0.25">
      <c r="A111" s="142"/>
      <c r="B111" s="142"/>
      <c r="C111" s="142"/>
      <c r="D111" s="142"/>
      <c r="E111" s="142"/>
      <c r="F111" s="142"/>
      <c r="G111" s="142"/>
      <c r="H111" s="142"/>
      <c r="J111" s="142"/>
      <c r="K111" s="142"/>
      <c r="L111" s="142"/>
      <c r="M111" s="142"/>
      <c r="N111" s="142"/>
    </row>
    <row r="112" spans="1:14" hidden="1" x14ac:dyDescent="0.25">
      <c r="M112" s="142"/>
      <c r="N112" s="142"/>
    </row>
    <row r="113" spans="13:14" hidden="1" x14ac:dyDescent="0.25">
      <c r="M113" s="142"/>
      <c r="N113" s="142"/>
    </row>
    <row r="114" spans="13:14" hidden="1" x14ac:dyDescent="0.25">
      <c r="M114" s="142"/>
      <c r="N114" s="142"/>
    </row>
    <row r="115" spans="13:14" hidden="1" x14ac:dyDescent="0.25">
      <c r="M115" s="142"/>
      <c r="N115" s="142"/>
    </row>
    <row r="116" spans="13:14" hidden="1" x14ac:dyDescent="0.25">
      <c r="M116" s="142"/>
      <c r="N116" s="142"/>
    </row>
    <row r="117" spans="13:14" hidden="1" x14ac:dyDescent="0.25">
      <c r="M117" s="142"/>
      <c r="N117" s="142"/>
    </row>
    <row r="118" spans="13:14" hidden="1" x14ac:dyDescent="0.25">
      <c r="M118" s="142"/>
      <c r="N118" s="142"/>
    </row>
    <row r="119" spans="13:14" hidden="1" x14ac:dyDescent="0.25">
      <c r="M119" s="142"/>
      <c r="N119" s="142"/>
    </row>
    <row r="120" spans="13:14" hidden="1" x14ac:dyDescent="0.25">
      <c r="M120" s="142"/>
      <c r="N120" s="142"/>
    </row>
    <row r="121" spans="13:14" hidden="1" x14ac:dyDescent="0.25">
      <c r="M121" s="142"/>
      <c r="N121" s="142"/>
    </row>
    <row r="122" spans="13:14" hidden="1" x14ac:dyDescent="0.25">
      <c r="M122" s="142"/>
      <c r="N122" s="142"/>
    </row>
    <row r="123" spans="13:14" hidden="1" x14ac:dyDescent="0.25">
      <c r="M123" s="142"/>
      <c r="N123" s="142"/>
    </row>
    <row r="124" spans="13:14" hidden="1" x14ac:dyDescent="0.25">
      <c r="M124" s="142"/>
      <c r="N124" s="142"/>
    </row>
    <row r="125" spans="13:14" hidden="1" x14ac:dyDescent="0.25">
      <c r="M125" s="142"/>
      <c r="N125" s="142"/>
    </row>
    <row r="126" spans="13:14" hidden="1" x14ac:dyDescent="0.25">
      <c r="M126" s="142"/>
      <c r="N126" s="142"/>
    </row>
    <row r="127" spans="13:14" hidden="1" x14ac:dyDescent="0.25">
      <c r="M127" s="142"/>
      <c r="N127" s="142"/>
    </row>
    <row r="128" spans="13:14" hidden="1" x14ac:dyDescent="0.25">
      <c r="M128" s="142"/>
      <c r="N128" s="142"/>
    </row>
    <row r="129" spans="13:14" hidden="1" x14ac:dyDescent="0.25">
      <c r="M129" s="142"/>
      <c r="N129" s="142"/>
    </row>
    <row r="130" spans="13:14" hidden="1" x14ac:dyDescent="0.25">
      <c r="M130" s="142"/>
      <c r="N130" s="142"/>
    </row>
    <row r="131" spans="13:14" hidden="1" x14ac:dyDescent="0.25">
      <c r="M131" s="142"/>
      <c r="N131" s="142"/>
    </row>
    <row r="132" spans="13:14" hidden="1" x14ac:dyDescent="0.25">
      <c r="M132" s="142"/>
      <c r="N132" s="142"/>
    </row>
    <row r="133" spans="13:14" hidden="1" x14ac:dyDescent="0.25">
      <c r="M133" s="142"/>
      <c r="N133" s="142"/>
    </row>
    <row r="134" spans="13:14" hidden="1" x14ac:dyDescent="0.25">
      <c r="M134" s="142"/>
      <c r="N134" s="142"/>
    </row>
    <row r="135" spans="13:14" hidden="1" x14ac:dyDescent="0.25">
      <c r="M135" s="142"/>
      <c r="N135" s="142"/>
    </row>
    <row r="136" spans="13:14" hidden="1" x14ac:dyDescent="0.25">
      <c r="M136" s="142"/>
      <c r="N136" s="142"/>
    </row>
    <row r="137" spans="13:14" hidden="1" x14ac:dyDescent="0.25">
      <c r="M137" s="142"/>
      <c r="N137" s="142"/>
    </row>
    <row r="138" spans="13:14" hidden="1" x14ac:dyDescent="0.25">
      <c r="M138" s="142"/>
      <c r="N138" s="142"/>
    </row>
    <row r="139" spans="13:14" hidden="1" x14ac:dyDescent="0.25">
      <c r="M139" s="142"/>
      <c r="N139" s="142"/>
    </row>
    <row r="140" spans="13:14" hidden="1" x14ac:dyDescent="0.25">
      <c r="M140" s="142"/>
      <c r="N140" s="142"/>
    </row>
    <row r="141" spans="13:14" hidden="1" x14ac:dyDescent="0.25">
      <c r="M141" s="142"/>
      <c r="N141" s="142"/>
    </row>
    <row r="142" spans="13:14" hidden="1" x14ac:dyDescent="0.25">
      <c r="M142" s="142"/>
      <c r="N142" s="142"/>
    </row>
    <row r="143" spans="13:14" hidden="1" x14ac:dyDescent="0.25">
      <c r="M143" s="142"/>
      <c r="N143" s="142"/>
    </row>
    <row r="144" spans="13:14" hidden="1" x14ac:dyDescent="0.25">
      <c r="M144" s="142"/>
      <c r="N144" s="142"/>
    </row>
    <row r="145" spans="13:14" hidden="1" x14ac:dyDescent="0.25">
      <c r="M145" s="142"/>
      <c r="N145" s="142"/>
    </row>
    <row r="146" spans="13:14" hidden="1" x14ac:dyDescent="0.25">
      <c r="M146" s="142"/>
      <c r="N146" s="142"/>
    </row>
    <row r="147" spans="13:14" hidden="1" x14ac:dyDescent="0.25">
      <c r="M147" s="142"/>
      <c r="N147" s="142"/>
    </row>
    <row r="148" spans="13:14" hidden="1" x14ac:dyDescent="0.25">
      <c r="M148" s="142"/>
      <c r="N148" s="142"/>
    </row>
    <row r="149" spans="13:14" hidden="1" x14ac:dyDescent="0.25">
      <c r="M149" s="142"/>
      <c r="N149" s="142"/>
    </row>
    <row r="150" spans="13:14" hidden="1" x14ac:dyDescent="0.25">
      <c r="M150" s="142"/>
      <c r="N150" s="142"/>
    </row>
    <row r="151" spans="13:14" hidden="1" x14ac:dyDescent="0.25">
      <c r="M151" s="142"/>
      <c r="N151" s="142"/>
    </row>
    <row r="152" spans="13:14" hidden="1" x14ac:dyDescent="0.25">
      <c r="M152" s="142"/>
      <c r="N152" s="142"/>
    </row>
    <row r="153" spans="13:14" hidden="1" x14ac:dyDescent="0.25">
      <c r="M153" s="142"/>
      <c r="N153" s="142"/>
    </row>
    <row r="154" spans="13:14" hidden="1" x14ac:dyDescent="0.25">
      <c r="M154" s="142"/>
      <c r="N154" s="142"/>
    </row>
    <row r="155" spans="13:14" hidden="1" x14ac:dyDescent="0.25">
      <c r="M155" s="142"/>
      <c r="N155" s="142"/>
    </row>
    <row r="156" spans="13:14" hidden="1" x14ac:dyDescent="0.25">
      <c r="M156" s="142"/>
      <c r="N156" s="142"/>
    </row>
    <row r="157" spans="13:14" hidden="1" x14ac:dyDescent="0.25">
      <c r="M157" s="142"/>
      <c r="N157" s="142"/>
    </row>
    <row r="158" spans="13:14" hidden="1" x14ac:dyDescent="0.25">
      <c r="M158" s="142"/>
      <c r="N158" s="142"/>
    </row>
    <row r="159" spans="13:14" hidden="1" x14ac:dyDescent="0.25">
      <c r="M159" s="142"/>
      <c r="N159" s="142"/>
    </row>
    <row r="160" spans="13:14" hidden="1" x14ac:dyDescent="0.25">
      <c r="M160" s="142"/>
      <c r="N160" s="142"/>
    </row>
    <row r="161" spans="13:14" hidden="1" x14ac:dyDescent="0.25">
      <c r="M161" s="142"/>
      <c r="N161" s="142"/>
    </row>
    <row r="162" spans="13:14" hidden="1" x14ac:dyDescent="0.25">
      <c r="M162" s="142"/>
      <c r="N162" s="142"/>
    </row>
    <row r="163" spans="13:14" hidden="1" x14ac:dyDescent="0.25">
      <c r="M163" s="142"/>
      <c r="N163" s="142"/>
    </row>
    <row r="164" spans="13:14" hidden="1" x14ac:dyDescent="0.25">
      <c r="M164" s="142"/>
      <c r="N164" s="142"/>
    </row>
    <row r="165" spans="13:14" hidden="1" x14ac:dyDescent="0.25">
      <c r="M165" s="142"/>
      <c r="N165" s="142"/>
    </row>
    <row r="166" spans="13:14" hidden="1" x14ac:dyDescent="0.25">
      <c r="M166" s="142"/>
      <c r="N166" s="142"/>
    </row>
    <row r="167" spans="13:14" hidden="1" x14ac:dyDescent="0.25">
      <c r="M167" s="142"/>
      <c r="N167" s="142"/>
    </row>
    <row r="168" spans="13:14" hidden="1" x14ac:dyDescent="0.25">
      <c r="M168" s="142"/>
      <c r="N168" s="142"/>
    </row>
    <row r="169" spans="13:14" hidden="1" x14ac:dyDescent="0.25">
      <c r="M169" s="142"/>
      <c r="N169" s="142"/>
    </row>
    <row r="170" spans="13:14" hidden="1" x14ac:dyDescent="0.25">
      <c r="M170" s="142"/>
      <c r="N170" s="142"/>
    </row>
    <row r="171" spans="13:14" hidden="1" x14ac:dyDescent="0.25">
      <c r="M171" s="142"/>
      <c r="N171" s="142"/>
    </row>
    <row r="172" spans="13:14" hidden="1" x14ac:dyDescent="0.25">
      <c r="M172" s="142"/>
      <c r="N172" s="142"/>
    </row>
    <row r="173" spans="13:14" hidden="1" x14ac:dyDescent="0.25">
      <c r="M173" s="142"/>
      <c r="N173" s="142"/>
    </row>
    <row r="174" spans="13:14" hidden="1" x14ac:dyDescent="0.25">
      <c r="M174" s="142"/>
      <c r="N174" s="142"/>
    </row>
    <row r="175" spans="13:14" hidden="1" x14ac:dyDescent="0.25">
      <c r="M175" s="142"/>
      <c r="N175" s="142"/>
    </row>
    <row r="176" spans="13:14" hidden="1" x14ac:dyDescent="0.25">
      <c r="M176" s="142"/>
      <c r="N176" s="142"/>
    </row>
    <row r="177" spans="13:14" hidden="1" x14ac:dyDescent="0.25">
      <c r="M177" s="142"/>
      <c r="N177" s="142"/>
    </row>
    <row r="178" spans="13:14" hidden="1" x14ac:dyDescent="0.25">
      <c r="M178" s="142"/>
      <c r="N178" s="142"/>
    </row>
    <row r="179" spans="13:14" hidden="1" x14ac:dyDescent="0.25">
      <c r="M179" s="142"/>
      <c r="N179" s="142"/>
    </row>
    <row r="180" spans="13:14" hidden="1" x14ac:dyDescent="0.25">
      <c r="M180" s="142"/>
      <c r="N180" s="142"/>
    </row>
    <row r="181" spans="13:14" hidden="1" x14ac:dyDescent="0.25">
      <c r="M181" s="142"/>
      <c r="N181" s="142"/>
    </row>
    <row r="182" spans="13:14" hidden="1" x14ac:dyDescent="0.25">
      <c r="M182" s="142"/>
      <c r="N182" s="142"/>
    </row>
    <row r="183" spans="13:14" hidden="1" x14ac:dyDescent="0.25">
      <c r="M183" s="142"/>
      <c r="N183" s="142"/>
    </row>
    <row r="184" spans="13:14" hidden="1" x14ac:dyDescent="0.25">
      <c r="M184" s="142"/>
      <c r="N184" s="142"/>
    </row>
    <row r="185" spans="13:14" hidden="1" x14ac:dyDescent="0.25">
      <c r="M185" s="142"/>
      <c r="N185" s="142"/>
    </row>
    <row r="186" spans="13:14" hidden="1" x14ac:dyDescent="0.25">
      <c r="M186" s="142"/>
      <c r="N186" s="142"/>
    </row>
    <row r="187" spans="13:14" hidden="1" x14ac:dyDescent="0.25">
      <c r="M187" s="142"/>
      <c r="N187" s="142"/>
    </row>
    <row r="188" spans="13:14" hidden="1" x14ac:dyDescent="0.25">
      <c r="M188" s="142"/>
      <c r="N188" s="142"/>
    </row>
    <row r="189" spans="13:14" hidden="1" x14ac:dyDescent="0.25">
      <c r="M189" s="142"/>
      <c r="N189" s="142"/>
    </row>
    <row r="190" spans="13:14" hidden="1" x14ac:dyDescent="0.25">
      <c r="M190" s="142"/>
      <c r="N190" s="142"/>
    </row>
    <row r="191" spans="13:14" hidden="1" x14ac:dyDescent="0.25">
      <c r="M191" s="142"/>
      <c r="N191" s="142"/>
    </row>
    <row r="192" spans="13:14" hidden="1" x14ac:dyDescent="0.25">
      <c r="M192" s="142"/>
      <c r="N192" s="142"/>
    </row>
    <row r="193" spans="13:14" hidden="1" x14ac:dyDescent="0.25">
      <c r="M193" s="142"/>
      <c r="N193" s="142"/>
    </row>
    <row r="194" spans="13:14" hidden="1" x14ac:dyDescent="0.25">
      <c r="M194" s="142"/>
      <c r="N194" s="142"/>
    </row>
    <row r="195" spans="13:14" hidden="1" x14ac:dyDescent="0.25">
      <c r="M195" s="142"/>
      <c r="N195" s="142"/>
    </row>
    <row r="196" spans="13:14" hidden="1" x14ac:dyDescent="0.25">
      <c r="M196" s="142"/>
      <c r="N196" s="142"/>
    </row>
    <row r="197" spans="13:14" hidden="1" x14ac:dyDescent="0.25">
      <c r="M197" s="142"/>
      <c r="N197" s="142"/>
    </row>
    <row r="198" spans="13:14" hidden="1" x14ac:dyDescent="0.25">
      <c r="M198" s="142"/>
      <c r="N198" s="142"/>
    </row>
    <row r="199" spans="13:14" hidden="1" x14ac:dyDescent="0.25">
      <c r="M199" s="142"/>
      <c r="N199" s="142"/>
    </row>
    <row r="200" spans="13:14" hidden="1" x14ac:dyDescent="0.25">
      <c r="M200" s="142"/>
      <c r="N200" s="142"/>
    </row>
    <row r="201" spans="13:14" hidden="1" x14ac:dyDescent="0.25">
      <c r="M201" s="142"/>
      <c r="N201" s="142"/>
    </row>
    <row r="202" spans="13:14" hidden="1" x14ac:dyDescent="0.25">
      <c r="M202" s="142"/>
      <c r="N202" s="142"/>
    </row>
    <row r="203" spans="13:14" hidden="1" x14ac:dyDescent="0.25">
      <c r="M203" s="142"/>
      <c r="N203" s="142"/>
    </row>
    <row r="204" spans="13:14" hidden="1" x14ac:dyDescent="0.25">
      <c r="M204" s="142"/>
      <c r="N204" s="142"/>
    </row>
    <row r="205" spans="13:14" hidden="1" x14ac:dyDescent="0.25">
      <c r="M205" s="142"/>
      <c r="N205" s="142"/>
    </row>
    <row r="206" spans="13:14" hidden="1" x14ac:dyDescent="0.25">
      <c r="M206" s="142"/>
      <c r="N206" s="142"/>
    </row>
    <row r="207" spans="13:14" hidden="1" x14ac:dyDescent="0.25">
      <c r="M207" s="142"/>
      <c r="N207" s="142"/>
    </row>
    <row r="208" spans="13:14" hidden="1" x14ac:dyDescent="0.25">
      <c r="M208" s="142"/>
      <c r="N208" s="142"/>
    </row>
    <row r="209" spans="13:14" hidden="1" x14ac:dyDescent="0.25">
      <c r="M209" s="142"/>
      <c r="N209" s="142"/>
    </row>
    <row r="210" spans="13:14" hidden="1" x14ac:dyDescent="0.25">
      <c r="M210" s="142"/>
      <c r="N210" s="142"/>
    </row>
    <row r="211" spans="13:14" hidden="1" x14ac:dyDescent="0.25">
      <c r="M211" s="142"/>
      <c r="N211" s="142"/>
    </row>
    <row r="212" spans="13:14" hidden="1" x14ac:dyDescent="0.25">
      <c r="M212" s="142"/>
      <c r="N212" s="142"/>
    </row>
    <row r="213" spans="13:14" hidden="1" x14ac:dyDescent="0.25">
      <c r="M213" s="142"/>
      <c r="N213" s="142"/>
    </row>
    <row r="214" spans="13:14" hidden="1" x14ac:dyDescent="0.25">
      <c r="M214" s="142"/>
      <c r="N214" s="142"/>
    </row>
    <row r="215" spans="13:14" hidden="1" x14ac:dyDescent="0.25">
      <c r="M215" s="142"/>
      <c r="N215" s="142"/>
    </row>
    <row r="216" spans="13:14" hidden="1" x14ac:dyDescent="0.25">
      <c r="M216" s="142"/>
      <c r="N216" s="142"/>
    </row>
    <row r="217" spans="13:14" hidden="1" x14ac:dyDescent="0.25">
      <c r="M217" s="142"/>
      <c r="N217" s="142"/>
    </row>
    <row r="218" spans="13:14" hidden="1" x14ac:dyDescent="0.25">
      <c r="M218" s="142"/>
      <c r="N218" s="142"/>
    </row>
    <row r="219" spans="13:14" hidden="1" x14ac:dyDescent="0.25">
      <c r="M219" s="142"/>
      <c r="N219" s="142"/>
    </row>
    <row r="220" spans="13:14" hidden="1" x14ac:dyDescent="0.25">
      <c r="M220" s="142"/>
      <c r="N220" s="142"/>
    </row>
    <row r="221" spans="13:14" hidden="1" x14ac:dyDescent="0.25">
      <c r="M221" s="142"/>
      <c r="N221" s="142"/>
    </row>
    <row r="222" spans="13:14" hidden="1" x14ac:dyDescent="0.25">
      <c r="M222" s="142"/>
      <c r="N222" s="142"/>
    </row>
    <row r="223" spans="13:14" hidden="1" x14ac:dyDescent="0.25">
      <c r="M223" s="142"/>
      <c r="N223" s="142"/>
    </row>
    <row r="224" spans="13:14" hidden="1" x14ac:dyDescent="0.25">
      <c r="M224" s="142"/>
      <c r="N224" s="142"/>
    </row>
    <row r="225" spans="13:14" hidden="1" x14ac:dyDescent="0.25">
      <c r="M225" s="142"/>
      <c r="N225" s="142"/>
    </row>
    <row r="226" spans="13:14" hidden="1" x14ac:dyDescent="0.25">
      <c r="M226" s="142"/>
      <c r="N226" s="142"/>
    </row>
    <row r="227" spans="13:14" hidden="1" x14ac:dyDescent="0.25">
      <c r="M227" s="142"/>
      <c r="N227" s="142"/>
    </row>
    <row r="228" spans="13:14" hidden="1" x14ac:dyDescent="0.25">
      <c r="M228" s="142"/>
      <c r="N228" s="142"/>
    </row>
    <row r="229" spans="13:14" hidden="1" x14ac:dyDescent="0.25">
      <c r="M229" s="142"/>
      <c r="N229" s="142"/>
    </row>
    <row r="230" spans="13:14" hidden="1" x14ac:dyDescent="0.25">
      <c r="M230" s="142"/>
      <c r="N230" s="142"/>
    </row>
    <row r="231" spans="13:14" hidden="1" x14ac:dyDescent="0.25">
      <c r="M231" s="142"/>
      <c r="N231" s="142"/>
    </row>
    <row r="232" spans="13:14" hidden="1" x14ac:dyDescent="0.25">
      <c r="M232" s="142"/>
      <c r="N232" s="142"/>
    </row>
    <row r="233" spans="13:14" hidden="1" x14ac:dyDescent="0.25">
      <c r="M233" s="142"/>
      <c r="N233" s="142"/>
    </row>
    <row r="234" spans="13:14" hidden="1" x14ac:dyDescent="0.25">
      <c r="M234" s="142"/>
      <c r="N234" s="142"/>
    </row>
    <row r="235" spans="13:14" hidden="1" x14ac:dyDescent="0.25">
      <c r="M235" s="142"/>
      <c r="N235" s="142"/>
    </row>
    <row r="236" spans="13:14" hidden="1" x14ac:dyDescent="0.25">
      <c r="M236" s="142"/>
      <c r="N236" s="142"/>
    </row>
    <row r="237" spans="13:14" hidden="1" x14ac:dyDescent="0.25">
      <c r="M237" s="142"/>
      <c r="N237" s="142"/>
    </row>
    <row r="238" spans="13:14" hidden="1" x14ac:dyDescent="0.25">
      <c r="M238" s="142"/>
      <c r="N238" s="142"/>
    </row>
    <row r="239" spans="13:14" hidden="1" x14ac:dyDescent="0.25">
      <c r="M239" s="142"/>
      <c r="N239" s="142"/>
    </row>
    <row r="240" spans="13:14" hidden="1" x14ac:dyDescent="0.25">
      <c r="M240" s="142"/>
      <c r="N240" s="142"/>
    </row>
    <row r="241" spans="13:14" hidden="1" x14ac:dyDescent="0.25">
      <c r="M241" s="142"/>
      <c r="N241" s="142"/>
    </row>
    <row r="242" spans="13:14" hidden="1" x14ac:dyDescent="0.25">
      <c r="M242" s="142"/>
      <c r="N242" s="142"/>
    </row>
    <row r="243" spans="13:14" hidden="1" x14ac:dyDescent="0.25">
      <c r="M243" s="142"/>
      <c r="N243" s="142"/>
    </row>
    <row r="244" spans="13:14" hidden="1" x14ac:dyDescent="0.25">
      <c r="M244" s="142"/>
      <c r="N244" s="142"/>
    </row>
    <row r="245" spans="13:14" hidden="1" x14ac:dyDescent="0.25">
      <c r="M245" s="142"/>
      <c r="N245" s="142"/>
    </row>
    <row r="246" spans="13:14" hidden="1" x14ac:dyDescent="0.25">
      <c r="M246" s="142"/>
      <c r="N246" s="142"/>
    </row>
    <row r="247" spans="13:14" hidden="1" x14ac:dyDescent="0.25">
      <c r="M247" s="142"/>
      <c r="N247" s="142"/>
    </row>
    <row r="248" spans="13:14" hidden="1" x14ac:dyDescent="0.25">
      <c r="M248" s="142"/>
      <c r="N248" s="142"/>
    </row>
    <row r="249" spans="13:14" hidden="1" x14ac:dyDescent="0.25">
      <c r="M249" s="142"/>
      <c r="N249" s="142"/>
    </row>
    <row r="250" spans="13:14" hidden="1" x14ac:dyDescent="0.25">
      <c r="M250" s="142"/>
      <c r="N250" s="142"/>
    </row>
    <row r="251" spans="13:14" hidden="1" x14ac:dyDescent="0.25">
      <c r="M251" s="142"/>
      <c r="N251" s="142"/>
    </row>
    <row r="252" spans="13:14" hidden="1" x14ac:dyDescent="0.25">
      <c r="M252" s="142"/>
      <c r="N252" s="142"/>
    </row>
    <row r="253" spans="13:14" hidden="1" x14ac:dyDescent="0.25">
      <c r="M253" s="142"/>
      <c r="N253" s="142"/>
    </row>
    <row r="254" spans="13:14" hidden="1" x14ac:dyDescent="0.25">
      <c r="M254" s="142"/>
      <c r="N254" s="142"/>
    </row>
    <row r="255" spans="13:14" hidden="1" x14ac:dyDescent="0.25">
      <c r="M255" s="142"/>
      <c r="N255" s="142"/>
    </row>
    <row r="256" spans="13:14" hidden="1" x14ac:dyDescent="0.25">
      <c r="M256" s="142"/>
      <c r="N256" s="142"/>
    </row>
    <row r="257" spans="13:14" hidden="1" x14ac:dyDescent="0.25">
      <c r="M257" s="142"/>
      <c r="N257" s="142"/>
    </row>
    <row r="258" spans="13:14" hidden="1" x14ac:dyDescent="0.25">
      <c r="M258" s="142"/>
      <c r="N258" s="142"/>
    </row>
    <row r="259" spans="13:14" hidden="1" x14ac:dyDescent="0.25">
      <c r="M259" s="142"/>
      <c r="N259" s="142"/>
    </row>
    <row r="260" spans="13:14" hidden="1" x14ac:dyDescent="0.25">
      <c r="M260" s="142"/>
      <c r="N260" s="142"/>
    </row>
    <row r="261" spans="13:14" hidden="1" x14ac:dyDescent="0.25">
      <c r="M261" s="142"/>
      <c r="N261" s="142"/>
    </row>
    <row r="262" spans="13:14" hidden="1" x14ac:dyDescent="0.25">
      <c r="M262" s="142"/>
      <c r="N262" s="142"/>
    </row>
    <row r="263" spans="13:14" hidden="1" x14ac:dyDescent="0.25">
      <c r="M263" s="142"/>
      <c r="N263" s="142"/>
    </row>
    <row r="264" spans="13:14" hidden="1" x14ac:dyDescent="0.25">
      <c r="M264" s="142"/>
      <c r="N264" s="142"/>
    </row>
    <row r="265" spans="13:14" hidden="1" x14ac:dyDescent="0.25">
      <c r="M265" s="142"/>
      <c r="N265" s="142"/>
    </row>
    <row r="266" spans="13:14" hidden="1" x14ac:dyDescent="0.25">
      <c r="M266" s="142"/>
      <c r="N266" s="142"/>
    </row>
    <row r="267" spans="13:14" hidden="1" x14ac:dyDescent="0.25">
      <c r="M267" s="142"/>
      <c r="N267" s="142"/>
    </row>
    <row r="268" spans="13:14" hidden="1" x14ac:dyDescent="0.25">
      <c r="M268" s="142"/>
      <c r="N268" s="142"/>
    </row>
    <row r="269" spans="13:14" hidden="1" x14ac:dyDescent="0.25">
      <c r="M269" s="142"/>
      <c r="N269" s="142"/>
    </row>
    <row r="270" spans="13:14" hidden="1" x14ac:dyDescent="0.25">
      <c r="M270" s="142"/>
      <c r="N270" s="142"/>
    </row>
    <row r="271" spans="13:14" hidden="1" x14ac:dyDescent="0.25">
      <c r="M271" s="142"/>
      <c r="N271" s="142"/>
    </row>
    <row r="272" spans="13:14" hidden="1" x14ac:dyDescent="0.25">
      <c r="M272" s="142"/>
      <c r="N272" s="142"/>
    </row>
    <row r="273" spans="13:14" hidden="1" x14ac:dyDescent="0.25">
      <c r="M273" s="142"/>
      <c r="N273" s="142"/>
    </row>
    <row r="274" spans="13:14" hidden="1" x14ac:dyDescent="0.25">
      <c r="M274" s="142"/>
      <c r="N274" s="142"/>
    </row>
    <row r="275" spans="13:14" hidden="1" x14ac:dyDescent="0.25">
      <c r="M275" s="142"/>
      <c r="N275" s="142"/>
    </row>
    <row r="276" spans="13:14" hidden="1" x14ac:dyDescent="0.25">
      <c r="M276" s="142"/>
      <c r="N276" s="142"/>
    </row>
    <row r="277" spans="13:14" hidden="1" x14ac:dyDescent="0.25">
      <c r="M277" s="142"/>
      <c r="N277" s="142"/>
    </row>
    <row r="278" spans="13:14" hidden="1" x14ac:dyDescent="0.25">
      <c r="M278" s="142"/>
      <c r="N278" s="142"/>
    </row>
    <row r="279" spans="13:14" hidden="1" x14ac:dyDescent="0.25">
      <c r="M279" s="142"/>
      <c r="N279" s="142"/>
    </row>
    <row r="280" spans="13:14" hidden="1" x14ac:dyDescent="0.25">
      <c r="M280" s="142"/>
      <c r="N280" s="142"/>
    </row>
    <row r="281" spans="13:14" hidden="1" x14ac:dyDescent="0.25">
      <c r="M281" s="142"/>
      <c r="N281" s="142"/>
    </row>
    <row r="282" spans="13:14" hidden="1" x14ac:dyDescent="0.25">
      <c r="M282" s="142"/>
      <c r="N282" s="142"/>
    </row>
    <row r="283" spans="13:14" hidden="1" x14ac:dyDescent="0.25">
      <c r="M283" s="142"/>
      <c r="N283" s="142"/>
    </row>
    <row r="284" spans="13:14" hidden="1" x14ac:dyDescent="0.25">
      <c r="M284" s="142"/>
      <c r="N284" s="142"/>
    </row>
    <row r="285" spans="13:14" hidden="1" x14ac:dyDescent="0.25">
      <c r="M285" s="142"/>
      <c r="N285" s="142"/>
    </row>
    <row r="286" spans="13:14" hidden="1" x14ac:dyDescent="0.25">
      <c r="M286" s="142"/>
      <c r="N286" s="142"/>
    </row>
    <row r="287" spans="13:14" hidden="1" x14ac:dyDescent="0.25">
      <c r="M287" s="142"/>
      <c r="N287" s="142"/>
    </row>
    <row r="288" spans="13:14" hidden="1" x14ac:dyDescent="0.25">
      <c r="M288" s="142"/>
      <c r="N288" s="142"/>
    </row>
    <row r="289" spans="13:14" hidden="1" x14ac:dyDescent="0.25">
      <c r="M289" s="142"/>
      <c r="N289" s="142"/>
    </row>
    <row r="290" spans="13:14" hidden="1" x14ac:dyDescent="0.25">
      <c r="M290" s="142"/>
      <c r="N290" s="142"/>
    </row>
    <row r="291" spans="13:14" hidden="1" x14ac:dyDescent="0.25">
      <c r="M291" s="142"/>
      <c r="N291" s="142"/>
    </row>
    <row r="292" spans="13:14" hidden="1" x14ac:dyDescent="0.25">
      <c r="M292" s="142"/>
      <c r="N292" s="142"/>
    </row>
    <row r="293" spans="13:14" hidden="1" x14ac:dyDescent="0.25">
      <c r="M293" s="142"/>
      <c r="N293" s="142"/>
    </row>
    <row r="294" spans="13:14" hidden="1" x14ac:dyDescent="0.25">
      <c r="M294" s="142"/>
      <c r="N294" s="142"/>
    </row>
    <row r="295" spans="13:14" hidden="1" x14ac:dyDescent="0.25">
      <c r="M295" s="142"/>
      <c r="N295" s="142"/>
    </row>
    <row r="296" spans="13:14" hidden="1" x14ac:dyDescent="0.25">
      <c r="M296" s="142"/>
      <c r="N296" s="142"/>
    </row>
    <row r="297" spans="13:14" hidden="1" x14ac:dyDescent="0.25">
      <c r="M297" s="142"/>
      <c r="N297" s="142"/>
    </row>
    <row r="298" spans="13:14" hidden="1" x14ac:dyDescent="0.25">
      <c r="M298" s="142"/>
      <c r="N298" s="142"/>
    </row>
    <row r="299" spans="13:14" hidden="1" x14ac:dyDescent="0.25">
      <c r="M299" s="142"/>
      <c r="N299" s="142"/>
    </row>
    <row r="300" spans="13:14" hidden="1" x14ac:dyDescent="0.25">
      <c r="M300" s="142"/>
      <c r="N300" s="142"/>
    </row>
    <row r="301" spans="13:14" hidden="1" x14ac:dyDescent="0.25">
      <c r="M301" s="142"/>
      <c r="N301" s="142"/>
    </row>
    <row r="302" spans="13:14" hidden="1" x14ac:dyDescent="0.25">
      <c r="M302" s="142"/>
      <c r="N302" s="142"/>
    </row>
    <row r="303" spans="13:14" hidden="1" x14ac:dyDescent="0.25">
      <c r="M303" s="142"/>
      <c r="N303" s="142"/>
    </row>
    <row r="304" spans="13:14" hidden="1" x14ac:dyDescent="0.25">
      <c r="M304" s="142"/>
      <c r="N304" s="142"/>
    </row>
    <row r="305" spans="13:14" hidden="1" x14ac:dyDescent="0.25">
      <c r="M305" s="142"/>
      <c r="N305" s="142"/>
    </row>
    <row r="306" spans="13:14" hidden="1" x14ac:dyDescent="0.25">
      <c r="M306" s="142"/>
      <c r="N306" s="142"/>
    </row>
    <row r="307" spans="13:14" hidden="1" x14ac:dyDescent="0.25">
      <c r="M307" s="142"/>
      <c r="N307" s="142"/>
    </row>
    <row r="308" spans="13:14" hidden="1" x14ac:dyDescent="0.25">
      <c r="M308" s="142"/>
      <c r="N308" s="142"/>
    </row>
    <row r="309" spans="13:14" hidden="1" x14ac:dyDescent="0.25">
      <c r="M309" s="142"/>
      <c r="N309" s="142"/>
    </row>
    <row r="310" spans="13:14" hidden="1" x14ac:dyDescent="0.25">
      <c r="M310" s="142"/>
      <c r="N310" s="142"/>
    </row>
    <row r="311" spans="13:14" hidden="1" x14ac:dyDescent="0.25">
      <c r="M311" s="142"/>
      <c r="N311" s="142"/>
    </row>
    <row r="312" spans="13:14" hidden="1" x14ac:dyDescent="0.25">
      <c r="M312" s="142"/>
      <c r="N312" s="142"/>
    </row>
    <row r="313" spans="13:14" hidden="1" x14ac:dyDescent="0.25">
      <c r="M313" s="142"/>
      <c r="N313" s="142"/>
    </row>
    <row r="314" spans="13:14" hidden="1" x14ac:dyDescent="0.25">
      <c r="M314" s="142"/>
      <c r="N314" s="142"/>
    </row>
    <row r="315" spans="13:14" hidden="1" x14ac:dyDescent="0.25">
      <c r="M315" s="142"/>
      <c r="N315" s="142"/>
    </row>
    <row r="316" spans="13:14" hidden="1" x14ac:dyDescent="0.25">
      <c r="M316" s="142"/>
      <c r="N316" s="142"/>
    </row>
    <row r="317" spans="13:14" hidden="1" x14ac:dyDescent="0.25">
      <c r="M317" s="142"/>
      <c r="N317" s="142"/>
    </row>
    <row r="318" spans="13:14" hidden="1" x14ac:dyDescent="0.25">
      <c r="M318" s="142"/>
      <c r="N318" s="142"/>
    </row>
    <row r="319" spans="13:14" hidden="1" x14ac:dyDescent="0.25">
      <c r="M319" s="142"/>
      <c r="N319" s="142"/>
    </row>
    <row r="320" spans="13:14" hidden="1" x14ac:dyDescent="0.25">
      <c r="M320" s="142"/>
      <c r="N320" s="142"/>
    </row>
    <row r="321" spans="13:14" hidden="1" x14ac:dyDescent="0.25">
      <c r="M321" s="142"/>
      <c r="N321" s="142"/>
    </row>
    <row r="322" spans="13:14" hidden="1" x14ac:dyDescent="0.25">
      <c r="M322" s="142"/>
      <c r="N322" s="142"/>
    </row>
    <row r="323" spans="13:14" hidden="1" x14ac:dyDescent="0.25">
      <c r="M323" s="142"/>
      <c r="N323" s="142"/>
    </row>
    <row r="324" spans="13:14" hidden="1" x14ac:dyDescent="0.25">
      <c r="M324" s="142"/>
      <c r="N324" s="142"/>
    </row>
    <row r="325" spans="13:14" hidden="1" x14ac:dyDescent="0.25">
      <c r="M325" s="142"/>
      <c r="N325" s="142"/>
    </row>
    <row r="326" spans="13:14" hidden="1" x14ac:dyDescent="0.25">
      <c r="M326" s="142"/>
      <c r="N326" s="142"/>
    </row>
    <row r="327" spans="13:14" hidden="1" x14ac:dyDescent="0.25">
      <c r="M327" s="142"/>
      <c r="N327" s="142"/>
    </row>
    <row r="328" spans="13:14" hidden="1" x14ac:dyDescent="0.25">
      <c r="M328" s="142"/>
      <c r="N328" s="142"/>
    </row>
    <row r="329" spans="13:14" hidden="1" x14ac:dyDescent="0.25">
      <c r="M329" s="142"/>
      <c r="N329" s="142"/>
    </row>
    <row r="330" spans="13:14" hidden="1" x14ac:dyDescent="0.25">
      <c r="M330" s="142"/>
      <c r="N330" s="142"/>
    </row>
    <row r="331" spans="13:14" hidden="1" x14ac:dyDescent="0.25">
      <c r="M331" s="142"/>
      <c r="N331" s="142"/>
    </row>
    <row r="332" spans="13:14" hidden="1" x14ac:dyDescent="0.25">
      <c r="M332" s="142"/>
      <c r="N332" s="142"/>
    </row>
    <row r="333" spans="13:14" hidden="1" x14ac:dyDescent="0.25">
      <c r="M333" s="142"/>
      <c r="N333" s="142"/>
    </row>
    <row r="334" spans="13:14" hidden="1" x14ac:dyDescent="0.25">
      <c r="M334" s="142"/>
      <c r="N334" s="142"/>
    </row>
    <row r="335" spans="13:14" hidden="1" x14ac:dyDescent="0.25">
      <c r="M335" s="142"/>
      <c r="N335" s="142"/>
    </row>
    <row r="336" spans="13:14" hidden="1" x14ac:dyDescent="0.25">
      <c r="M336" s="142"/>
      <c r="N336" s="142"/>
    </row>
    <row r="337" spans="13:14" hidden="1" x14ac:dyDescent="0.25">
      <c r="M337" s="142"/>
      <c r="N337" s="142"/>
    </row>
    <row r="338" spans="13:14" hidden="1" x14ac:dyDescent="0.25">
      <c r="M338" s="142"/>
      <c r="N338" s="142"/>
    </row>
    <row r="339" spans="13:14" hidden="1" x14ac:dyDescent="0.25">
      <c r="M339" s="142"/>
      <c r="N339" s="142"/>
    </row>
    <row r="340" spans="13:14" hidden="1" x14ac:dyDescent="0.25">
      <c r="M340" s="142"/>
      <c r="N340" s="142"/>
    </row>
    <row r="341" spans="13:14" hidden="1" x14ac:dyDescent="0.25">
      <c r="M341" s="142"/>
      <c r="N341" s="142"/>
    </row>
    <row r="342" spans="13:14" hidden="1" x14ac:dyDescent="0.25">
      <c r="M342" s="142"/>
      <c r="N342" s="142"/>
    </row>
    <row r="343" spans="13:14" hidden="1" x14ac:dyDescent="0.25">
      <c r="M343" s="142"/>
      <c r="N343" s="142"/>
    </row>
    <row r="344" spans="13:14" hidden="1" x14ac:dyDescent="0.25">
      <c r="M344" s="142"/>
      <c r="N344" s="142"/>
    </row>
    <row r="345" spans="13:14" hidden="1" x14ac:dyDescent="0.25">
      <c r="M345" s="142"/>
      <c r="N345" s="142"/>
    </row>
    <row r="346" spans="13:14" hidden="1" x14ac:dyDescent="0.25">
      <c r="M346" s="142"/>
      <c r="N346" s="142"/>
    </row>
    <row r="347" spans="13:14" hidden="1" x14ac:dyDescent="0.25">
      <c r="M347" s="142"/>
      <c r="N347" s="142"/>
    </row>
    <row r="348" spans="13:14" hidden="1" x14ac:dyDescent="0.25">
      <c r="M348" s="142"/>
      <c r="N348" s="142"/>
    </row>
    <row r="349" spans="13:14" hidden="1" x14ac:dyDescent="0.25">
      <c r="M349" s="142"/>
      <c r="N349" s="142"/>
    </row>
    <row r="350" spans="13:14" hidden="1" x14ac:dyDescent="0.25">
      <c r="M350" s="142"/>
      <c r="N350" s="142"/>
    </row>
    <row r="351" spans="13:14" hidden="1" x14ac:dyDescent="0.25">
      <c r="M351" s="142"/>
      <c r="N351" s="142"/>
    </row>
    <row r="352" spans="13:14" hidden="1" x14ac:dyDescent="0.25">
      <c r="M352" s="142"/>
      <c r="N352" s="142"/>
    </row>
    <row r="353" spans="13:14" hidden="1" x14ac:dyDescent="0.25">
      <c r="M353" s="142"/>
      <c r="N353" s="142"/>
    </row>
    <row r="354" spans="13:14" hidden="1" x14ac:dyDescent="0.25">
      <c r="M354" s="142"/>
      <c r="N354" s="142"/>
    </row>
    <row r="355" spans="13:14" hidden="1" x14ac:dyDescent="0.25">
      <c r="M355" s="142"/>
      <c r="N355" s="142"/>
    </row>
    <row r="356" spans="13:14" hidden="1" x14ac:dyDescent="0.25">
      <c r="M356" s="142"/>
      <c r="N356" s="142"/>
    </row>
    <row r="357" spans="13:14" hidden="1" x14ac:dyDescent="0.25">
      <c r="M357" s="142"/>
      <c r="N357" s="142"/>
    </row>
    <row r="358" spans="13:14" hidden="1" x14ac:dyDescent="0.25">
      <c r="M358" s="142"/>
      <c r="N358" s="142"/>
    </row>
    <row r="359" spans="13:14" hidden="1" x14ac:dyDescent="0.25">
      <c r="M359" s="142"/>
      <c r="N359" s="142"/>
    </row>
    <row r="360" spans="13:14" hidden="1" x14ac:dyDescent="0.25">
      <c r="M360" s="142"/>
      <c r="N360" s="142"/>
    </row>
    <row r="361" spans="13:14" hidden="1" x14ac:dyDescent="0.25">
      <c r="M361" s="142"/>
      <c r="N361" s="142"/>
    </row>
    <row r="362" spans="13:14" hidden="1" x14ac:dyDescent="0.25">
      <c r="M362" s="142"/>
      <c r="N362" s="142"/>
    </row>
    <row r="363" spans="13:14" hidden="1" x14ac:dyDescent="0.25">
      <c r="M363" s="142"/>
      <c r="N363" s="142"/>
    </row>
    <row r="364" spans="13:14" hidden="1" x14ac:dyDescent="0.25">
      <c r="M364" s="142"/>
      <c r="N364" s="142"/>
    </row>
    <row r="365" spans="13:14" hidden="1" x14ac:dyDescent="0.25">
      <c r="M365" s="142"/>
      <c r="N365" s="142"/>
    </row>
    <row r="366" spans="13:14" hidden="1" x14ac:dyDescent="0.25">
      <c r="M366" s="142"/>
      <c r="N366" s="142"/>
    </row>
    <row r="367" spans="13:14" hidden="1" x14ac:dyDescent="0.25">
      <c r="M367" s="142"/>
      <c r="N367" s="142"/>
    </row>
    <row r="368" spans="13:14" hidden="1" x14ac:dyDescent="0.25">
      <c r="M368" s="142"/>
      <c r="N368" s="142"/>
    </row>
    <row r="369" spans="13:14" hidden="1" x14ac:dyDescent="0.25">
      <c r="M369" s="142"/>
      <c r="N369" s="142"/>
    </row>
    <row r="370" spans="13:14" hidden="1" x14ac:dyDescent="0.25">
      <c r="M370" s="142"/>
      <c r="N370" s="142"/>
    </row>
    <row r="371" spans="13:14" hidden="1" x14ac:dyDescent="0.25">
      <c r="M371" s="142"/>
      <c r="N371" s="142"/>
    </row>
    <row r="372" spans="13:14" hidden="1" x14ac:dyDescent="0.25">
      <c r="M372" s="142"/>
      <c r="N372" s="142"/>
    </row>
    <row r="373" spans="13:14" hidden="1" x14ac:dyDescent="0.25">
      <c r="M373" s="142"/>
      <c r="N373" s="142"/>
    </row>
    <row r="374" spans="13:14" hidden="1" x14ac:dyDescent="0.25">
      <c r="M374" s="142"/>
      <c r="N374" s="142"/>
    </row>
    <row r="375" spans="13:14" hidden="1" x14ac:dyDescent="0.25">
      <c r="M375" s="142"/>
      <c r="N375" s="142"/>
    </row>
    <row r="376" spans="13:14" hidden="1" x14ac:dyDescent="0.25">
      <c r="M376" s="142"/>
      <c r="N376" s="142"/>
    </row>
    <row r="377" spans="13:14" hidden="1" x14ac:dyDescent="0.25">
      <c r="M377" s="142"/>
      <c r="N377" s="142"/>
    </row>
    <row r="378" spans="13:14" hidden="1" x14ac:dyDescent="0.25">
      <c r="M378" s="142"/>
      <c r="N378" s="142"/>
    </row>
    <row r="379" spans="13:14" hidden="1" x14ac:dyDescent="0.25">
      <c r="M379" s="142"/>
      <c r="N379" s="142"/>
    </row>
    <row r="380" spans="13:14" hidden="1" x14ac:dyDescent="0.25">
      <c r="M380" s="142"/>
      <c r="N380" s="142"/>
    </row>
    <row r="381" spans="13:14" hidden="1" x14ac:dyDescent="0.25">
      <c r="M381" s="142"/>
      <c r="N381" s="142"/>
    </row>
    <row r="382" spans="13:14" hidden="1" x14ac:dyDescent="0.25">
      <c r="M382" s="142"/>
      <c r="N382" s="142"/>
    </row>
    <row r="383" spans="13:14" hidden="1" x14ac:dyDescent="0.25">
      <c r="M383" s="142"/>
      <c r="N383" s="142"/>
    </row>
    <row r="384" spans="13:14" hidden="1" x14ac:dyDescent="0.25">
      <c r="M384" s="142"/>
      <c r="N384" s="142"/>
    </row>
    <row r="385" spans="13:14" hidden="1" x14ac:dyDescent="0.25">
      <c r="M385" s="142"/>
      <c r="N385" s="142"/>
    </row>
    <row r="386" spans="13:14" hidden="1" x14ac:dyDescent="0.25">
      <c r="M386" s="142"/>
      <c r="N386" s="142"/>
    </row>
    <row r="387" spans="13:14" hidden="1" x14ac:dyDescent="0.25">
      <c r="M387" s="142"/>
      <c r="N387" s="142"/>
    </row>
    <row r="388" spans="13:14" hidden="1" x14ac:dyDescent="0.25">
      <c r="M388" s="142"/>
      <c r="N388" s="142"/>
    </row>
    <row r="389" spans="13:14" hidden="1" x14ac:dyDescent="0.25">
      <c r="M389" s="142"/>
      <c r="N389" s="142"/>
    </row>
    <row r="390" spans="13:14" hidden="1" x14ac:dyDescent="0.25">
      <c r="M390" s="142"/>
      <c r="N390" s="142"/>
    </row>
    <row r="391" spans="13:14" hidden="1" x14ac:dyDescent="0.25">
      <c r="M391" s="142"/>
      <c r="N391" s="142"/>
    </row>
    <row r="392" spans="13:14" hidden="1" x14ac:dyDescent="0.25">
      <c r="M392" s="142"/>
      <c r="N392" s="142"/>
    </row>
    <row r="393" spans="13:14" hidden="1" x14ac:dyDescent="0.25">
      <c r="M393" s="142"/>
      <c r="N393" s="142"/>
    </row>
    <row r="394" spans="13:14" hidden="1" x14ac:dyDescent="0.25">
      <c r="M394" s="142"/>
      <c r="N394" s="142"/>
    </row>
    <row r="395" spans="13:14" hidden="1" x14ac:dyDescent="0.25">
      <c r="M395" s="142"/>
      <c r="N395" s="142"/>
    </row>
    <row r="396" spans="13:14" hidden="1" x14ac:dyDescent="0.25">
      <c r="M396" s="142"/>
      <c r="N396" s="142"/>
    </row>
    <row r="397" spans="13:14" hidden="1" x14ac:dyDescent="0.25">
      <c r="M397" s="142"/>
      <c r="N397" s="142"/>
    </row>
    <row r="398" spans="13:14" hidden="1" x14ac:dyDescent="0.25">
      <c r="M398" s="142"/>
      <c r="N398" s="142"/>
    </row>
    <row r="399" spans="13:14" hidden="1" x14ac:dyDescent="0.25">
      <c r="M399" s="142"/>
      <c r="N399" s="142"/>
    </row>
    <row r="400" spans="13:14" hidden="1" x14ac:dyDescent="0.25">
      <c r="M400" s="142"/>
      <c r="N400" s="142"/>
    </row>
    <row r="401" spans="13:14" hidden="1" x14ac:dyDescent="0.25">
      <c r="M401" s="142"/>
      <c r="N401" s="142"/>
    </row>
    <row r="402" spans="13:14" hidden="1" x14ac:dyDescent="0.25">
      <c r="M402" s="142"/>
      <c r="N402" s="142"/>
    </row>
    <row r="403" spans="13:14" hidden="1" x14ac:dyDescent="0.25">
      <c r="M403" s="142"/>
      <c r="N403" s="142"/>
    </row>
    <row r="404" spans="13:14" hidden="1" x14ac:dyDescent="0.25">
      <c r="M404" s="142"/>
      <c r="N404" s="142"/>
    </row>
    <row r="405" spans="13:14" hidden="1" x14ac:dyDescent="0.25">
      <c r="M405" s="142"/>
      <c r="N405" s="142"/>
    </row>
    <row r="406" spans="13:14" hidden="1" x14ac:dyDescent="0.25">
      <c r="M406" s="142"/>
      <c r="N406" s="142"/>
    </row>
    <row r="407" spans="13:14" hidden="1" x14ac:dyDescent="0.25">
      <c r="M407" s="142"/>
      <c r="N407" s="142"/>
    </row>
    <row r="408" spans="13:14" hidden="1" x14ac:dyDescent="0.25">
      <c r="M408" s="142"/>
      <c r="N408" s="142"/>
    </row>
    <row r="409" spans="13:14" hidden="1" x14ac:dyDescent="0.25">
      <c r="M409" s="142"/>
      <c r="N409" s="142"/>
    </row>
    <row r="410" spans="13:14" hidden="1" x14ac:dyDescent="0.25">
      <c r="M410" s="142"/>
      <c r="N410" s="142"/>
    </row>
    <row r="411" spans="13:14" hidden="1" x14ac:dyDescent="0.25">
      <c r="M411" s="142"/>
      <c r="N411" s="142"/>
    </row>
    <row r="412" spans="13:14" hidden="1" x14ac:dyDescent="0.25">
      <c r="M412" s="142"/>
      <c r="N412" s="142"/>
    </row>
    <row r="413" spans="13:14" hidden="1" x14ac:dyDescent="0.25">
      <c r="M413" s="142"/>
      <c r="N413" s="142"/>
    </row>
    <row r="414" spans="13:14" hidden="1" x14ac:dyDescent="0.25">
      <c r="M414" s="142"/>
      <c r="N414" s="142"/>
    </row>
    <row r="415" spans="13:14" hidden="1" x14ac:dyDescent="0.25">
      <c r="M415" s="142"/>
      <c r="N415" s="142"/>
    </row>
    <row r="416" spans="13:14" hidden="1" x14ac:dyDescent="0.25">
      <c r="M416" s="142"/>
      <c r="N416" s="142"/>
    </row>
    <row r="417" spans="13:14" hidden="1" x14ac:dyDescent="0.25">
      <c r="M417" s="142"/>
      <c r="N417" s="142"/>
    </row>
    <row r="418" spans="13:14" hidden="1" x14ac:dyDescent="0.25">
      <c r="M418" s="142"/>
      <c r="N418" s="142"/>
    </row>
    <row r="419" spans="13:14" hidden="1" x14ac:dyDescent="0.25">
      <c r="M419" s="142"/>
      <c r="N419" s="142"/>
    </row>
    <row r="420" spans="13:14" hidden="1" x14ac:dyDescent="0.25">
      <c r="M420" s="142"/>
      <c r="N420" s="142"/>
    </row>
    <row r="421" spans="13:14" hidden="1" x14ac:dyDescent="0.25">
      <c r="M421" s="142"/>
      <c r="N421" s="142"/>
    </row>
    <row r="422" spans="13:14" hidden="1" x14ac:dyDescent="0.25">
      <c r="M422" s="142"/>
      <c r="N422" s="142"/>
    </row>
    <row r="423" spans="13:14" hidden="1" x14ac:dyDescent="0.25">
      <c r="M423" s="142"/>
      <c r="N423" s="142"/>
    </row>
    <row r="424" spans="13:14" hidden="1" x14ac:dyDescent="0.25">
      <c r="M424" s="142"/>
      <c r="N424" s="142"/>
    </row>
    <row r="425" spans="13:14" hidden="1" x14ac:dyDescent="0.25">
      <c r="M425" s="142"/>
      <c r="N425" s="142"/>
    </row>
    <row r="426" spans="13:14" hidden="1" x14ac:dyDescent="0.25">
      <c r="M426" s="142"/>
      <c r="N426" s="142"/>
    </row>
    <row r="427" spans="13:14" hidden="1" x14ac:dyDescent="0.25">
      <c r="M427" s="142"/>
      <c r="N427" s="142"/>
    </row>
    <row r="428" spans="13:14" hidden="1" x14ac:dyDescent="0.25">
      <c r="M428" s="142"/>
      <c r="N428" s="142"/>
    </row>
    <row r="429" spans="13:14" hidden="1" x14ac:dyDescent="0.25">
      <c r="M429" s="142"/>
      <c r="N429" s="142"/>
    </row>
    <row r="430" spans="13:14" hidden="1" x14ac:dyDescent="0.25">
      <c r="M430" s="142"/>
      <c r="N430" s="142"/>
    </row>
    <row r="431" spans="13:14" hidden="1" x14ac:dyDescent="0.25">
      <c r="M431" s="142"/>
      <c r="N431" s="142"/>
    </row>
    <row r="432" spans="13:14" hidden="1" x14ac:dyDescent="0.25">
      <c r="M432" s="142"/>
      <c r="N432" s="142"/>
    </row>
    <row r="433" spans="13:14" hidden="1" x14ac:dyDescent="0.25">
      <c r="M433" s="142"/>
      <c r="N433" s="142"/>
    </row>
    <row r="434" spans="13:14" hidden="1" x14ac:dyDescent="0.25">
      <c r="M434" s="142"/>
      <c r="N434" s="142"/>
    </row>
    <row r="435" spans="13:14" hidden="1" x14ac:dyDescent="0.25">
      <c r="M435" s="142"/>
      <c r="N435" s="142"/>
    </row>
    <row r="436" spans="13:14" hidden="1" x14ac:dyDescent="0.25">
      <c r="M436" s="142"/>
      <c r="N436" s="142"/>
    </row>
    <row r="437" spans="13:14" hidden="1" x14ac:dyDescent="0.25">
      <c r="M437" s="142"/>
      <c r="N437" s="142"/>
    </row>
    <row r="438" spans="13:14" hidden="1" x14ac:dyDescent="0.25">
      <c r="M438" s="142"/>
      <c r="N438" s="142"/>
    </row>
    <row r="439" spans="13:14" hidden="1" x14ac:dyDescent="0.25">
      <c r="M439" s="142"/>
      <c r="N439" s="142"/>
    </row>
    <row r="440" spans="13:14" hidden="1" x14ac:dyDescent="0.25">
      <c r="M440" s="142"/>
      <c r="N440" s="142"/>
    </row>
    <row r="441" spans="13:14" hidden="1" x14ac:dyDescent="0.25">
      <c r="M441" s="142"/>
      <c r="N441" s="142"/>
    </row>
    <row r="442" spans="13:14" hidden="1" x14ac:dyDescent="0.25">
      <c r="M442" s="142"/>
      <c r="N442" s="142"/>
    </row>
    <row r="443" spans="13:14" hidden="1" x14ac:dyDescent="0.25">
      <c r="M443" s="142"/>
      <c r="N443" s="142"/>
    </row>
    <row r="444" spans="13:14" hidden="1" x14ac:dyDescent="0.25">
      <c r="M444" s="142"/>
      <c r="N444" s="142"/>
    </row>
    <row r="445" spans="13:14" hidden="1" x14ac:dyDescent="0.25">
      <c r="M445" s="142"/>
      <c r="N445" s="142"/>
    </row>
    <row r="446" spans="13:14" hidden="1" x14ac:dyDescent="0.25">
      <c r="M446" s="142"/>
      <c r="N446" s="142"/>
    </row>
    <row r="447" spans="13:14" hidden="1" x14ac:dyDescent="0.25">
      <c r="M447" s="142"/>
      <c r="N447" s="142"/>
    </row>
    <row r="448" spans="13:14" hidden="1" x14ac:dyDescent="0.25">
      <c r="M448" s="142"/>
      <c r="N448" s="142"/>
    </row>
    <row r="449" spans="13:14" hidden="1" x14ac:dyDescent="0.25">
      <c r="M449" s="142"/>
      <c r="N449" s="142"/>
    </row>
    <row r="450" spans="13:14" hidden="1" x14ac:dyDescent="0.25">
      <c r="M450" s="142"/>
      <c r="N450" s="142"/>
    </row>
    <row r="451" spans="13:14" hidden="1" x14ac:dyDescent="0.25">
      <c r="M451" s="142"/>
      <c r="N451" s="142"/>
    </row>
    <row r="452" spans="13:14" hidden="1" x14ac:dyDescent="0.25">
      <c r="M452" s="142"/>
      <c r="N452" s="142"/>
    </row>
    <row r="453" spans="13:14" hidden="1" x14ac:dyDescent="0.25">
      <c r="M453" s="142"/>
      <c r="N453" s="142"/>
    </row>
    <row r="454" spans="13:14" hidden="1" x14ac:dyDescent="0.25">
      <c r="M454" s="142"/>
      <c r="N454" s="142"/>
    </row>
    <row r="455" spans="13:14" hidden="1" x14ac:dyDescent="0.25">
      <c r="M455" s="142"/>
      <c r="N455" s="142"/>
    </row>
    <row r="456" spans="13:14" hidden="1" x14ac:dyDescent="0.25">
      <c r="M456" s="142"/>
      <c r="N456" s="142"/>
    </row>
    <row r="457" spans="13:14" hidden="1" x14ac:dyDescent="0.25">
      <c r="M457" s="142"/>
      <c r="N457" s="142"/>
    </row>
    <row r="458" spans="13:14" hidden="1" x14ac:dyDescent="0.25">
      <c r="M458" s="142"/>
      <c r="N458" s="142"/>
    </row>
    <row r="459" spans="13:14" hidden="1" x14ac:dyDescent="0.25">
      <c r="M459" s="142"/>
      <c r="N459" s="142"/>
    </row>
    <row r="460" spans="13:14" hidden="1" x14ac:dyDescent="0.25">
      <c r="M460" s="142"/>
      <c r="N460" s="142"/>
    </row>
    <row r="461" spans="13:14" hidden="1" x14ac:dyDescent="0.25">
      <c r="M461" s="142"/>
      <c r="N461" s="142"/>
    </row>
    <row r="462" spans="13:14" hidden="1" x14ac:dyDescent="0.25">
      <c r="M462" s="142"/>
      <c r="N462" s="142"/>
    </row>
    <row r="463" spans="13:14" hidden="1" x14ac:dyDescent="0.25">
      <c r="M463" s="142"/>
      <c r="N463" s="142"/>
    </row>
    <row r="464" spans="13:14" hidden="1" x14ac:dyDescent="0.25">
      <c r="M464" s="142"/>
      <c r="N464" s="142"/>
    </row>
    <row r="465" spans="13:14" hidden="1" x14ac:dyDescent="0.25">
      <c r="M465" s="142"/>
      <c r="N465" s="142"/>
    </row>
    <row r="466" spans="13:14" hidden="1" x14ac:dyDescent="0.25">
      <c r="M466" s="142"/>
      <c r="N466" s="142"/>
    </row>
    <row r="467" spans="13:14" hidden="1" x14ac:dyDescent="0.25">
      <c r="M467" s="142"/>
      <c r="N467" s="142"/>
    </row>
    <row r="468" spans="13:14" hidden="1" x14ac:dyDescent="0.25">
      <c r="M468" s="142"/>
      <c r="N468" s="142"/>
    </row>
    <row r="469" spans="13:14" hidden="1" x14ac:dyDescent="0.25">
      <c r="M469" s="142"/>
      <c r="N469" s="142"/>
    </row>
    <row r="470" spans="13:14" hidden="1" x14ac:dyDescent="0.25">
      <c r="M470" s="142"/>
      <c r="N470" s="142"/>
    </row>
    <row r="471" spans="13:14" hidden="1" x14ac:dyDescent="0.25">
      <c r="M471" s="142"/>
      <c r="N471" s="142"/>
    </row>
    <row r="472" spans="13:14" hidden="1" x14ac:dyDescent="0.25">
      <c r="M472" s="142"/>
      <c r="N472" s="142"/>
    </row>
    <row r="473" spans="13:14" hidden="1" x14ac:dyDescent="0.25">
      <c r="M473" s="142"/>
      <c r="N473" s="142"/>
    </row>
    <row r="474" spans="13:14" hidden="1" x14ac:dyDescent="0.25">
      <c r="M474" s="142"/>
      <c r="N474" s="142"/>
    </row>
    <row r="475" spans="13:14" hidden="1" x14ac:dyDescent="0.25">
      <c r="M475" s="142"/>
      <c r="N475" s="142"/>
    </row>
    <row r="476" spans="13:14" hidden="1" x14ac:dyDescent="0.25">
      <c r="M476" s="142"/>
      <c r="N476" s="142"/>
    </row>
    <row r="477" spans="13:14" hidden="1" x14ac:dyDescent="0.25">
      <c r="M477" s="142"/>
      <c r="N477" s="142"/>
    </row>
    <row r="478" spans="13:14" hidden="1" x14ac:dyDescent="0.25">
      <c r="M478" s="142"/>
      <c r="N478" s="142"/>
    </row>
    <row r="479" spans="13:14" hidden="1" x14ac:dyDescent="0.25">
      <c r="M479" s="142"/>
      <c r="N479" s="142"/>
    </row>
    <row r="480" spans="13:14" hidden="1" x14ac:dyDescent="0.25">
      <c r="M480" s="142"/>
      <c r="N480" s="142"/>
    </row>
    <row r="481" spans="13:14" hidden="1" x14ac:dyDescent="0.25">
      <c r="M481" s="142"/>
      <c r="N481" s="142"/>
    </row>
    <row r="482" spans="13:14" hidden="1" x14ac:dyDescent="0.25">
      <c r="M482" s="142"/>
      <c r="N482" s="142"/>
    </row>
    <row r="483" spans="13:14" hidden="1" x14ac:dyDescent="0.25">
      <c r="M483" s="142"/>
      <c r="N483" s="142"/>
    </row>
    <row r="484" spans="13:14" hidden="1" x14ac:dyDescent="0.25">
      <c r="M484" s="142"/>
      <c r="N484" s="142"/>
    </row>
    <row r="485" spans="13:14" hidden="1" x14ac:dyDescent="0.25">
      <c r="M485" s="142"/>
      <c r="N485" s="142"/>
    </row>
    <row r="486" spans="13:14" hidden="1" x14ac:dyDescent="0.25">
      <c r="M486" s="142"/>
      <c r="N486" s="142"/>
    </row>
    <row r="487" spans="13:14" hidden="1" x14ac:dyDescent="0.25">
      <c r="M487" s="142"/>
      <c r="N487" s="142"/>
    </row>
    <row r="488" spans="13:14" hidden="1" x14ac:dyDescent="0.25">
      <c r="M488" s="142"/>
      <c r="N488" s="142"/>
    </row>
    <row r="489" spans="13:14" hidden="1" x14ac:dyDescent="0.25">
      <c r="M489" s="142"/>
      <c r="N489" s="142"/>
    </row>
    <row r="490" spans="13:14" hidden="1" x14ac:dyDescent="0.25">
      <c r="M490" s="142"/>
      <c r="N490" s="142"/>
    </row>
    <row r="491" spans="13:14" hidden="1" x14ac:dyDescent="0.25">
      <c r="M491" s="142"/>
      <c r="N491" s="142"/>
    </row>
    <row r="492" spans="13:14" hidden="1" x14ac:dyDescent="0.25">
      <c r="M492" s="142"/>
      <c r="N492" s="142"/>
    </row>
    <row r="493" spans="13:14" hidden="1" x14ac:dyDescent="0.25">
      <c r="M493" s="142"/>
      <c r="N493" s="142"/>
    </row>
    <row r="494" spans="13:14" hidden="1" x14ac:dyDescent="0.25">
      <c r="M494" s="142"/>
      <c r="N494" s="142"/>
    </row>
    <row r="495" spans="13:14" hidden="1" x14ac:dyDescent="0.25">
      <c r="M495" s="142"/>
      <c r="N495" s="142"/>
    </row>
    <row r="496" spans="13:14" hidden="1" x14ac:dyDescent="0.25">
      <c r="M496" s="142"/>
      <c r="N496" s="142"/>
    </row>
    <row r="497" spans="13:14" hidden="1" x14ac:dyDescent="0.25">
      <c r="M497" s="142"/>
      <c r="N497" s="142"/>
    </row>
    <row r="498" spans="13:14" hidden="1" x14ac:dyDescent="0.25">
      <c r="M498" s="142"/>
      <c r="N498" s="142"/>
    </row>
    <row r="499" spans="13:14" hidden="1" x14ac:dyDescent="0.25">
      <c r="M499" s="142"/>
      <c r="N499" s="142"/>
    </row>
    <row r="500" spans="13:14" hidden="1" x14ac:dyDescent="0.25">
      <c r="M500" s="142"/>
      <c r="N500" s="142"/>
    </row>
    <row r="501" spans="13:14" hidden="1" x14ac:dyDescent="0.25">
      <c r="M501" s="142"/>
      <c r="N501" s="142"/>
    </row>
    <row r="502" spans="13:14" hidden="1" x14ac:dyDescent="0.25">
      <c r="M502" s="142"/>
      <c r="N502" s="142"/>
    </row>
    <row r="503" spans="13:14" hidden="1" x14ac:dyDescent="0.25">
      <c r="M503" s="142"/>
      <c r="N503" s="142"/>
    </row>
    <row r="504" spans="13:14" hidden="1" x14ac:dyDescent="0.25">
      <c r="M504" s="142"/>
      <c r="N504" s="142"/>
    </row>
    <row r="505" spans="13:14" hidden="1" x14ac:dyDescent="0.25">
      <c r="M505" s="142"/>
      <c r="N505" s="142"/>
    </row>
    <row r="506" spans="13:14" hidden="1" x14ac:dyDescent="0.25">
      <c r="M506" s="142"/>
      <c r="N506" s="142"/>
    </row>
    <row r="507" spans="13:14" hidden="1" x14ac:dyDescent="0.25">
      <c r="M507" s="142"/>
      <c r="N507" s="142"/>
    </row>
    <row r="508" spans="13:14" hidden="1" x14ac:dyDescent="0.25">
      <c r="M508" s="142"/>
      <c r="N508" s="142"/>
    </row>
    <row r="509" spans="13:14" hidden="1" x14ac:dyDescent="0.25">
      <c r="M509" s="142"/>
      <c r="N509" s="142"/>
    </row>
    <row r="510" spans="13:14" hidden="1" x14ac:dyDescent="0.25">
      <c r="M510" s="142"/>
      <c r="N510" s="142"/>
    </row>
    <row r="511" spans="13:14" hidden="1" x14ac:dyDescent="0.25">
      <c r="M511" s="142"/>
      <c r="N511" s="142"/>
    </row>
    <row r="512" spans="13:14" hidden="1" x14ac:dyDescent="0.25">
      <c r="M512" s="142"/>
      <c r="N512" s="142"/>
    </row>
    <row r="513" spans="13:14" hidden="1" x14ac:dyDescent="0.25">
      <c r="M513" s="142"/>
      <c r="N513" s="142"/>
    </row>
    <row r="514" spans="13:14" hidden="1" x14ac:dyDescent="0.25">
      <c r="M514" s="142"/>
      <c r="N514" s="142"/>
    </row>
    <row r="515" spans="13:14" hidden="1" x14ac:dyDescent="0.25">
      <c r="M515" s="142"/>
      <c r="N515" s="142"/>
    </row>
    <row r="516" spans="13:14" hidden="1" x14ac:dyDescent="0.25">
      <c r="M516" s="142"/>
      <c r="N516" s="142"/>
    </row>
    <row r="517" spans="13:14" hidden="1" x14ac:dyDescent="0.25">
      <c r="M517" s="142"/>
      <c r="N517" s="142"/>
    </row>
    <row r="518" spans="13:14" hidden="1" x14ac:dyDescent="0.25">
      <c r="M518" s="142"/>
      <c r="N518" s="142"/>
    </row>
    <row r="519" spans="13:14" hidden="1" x14ac:dyDescent="0.25">
      <c r="M519" s="142"/>
      <c r="N519" s="142"/>
    </row>
    <row r="520" spans="13:14" hidden="1" x14ac:dyDescent="0.25">
      <c r="M520" s="142"/>
      <c r="N520" s="142"/>
    </row>
    <row r="521" spans="13:14" hidden="1" x14ac:dyDescent="0.25">
      <c r="M521" s="142"/>
      <c r="N521" s="142"/>
    </row>
    <row r="522" spans="13:14" hidden="1" x14ac:dyDescent="0.25">
      <c r="M522" s="142"/>
      <c r="N522" s="142"/>
    </row>
    <row r="523" spans="13:14" hidden="1" x14ac:dyDescent="0.25">
      <c r="M523" s="142"/>
      <c r="N523" s="142"/>
    </row>
    <row r="524" spans="13:14" hidden="1" x14ac:dyDescent="0.25">
      <c r="M524" s="142"/>
      <c r="N524" s="142"/>
    </row>
    <row r="525" spans="13:14" hidden="1" x14ac:dyDescent="0.25">
      <c r="M525" s="142"/>
      <c r="N525" s="142"/>
    </row>
    <row r="526" spans="13:14" hidden="1" x14ac:dyDescent="0.25">
      <c r="M526" s="142"/>
      <c r="N526" s="142"/>
    </row>
    <row r="527" spans="13:14" hidden="1" x14ac:dyDescent="0.25">
      <c r="M527" s="142"/>
      <c r="N527" s="142"/>
    </row>
    <row r="528" spans="13:14" hidden="1" x14ac:dyDescent="0.25">
      <c r="M528" s="142"/>
      <c r="N528" s="142"/>
    </row>
    <row r="529" spans="13:14" hidden="1" x14ac:dyDescent="0.25">
      <c r="M529" s="142"/>
      <c r="N529" s="142"/>
    </row>
    <row r="530" spans="13:14" hidden="1" x14ac:dyDescent="0.25">
      <c r="M530" s="142"/>
      <c r="N530" s="142"/>
    </row>
    <row r="531" spans="13:14" hidden="1" x14ac:dyDescent="0.25">
      <c r="M531" s="142"/>
      <c r="N531" s="142"/>
    </row>
    <row r="532" spans="13:14" hidden="1" x14ac:dyDescent="0.25">
      <c r="M532" s="142"/>
      <c r="N532" s="142"/>
    </row>
    <row r="533" spans="13:14" hidden="1" x14ac:dyDescent="0.25">
      <c r="M533" s="142"/>
      <c r="N533" s="142"/>
    </row>
    <row r="534" spans="13:14" hidden="1" x14ac:dyDescent="0.25">
      <c r="M534" s="142"/>
      <c r="N534" s="142"/>
    </row>
    <row r="535" spans="13:14" hidden="1" x14ac:dyDescent="0.25">
      <c r="M535" s="142"/>
      <c r="N535" s="142"/>
    </row>
    <row r="536" spans="13:14" hidden="1" x14ac:dyDescent="0.25">
      <c r="M536" s="142"/>
      <c r="N536" s="142"/>
    </row>
    <row r="537" spans="13:14" hidden="1" x14ac:dyDescent="0.25">
      <c r="M537" s="142"/>
      <c r="N537" s="142"/>
    </row>
    <row r="538" spans="13:14" hidden="1" x14ac:dyDescent="0.25">
      <c r="M538" s="142"/>
      <c r="N538" s="142"/>
    </row>
    <row r="539" spans="13:14" hidden="1" x14ac:dyDescent="0.25">
      <c r="M539" s="142"/>
      <c r="N539" s="142"/>
    </row>
    <row r="540" spans="13:14" hidden="1" x14ac:dyDescent="0.25">
      <c r="M540" s="142"/>
      <c r="N540" s="142"/>
    </row>
    <row r="541" spans="13:14" hidden="1" x14ac:dyDescent="0.25">
      <c r="M541" s="142"/>
      <c r="N541" s="142"/>
    </row>
    <row r="542" spans="13:14" hidden="1" x14ac:dyDescent="0.25">
      <c r="M542" s="142"/>
      <c r="N542" s="142"/>
    </row>
    <row r="543" spans="13:14" hidden="1" x14ac:dyDescent="0.25">
      <c r="M543" s="142"/>
      <c r="N543" s="142"/>
    </row>
    <row r="544" spans="13:14" hidden="1" x14ac:dyDescent="0.25">
      <c r="M544" s="142"/>
      <c r="N544" s="142"/>
    </row>
    <row r="545" spans="13:14" hidden="1" x14ac:dyDescent="0.25">
      <c r="M545" s="142"/>
      <c r="N545" s="142"/>
    </row>
    <row r="546" spans="13:14" hidden="1" x14ac:dyDescent="0.25">
      <c r="M546" s="142"/>
      <c r="N546" s="142"/>
    </row>
    <row r="547" spans="13:14" hidden="1" x14ac:dyDescent="0.25">
      <c r="M547" s="142"/>
      <c r="N547" s="142"/>
    </row>
    <row r="548" spans="13:14" hidden="1" x14ac:dyDescent="0.25">
      <c r="M548" s="142"/>
      <c r="N548" s="142"/>
    </row>
    <row r="549" spans="13:14" hidden="1" x14ac:dyDescent="0.25">
      <c r="M549" s="142"/>
      <c r="N549" s="142"/>
    </row>
    <row r="550" spans="13:14" hidden="1" x14ac:dyDescent="0.25">
      <c r="M550" s="142"/>
      <c r="N550" s="142"/>
    </row>
    <row r="551" spans="13:14" hidden="1" x14ac:dyDescent="0.25">
      <c r="M551" s="142"/>
      <c r="N551" s="142"/>
    </row>
    <row r="552" spans="13:14" hidden="1" x14ac:dyDescent="0.25">
      <c r="M552" s="142"/>
      <c r="N552" s="142"/>
    </row>
    <row r="553" spans="13:14" hidden="1" x14ac:dyDescent="0.25">
      <c r="M553" s="142"/>
      <c r="N553" s="142"/>
    </row>
    <row r="554" spans="13:14" hidden="1" x14ac:dyDescent="0.25">
      <c r="M554" s="142"/>
      <c r="N554" s="142"/>
    </row>
    <row r="555" spans="13:14" hidden="1" x14ac:dyDescent="0.25">
      <c r="M555" s="142"/>
      <c r="N555" s="142"/>
    </row>
    <row r="556" spans="13:14" hidden="1" x14ac:dyDescent="0.25">
      <c r="M556" s="142"/>
      <c r="N556" s="142"/>
    </row>
    <row r="557" spans="13:14" hidden="1" x14ac:dyDescent="0.25">
      <c r="M557" s="142"/>
      <c r="N557" s="142"/>
    </row>
    <row r="558" spans="13:14" hidden="1" x14ac:dyDescent="0.25">
      <c r="M558" s="142"/>
      <c r="N558" s="142"/>
    </row>
    <row r="559" spans="13:14" hidden="1" x14ac:dyDescent="0.25">
      <c r="M559" s="142"/>
      <c r="N559" s="142"/>
    </row>
    <row r="560" spans="13:14" hidden="1" x14ac:dyDescent="0.25">
      <c r="M560" s="142"/>
      <c r="N560" s="142"/>
    </row>
    <row r="561" spans="13:14" hidden="1" x14ac:dyDescent="0.25">
      <c r="M561" s="142"/>
      <c r="N561" s="142"/>
    </row>
    <row r="562" spans="13:14" hidden="1" x14ac:dyDescent="0.25">
      <c r="M562" s="142"/>
      <c r="N562" s="142"/>
    </row>
    <row r="563" spans="13:14" hidden="1" x14ac:dyDescent="0.25">
      <c r="M563" s="142"/>
      <c r="N563" s="142"/>
    </row>
    <row r="564" spans="13:14" hidden="1" x14ac:dyDescent="0.25">
      <c r="M564" s="142"/>
      <c r="N564" s="142"/>
    </row>
    <row r="565" spans="13:14" hidden="1" x14ac:dyDescent="0.25">
      <c r="M565" s="142"/>
      <c r="N565" s="142"/>
    </row>
    <row r="566" spans="13:14" hidden="1" x14ac:dyDescent="0.25">
      <c r="M566" s="142"/>
      <c r="N566" s="142"/>
    </row>
    <row r="567" spans="13:14" hidden="1" x14ac:dyDescent="0.25">
      <c r="M567" s="142"/>
      <c r="N567" s="142"/>
    </row>
    <row r="568" spans="13:14" hidden="1" x14ac:dyDescent="0.25">
      <c r="M568" s="142"/>
      <c r="N568" s="142"/>
    </row>
    <row r="569" spans="13:14" hidden="1" x14ac:dyDescent="0.25">
      <c r="M569" s="142"/>
      <c r="N569" s="142"/>
    </row>
    <row r="570" spans="13:14" hidden="1" x14ac:dyDescent="0.25">
      <c r="M570" s="142"/>
      <c r="N570" s="142"/>
    </row>
    <row r="571" spans="13:14" hidden="1" x14ac:dyDescent="0.25">
      <c r="M571" s="142"/>
      <c r="N571" s="142"/>
    </row>
    <row r="572" spans="13:14" hidden="1" x14ac:dyDescent="0.25">
      <c r="M572" s="142"/>
      <c r="N572" s="142"/>
    </row>
    <row r="573" spans="13:14" hidden="1" x14ac:dyDescent="0.25">
      <c r="M573" s="142"/>
      <c r="N573" s="142"/>
    </row>
    <row r="574" spans="13:14" hidden="1" x14ac:dyDescent="0.25">
      <c r="M574" s="142"/>
      <c r="N574" s="142"/>
    </row>
    <row r="575" spans="13:14" hidden="1" x14ac:dyDescent="0.25">
      <c r="M575" s="142"/>
      <c r="N575" s="142"/>
    </row>
    <row r="576" spans="13:14" hidden="1" x14ac:dyDescent="0.25">
      <c r="M576" s="142"/>
      <c r="N576" s="142"/>
    </row>
    <row r="577" spans="13:14" hidden="1" x14ac:dyDescent="0.25">
      <c r="M577" s="142"/>
      <c r="N577" s="142"/>
    </row>
    <row r="578" spans="13:14" hidden="1" x14ac:dyDescent="0.25">
      <c r="M578" s="142"/>
      <c r="N578" s="142"/>
    </row>
    <row r="579" spans="13:14" hidden="1" x14ac:dyDescent="0.25">
      <c r="M579" s="142"/>
      <c r="N579" s="142"/>
    </row>
    <row r="580" spans="13:14" hidden="1" x14ac:dyDescent="0.25">
      <c r="M580" s="142"/>
      <c r="N580" s="142"/>
    </row>
    <row r="581" spans="13:14" hidden="1" x14ac:dyDescent="0.25">
      <c r="M581" s="142"/>
      <c r="N581" s="142"/>
    </row>
    <row r="582" spans="13:14" hidden="1" x14ac:dyDescent="0.25">
      <c r="M582" s="142"/>
      <c r="N582" s="142"/>
    </row>
    <row r="583" spans="13:14" hidden="1" x14ac:dyDescent="0.25">
      <c r="M583" s="142"/>
      <c r="N583" s="142"/>
    </row>
    <row r="584" spans="13:14" hidden="1" x14ac:dyDescent="0.25">
      <c r="M584" s="142"/>
      <c r="N584" s="142"/>
    </row>
    <row r="585" spans="13:14" hidden="1" x14ac:dyDescent="0.25">
      <c r="M585" s="142"/>
      <c r="N585" s="142"/>
    </row>
    <row r="586" spans="13:14" hidden="1" x14ac:dyDescent="0.25">
      <c r="M586" s="142"/>
      <c r="N586" s="142"/>
    </row>
    <row r="587" spans="13:14" hidden="1" x14ac:dyDescent="0.25">
      <c r="M587" s="142"/>
      <c r="N587" s="142"/>
    </row>
    <row r="588" spans="13:14" hidden="1" x14ac:dyDescent="0.25">
      <c r="M588" s="142"/>
      <c r="N588" s="142"/>
    </row>
    <row r="589" spans="13:14" hidden="1" x14ac:dyDescent="0.25">
      <c r="M589" s="142"/>
      <c r="N589" s="142"/>
    </row>
    <row r="590" spans="13:14" hidden="1" x14ac:dyDescent="0.25">
      <c r="M590" s="142"/>
      <c r="N590" s="142"/>
    </row>
    <row r="591" spans="13:14" hidden="1" x14ac:dyDescent="0.25">
      <c r="M591" s="142"/>
      <c r="N591" s="142"/>
    </row>
    <row r="592" spans="13:14" hidden="1" x14ac:dyDescent="0.25">
      <c r="M592" s="142"/>
      <c r="N592" s="142"/>
    </row>
    <row r="593" spans="13:14" hidden="1" x14ac:dyDescent="0.25">
      <c r="M593" s="142"/>
      <c r="N593" s="142"/>
    </row>
    <row r="594" spans="13:14" hidden="1" x14ac:dyDescent="0.25">
      <c r="M594" s="142"/>
      <c r="N594" s="142"/>
    </row>
    <row r="595" spans="13:14" hidden="1" x14ac:dyDescent="0.25">
      <c r="M595" s="142"/>
      <c r="N595" s="142"/>
    </row>
    <row r="596" spans="13:14" hidden="1" x14ac:dyDescent="0.25">
      <c r="M596" s="142"/>
      <c r="N596" s="142"/>
    </row>
    <row r="597" spans="13:14" hidden="1" x14ac:dyDescent="0.25">
      <c r="M597" s="142"/>
      <c r="N597" s="142"/>
    </row>
    <row r="598" spans="13:14" hidden="1" x14ac:dyDescent="0.25">
      <c r="M598" s="142"/>
      <c r="N598" s="142"/>
    </row>
    <row r="599" spans="13:14" hidden="1" x14ac:dyDescent="0.25">
      <c r="M599" s="142"/>
      <c r="N599" s="142"/>
    </row>
    <row r="600" spans="13:14" hidden="1" x14ac:dyDescent="0.25">
      <c r="M600" s="142"/>
      <c r="N600" s="142"/>
    </row>
    <row r="601" spans="13:14" hidden="1" x14ac:dyDescent="0.25">
      <c r="M601" s="142"/>
      <c r="N601" s="142"/>
    </row>
    <row r="602" spans="13:14" hidden="1" x14ac:dyDescent="0.25">
      <c r="M602" s="142"/>
      <c r="N602" s="142"/>
    </row>
    <row r="603" spans="13:14" hidden="1" x14ac:dyDescent="0.25">
      <c r="M603" s="142"/>
      <c r="N603" s="142"/>
    </row>
    <row r="604" spans="13:14" hidden="1" x14ac:dyDescent="0.25">
      <c r="M604" s="142"/>
      <c r="N604" s="142"/>
    </row>
    <row r="605" spans="13:14" hidden="1" x14ac:dyDescent="0.25">
      <c r="M605" s="142"/>
      <c r="N605" s="142"/>
    </row>
    <row r="606" spans="13:14" hidden="1" x14ac:dyDescent="0.25">
      <c r="M606" s="142"/>
      <c r="N606" s="142"/>
    </row>
    <row r="607" spans="13:14" hidden="1" x14ac:dyDescent="0.25">
      <c r="M607" s="142"/>
      <c r="N607" s="142"/>
    </row>
    <row r="608" spans="13:14" hidden="1" x14ac:dyDescent="0.25">
      <c r="M608" s="142"/>
      <c r="N608" s="142"/>
    </row>
    <row r="609" spans="13:14" hidden="1" x14ac:dyDescent="0.25">
      <c r="M609" s="142"/>
      <c r="N609" s="142"/>
    </row>
    <row r="610" spans="13:14" hidden="1" x14ac:dyDescent="0.25">
      <c r="M610" s="142"/>
      <c r="N610" s="142"/>
    </row>
    <row r="611" spans="13:14" hidden="1" x14ac:dyDescent="0.25">
      <c r="M611" s="142"/>
      <c r="N611" s="142"/>
    </row>
    <row r="612" spans="13:14" hidden="1" x14ac:dyDescent="0.25">
      <c r="M612" s="142"/>
      <c r="N612" s="142"/>
    </row>
    <row r="613" spans="13:14" hidden="1" x14ac:dyDescent="0.25">
      <c r="M613" s="142"/>
      <c r="N613" s="142"/>
    </row>
    <row r="614" spans="13:14" hidden="1" x14ac:dyDescent="0.25">
      <c r="M614" s="142"/>
      <c r="N614" s="142"/>
    </row>
    <row r="615" spans="13:14" hidden="1" x14ac:dyDescent="0.25">
      <c r="M615" s="142"/>
      <c r="N615" s="142"/>
    </row>
    <row r="616" spans="13:14" hidden="1" x14ac:dyDescent="0.25">
      <c r="M616" s="142"/>
      <c r="N616" s="142"/>
    </row>
    <row r="617" spans="13:14" hidden="1" x14ac:dyDescent="0.25">
      <c r="M617" s="142"/>
      <c r="N617" s="142"/>
    </row>
    <row r="618" spans="13:14" hidden="1" x14ac:dyDescent="0.25">
      <c r="M618" s="142"/>
      <c r="N618" s="142"/>
    </row>
    <row r="619" spans="13:14" hidden="1" x14ac:dyDescent="0.25">
      <c r="M619" s="142"/>
      <c r="N619" s="142"/>
    </row>
    <row r="620" spans="13:14" hidden="1" x14ac:dyDescent="0.25">
      <c r="M620" s="142"/>
      <c r="N620" s="142"/>
    </row>
    <row r="621" spans="13:14" hidden="1" x14ac:dyDescent="0.25">
      <c r="M621" s="142"/>
      <c r="N621" s="142"/>
    </row>
    <row r="622" spans="13:14" hidden="1" x14ac:dyDescent="0.25">
      <c r="M622" s="142"/>
      <c r="N622" s="142"/>
    </row>
    <row r="623" spans="13:14" hidden="1" x14ac:dyDescent="0.25">
      <c r="M623" s="142"/>
      <c r="N623" s="142"/>
    </row>
    <row r="624" spans="13:14" hidden="1" x14ac:dyDescent="0.25">
      <c r="M624" s="142"/>
      <c r="N624" s="142"/>
    </row>
    <row r="625" spans="13:14" hidden="1" x14ac:dyDescent="0.25">
      <c r="M625" s="142"/>
      <c r="N625" s="142"/>
    </row>
    <row r="626" spans="13:14" hidden="1" x14ac:dyDescent="0.25">
      <c r="M626" s="142"/>
      <c r="N626" s="142"/>
    </row>
    <row r="627" spans="13:14" hidden="1" x14ac:dyDescent="0.25">
      <c r="M627" s="142"/>
      <c r="N627" s="142"/>
    </row>
    <row r="628" spans="13:14" hidden="1" x14ac:dyDescent="0.25">
      <c r="M628" s="142"/>
      <c r="N628" s="142"/>
    </row>
    <row r="629" spans="13:14" hidden="1" x14ac:dyDescent="0.25">
      <c r="M629" s="142"/>
      <c r="N629" s="142"/>
    </row>
    <row r="630" spans="13:14" hidden="1" x14ac:dyDescent="0.25">
      <c r="M630" s="142"/>
      <c r="N630" s="142"/>
    </row>
    <row r="631" spans="13:14" hidden="1" x14ac:dyDescent="0.25">
      <c r="M631" s="142"/>
      <c r="N631" s="142"/>
    </row>
    <row r="632" spans="13:14" hidden="1" x14ac:dyDescent="0.25">
      <c r="M632" s="142"/>
      <c r="N632" s="142"/>
    </row>
    <row r="633" spans="13:14" hidden="1" x14ac:dyDescent="0.25">
      <c r="M633" s="142"/>
      <c r="N633" s="142"/>
    </row>
    <row r="634" spans="13:14" hidden="1" x14ac:dyDescent="0.25">
      <c r="M634" s="142"/>
      <c r="N634" s="142"/>
    </row>
    <row r="635" spans="13:14" hidden="1" x14ac:dyDescent="0.25">
      <c r="M635" s="142"/>
      <c r="N635" s="142"/>
    </row>
    <row r="636" spans="13:14" hidden="1" x14ac:dyDescent="0.25">
      <c r="M636" s="142"/>
      <c r="N636" s="142"/>
    </row>
    <row r="637" spans="13:14" hidden="1" x14ac:dyDescent="0.25">
      <c r="M637" s="142"/>
      <c r="N637" s="142"/>
    </row>
    <row r="638" spans="13:14" hidden="1" x14ac:dyDescent="0.25">
      <c r="M638" s="142"/>
      <c r="N638" s="142"/>
    </row>
    <row r="639" spans="13:14" hidden="1" x14ac:dyDescent="0.25">
      <c r="M639" s="142"/>
      <c r="N639" s="142"/>
    </row>
    <row r="640" spans="13:14" hidden="1" x14ac:dyDescent="0.25">
      <c r="M640" s="142"/>
      <c r="N640" s="142"/>
    </row>
    <row r="641" spans="13:14" hidden="1" x14ac:dyDescent="0.25">
      <c r="M641" s="142"/>
      <c r="N641" s="142"/>
    </row>
    <row r="642" spans="13:14" hidden="1" x14ac:dyDescent="0.25">
      <c r="M642" s="142"/>
      <c r="N642" s="142"/>
    </row>
    <row r="643" spans="13:14" hidden="1" x14ac:dyDescent="0.25">
      <c r="M643" s="142"/>
      <c r="N643" s="142"/>
    </row>
    <row r="644" spans="13:14" hidden="1" x14ac:dyDescent="0.25">
      <c r="M644" s="142"/>
      <c r="N644" s="142"/>
    </row>
    <row r="645" spans="13:14" hidden="1" x14ac:dyDescent="0.25">
      <c r="M645" s="142"/>
      <c r="N645" s="142"/>
    </row>
    <row r="646" spans="13:14" hidden="1" x14ac:dyDescent="0.25">
      <c r="M646" s="142"/>
      <c r="N646" s="142"/>
    </row>
    <row r="647" spans="13:14" hidden="1" x14ac:dyDescent="0.25">
      <c r="M647" s="142"/>
      <c r="N647" s="142"/>
    </row>
    <row r="648" spans="13:14" hidden="1" x14ac:dyDescent="0.25">
      <c r="M648" s="142"/>
      <c r="N648" s="142"/>
    </row>
    <row r="649" spans="13:14" hidden="1" x14ac:dyDescent="0.25">
      <c r="M649" s="142"/>
      <c r="N649" s="142"/>
    </row>
    <row r="650" spans="13:14" hidden="1" x14ac:dyDescent="0.25">
      <c r="M650" s="142"/>
      <c r="N650" s="142"/>
    </row>
    <row r="651" spans="13:14" hidden="1" x14ac:dyDescent="0.25">
      <c r="M651" s="142"/>
      <c r="N651" s="142"/>
    </row>
    <row r="652" spans="13:14" hidden="1" x14ac:dyDescent="0.25">
      <c r="M652" s="142"/>
      <c r="N652" s="142"/>
    </row>
    <row r="653" spans="13:14" hidden="1" x14ac:dyDescent="0.25">
      <c r="M653" s="142"/>
      <c r="N653" s="142"/>
    </row>
    <row r="654" spans="13:14" hidden="1" x14ac:dyDescent="0.25">
      <c r="M654" s="142"/>
      <c r="N654" s="142"/>
    </row>
    <row r="655" spans="13:14" hidden="1" x14ac:dyDescent="0.25">
      <c r="M655" s="142"/>
      <c r="N655" s="142"/>
    </row>
    <row r="656" spans="13:14" hidden="1" x14ac:dyDescent="0.25">
      <c r="M656" s="142"/>
      <c r="N656" s="142"/>
    </row>
    <row r="657" spans="13:14" hidden="1" x14ac:dyDescent="0.25">
      <c r="M657" s="142"/>
      <c r="N657" s="142"/>
    </row>
    <row r="658" spans="13:14" hidden="1" x14ac:dyDescent="0.25">
      <c r="M658" s="142"/>
      <c r="N658" s="142"/>
    </row>
    <row r="659" spans="13:14" hidden="1" x14ac:dyDescent="0.25">
      <c r="M659" s="142"/>
      <c r="N659" s="142"/>
    </row>
    <row r="660" spans="13:14" hidden="1" x14ac:dyDescent="0.25">
      <c r="M660" s="142"/>
      <c r="N660" s="142"/>
    </row>
    <row r="661" spans="13:14" hidden="1" x14ac:dyDescent="0.25">
      <c r="M661" s="142"/>
      <c r="N661" s="142"/>
    </row>
    <row r="662" spans="13:14" hidden="1" x14ac:dyDescent="0.25">
      <c r="M662" s="142"/>
      <c r="N662" s="142"/>
    </row>
    <row r="663" spans="13:14" hidden="1" x14ac:dyDescent="0.25">
      <c r="M663" s="142"/>
      <c r="N663" s="142"/>
    </row>
    <row r="664" spans="13:14" hidden="1" x14ac:dyDescent="0.25">
      <c r="M664" s="142"/>
      <c r="N664" s="142"/>
    </row>
    <row r="665" spans="13:14" hidden="1" x14ac:dyDescent="0.25">
      <c r="M665" s="142"/>
      <c r="N665" s="142"/>
    </row>
    <row r="666" spans="13:14" hidden="1" x14ac:dyDescent="0.25">
      <c r="M666" s="142"/>
      <c r="N666" s="142"/>
    </row>
    <row r="667" spans="13:14" hidden="1" x14ac:dyDescent="0.25">
      <c r="M667" s="142"/>
      <c r="N667" s="142"/>
    </row>
    <row r="668" spans="13:14" hidden="1" x14ac:dyDescent="0.25">
      <c r="M668" s="142"/>
      <c r="N668" s="142"/>
    </row>
    <row r="669" spans="13:14" hidden="1" x14ac:dyDescent="0.25">
      <c r="M669" s="142"/>
      <c r="N669" s="142"/>
    </row>
    <row r="670" spans="13:14" hidden="1" x14ac:dyDescent="0.25">
      <c r="M670" s="142"/>
      <c r="N670" s="142"/>
    </row>
    <row r="671" spans="13:14" hidden="1" x14ac:dyDescent="0.25">
      <c r="M671" s="142"/>
      <c r="N671" s="142"/>
    </row>
    <row r="672" spans="13:14" hidden="1" x14ac:dyDescent="0.25">
      <c r="M672" s="142"/>
      <c r="N672" s="142"/>
    </row>
    <row r="673" spans="13:14" hidden="1" x14ac:dyDescent="0.25">
      <c r="M673" s="142"/>
      <c r="N673" s="142"/>
    </row>
    <row r="674" spans="13:14" hidden="1" x14ac:dyDescent="0.25">
      <c r="M674" s="142"/>
      <c r="N674" s="142"/>
    </row>
    <row r="675" spans="13:14" hidden="1" x14ac:dyDescent="0.25">
      <c r="M675" s="142"/>
      <c r="N675" s="142"/>
    </row>
    <row r="676" spans="13:14" hidden="1" x14ac:dyDescent="0.25">
      <c r="M676" s="142"/>
      <c r="N676" s="142"/>
    </row>
    <row r="677" spans="13:14" hidden="1" x14ac:dyDescent="0.25">
      <c r="M677" s="142"/>
      <c r="N677" s="142"/>
    </row>
    <row r="678" spans="13:14" hidden="1" x14ac:dyDescent="0.25">
      <c r="M678" s="142"/>
      <c r="N678" s="142"/>
    </row>
    <row r="679" spans="13:14" hidden="1" x14ac:dyDescent="0.25">
      <c r="M679" s="142"/>
      <c r="N679" s="142"/>
    </row>
    <row r="680" spans="13:14" hidden="1" x14ac:dyDescent="0.25">
      <c r="M680" s="142"/>
      <c r="N680" s="142"/>
    </row>
    <row r="681" spans="13:14" hidden="1" x14ac:dyDescent="0.25">
      <c r="M681" s="142"/>
      <c r="N681" s="142"/>
    </row>
    <row r="682" spans="13:14" hidden="1" x14ac:dyDescent="0.25">
      <c r="M682" s="142"/>
      <c r="N682" s="142"/>
    </row>
    <row r="683" spans="13:14" hidden="1" x14ac:dyDescent="0.25">
      <c r="M683" s="142"/>
      <c r="N683" s="142"/>
    </row>
    <row r="684" spans="13:14" hidden="1" x14ac:dyDescent="0.25">
      <c r="M684" s="142"/>
      <c r="N684" s="142"/>
    </row>
    <row r="685" spans="13:14" hidden="1" x14ac:dyDescent="0.25">
      <c r="M685" s="142"/>
      <c r="N685" s="142"/>
    </row>
    <row r="686" spans="13:14" hidden="1" x14ac:dyDescent="0.25">
      <c r="M686" s="142"/>
      <c r="N686" s="142"/>
    </row>
    <row r="687" spans="13:14" hidden="1" x14ac:dyDescent="0.25">
      <c r="M687" s="142"/>
      <c r="N687" s="142"/>
    </row>
    <row r="688" spans="13:14" hidden="1" x14ac:dyDescent="0.25">
      <c r="M688" s="142"/>
      <c r="N688" s="142"/>
    </row>
    <row r="689" spans="13:14" hidden="1" x14ac:dyDescent="0.25">
      <c r="M689" s="142"/>
      <c r="N689" s="142"/>
    </row>
    <row r="690" spans="13:14" hidden="1" x14ac:dyDescent="0.25">
      <c r="M690" s="142"/>
      <c r="N690" s="142"/>
    </row>
    <row r="691" spans="13:14" hidden="1" x14ac:dyDescent="0.25">
      <c r="M691" s="142"/>
      <c r="N691" s="142"/>
    </row>
    <row r="692" spans="13:14" hidden="1" x14ac:dyDescent="0.25">
      <c r="M692" s="142"/>
      <c r="N692" s="142"/>
    </row>
    <row r="693" spans="13:14" hidden="1" x14ac:dyDescent="0.25">
      <c r="M693" s="142"/>
      <c r="N693" s="142"/>
    </row>
    <row r="694" spans="13:14" hidden="1" x14ac:dyDescent="0.25">
      <c r="M694" s="142"/>
      <c r="N694" s="142"/>
    </row>
    <row r="695" spans="13:14" hidden="1" x14ac:dyDescent="0.25">
      <c r="M695" s="142"/>
      <c r="N695" s="142"/>
    </row>
    <row r="696" spans="13:14" hidden="1" x14ac:dyDescent="0.25">
      <c r="M696" s="142"/>
      <c r="N696" s="142"/>
    </row>
    <row r="697" spans="13:14" hidden="1" x14ac:dyDescent="0.25">
      <c r="M697" s="142"/>
      <c r="N697" s="142"/>
    </row>
    <row r="698" spans="13:14" hidden="1" x14ac:dyDescent="0.25">
      <c r="M698" s="142"/>
      <c r="N698" s="142"/>
    </row>
    <row r="699" spans="13:14" hidden="1" x14ac:dyDescent="0.25">
      <c r="M699" s="142"/>
      <c r="N699" s="142"/>
    </row>
    <row r="700" spans="13:14" hidden="1" x14ac:dyDescent="0.25">
      <c r="M700" s="142"/>
      <c r="N700" s="142"/>
    </row>
    <row r="701" spans="13:14" hidden="1" x14ac:dyDescent="0.25">
      <c r="M701" s="142"/>
      <c r="N701" s="142"/>
    </row>
    <row r="702" spans="13:14" hidden="1" x14ac:dyDescent="0.25">
      <c r="M702" s="142"/>
      <c r="N702" s="142"/>
    </row>
    <row r="703" spans="13:14" hidden="1" x14ac:dyDescent="0.25">
      <c r="M703" s="142"/>
      <c r="N703" s="142"/>
    </row>
    <row r="704" spans="13:14" hidden="1" x14ac:dyDescent="0.25">
      <c r="M704" s="142"/>
      <c r="N704" s="142"/>
    </row>
    <row r="705" spans="13:14" hidden="1" x14ac:dyDescent="0.25">
      <c r="M705" s="142"/>
      <c r="N705" s="142"/>
    </row>
    <row r="706" spans="13:14" hidden="1" x14ac:dyDescent="0.25">
      <c r="M706" s="142"/>
      <c r="N706" s="142"/>
    </row>
    <row r="707" spans="13:14" hidden="1" x14ac:dyDescent="0.25">
      <c r="M707" s="142"/>
      <c r="N707" s="142"/>
    </row>
    <row r="708" spans="13:14" hidden="1" x14ac:dyDescent="0.25">
      <c r="M708" s="142"/>
      <c r="N708" s="142"/>
    </row>
    <row r="709" spans="13:14" hidden="1" x14ac:dyDescent="0.25">
      <c r="M709" s="142"/>
      <c r="N709" s="142"/>
    </row>
    <row r="710" spans="13:14" hidden="1" x14ac:dyDescent="0.25">
      <c r="M710" s="142"/>
      <c r="N710" s="142"/>
    </row>
    <row r="711" spans="13:14" hidden="1" x14ac:dyDescent="0.25">
      <c r="M711" s="142"/>
      <c r="N711" s="142"/>
    </row>
    <row r="712" spans="13:14" hidden="1" x14ac:dyDescent="0.25">
      <c r="M712" s="142"/>
      <c r="N712" s="142"/>
    </row>
    <row r="713" spans="13:14" hidden="1" x14ac:dyDescent="0.25">
      <c r="M713" s="142"/>
      <c r="N713" s="142"/>
    </row>
    <row r="714" spans="13:14" hidden="1" x14ac:dyDescent="0.25">
      <c r="M714" s="142"/>
      <c r="N714" s="142"/>
    </row>
    <row r="715" spans="13:14" hidden="1" x14ac:dyDescent="0.25">
      <c r="M715" s="142"/>
      <c r="N715" s="142"/>
    </row>
    <row r="716" spans="13:14" hidden="1" x14ac:dyDescent="0.25">
      <c r="M716" s="142"/>
      <c r="N716" s="142"/>
    </row>
    <row r="717" spans="13:14" hidden="1" x14ac:dyDescent="0.25">
      <c r="M717" s="142"/>
      <c r="N717" s="142"/>
    </row>
    <row r="718" spans="13:14" hidden="1" x14ac:dyDescent="0.25">
      <c r="M718" s="142"/>
      <c r="N718" s="142"/>
    </row>
    <row r="719" spans="13:14" hidden="1" x14ac:dyDescent="0.25">
      <c r="M719" s="142"/>
      <c r="N719" s="142"/>
    </row>
    <row r="720" spans="13:14" hidden="1" x14ac:dyDescent="0.25">
      <c r="M720" s="142"/>
      <c r="N720" s="142"/>
    </row>
    <row r="721" spans="13:14" hidden="1" x14ac:dyDescent="0.25">
      <c r="M721" s="142"/>
      <c r="N721" s="142"/>
    </row>
    <row r="722" spans="13:14" hidden="1" x14ac:dyDescent="0.25">
      <c r="M722" s="142"/>
      <c r="N722" s="142"/>
    </row>
    <row r="723" spans="13:14" hidden="1" x14ac:dyDescent="0.25">
      <c r="M723" s="142"/>
      <c r="N723" s="142"/>
    </row>
    <row r="724" spans="13:14" hidden="1" x14ac:dyDescent="0.25">
      <c r="M724" s="142"/>
      <c r="N724" s="142"/>
    </row>
    <row r="725" spans="13:14" hidden="1" x14ac:dyDescent="0.25">
      <c r="M725" s="142"/>
      <c r="N725" s="142"/>
    </row>
    <row r="726" spans="13:14" hidden="1" x14ac:dyDescent="0.25">
      <c r="M726" s="142"/>
      <c r="N726" s="142"/>
    </row>
    <row r="727" spans="13:14" hidden="1" x14ac:dyDescent="0.25">
      <c r="M727" s="142"/>
      <c r="N727" s="142"/>
    </row>
    <row r="728" spans="13:14" hidden="1" x14ac:dyDescent="0.25">
      <c r="M728" s="142"/>
      <c r="N728" s="142"/>
    </row>
    <row r="729" spans="13:14" hidden="1" x14ac:dyDescent="0.25">
      <c r="M729" s="142"/>
      <c r="N729" s="142"/>
    </row>
    <row r="730" spans="13:14" hidden="1" x14ac:dyDescent="0.25">
      <c r="M730" s="142"/>
      <c r="N730" s="142"/>
    </row>
    <row r="731" spans="13:14" hidden="1" x14ac:dyDescent="0.25">
      <c r="M731" s="142"/>
      <c r="N731" s="142"/>
    </row>
    <row r="732" spans="13:14" hidden="1" x14ac:dyDescent="0.25">
      <c r="M732" s="142"/>
      <c r="N732" s="142"/>
    </row>
    <row r="733" spans="13:14" hidden="1" x14ac:dyDescent="0.25">
      <c r="M733" s="142"/>
      <c r="N733" s="142"/>
    </row>
    <row r="734" spans="13:14" hidden="1" x14ac:dyDescent="0.25">
      <c r="M734" s="142"/>
      <c r="N734" s="142"/>
    </row>
    <row r="735" spans="13:14" hidden="1" x14ac:dyDescent="0.25">
      <c r="M735" s="142"/>
      <c r="N735" s="142"/>
    </row>
    <row r="736" spans="13:14" hidden="1" x14ac:dyDescent="0.25">
      <c r="M736" s="142"/>
      <c r="N736" s="142"/>
    </row>
    <row r="737" spans="13:14" hidden="1" x14ac:dyDescent="0.25">
      <c r="M737" s="142"/>
      <c r="N737" s="142"/>
    </row>
    <row r="738" spans="13:14" hidden="1" x14ac:dyDescent="0.25">
      <c r="M738" s="142"/>
      <c r="N738" s="142"/>
    </row>
    <row r="739" spans="13:14" hidden="1" x14ac:dyDescent="0.25">
      <c r="M739" s="142"/>
      <c r="N739" s="142"/>
    </row>
    <row r="740" spans="13:14" hidden="1" x14ac:dyDescent="0.25">
      <c r="M740" s="142"/>
      <c r="N740" s="142"/>
    </row>
    <row r="741" spans="13:14" hidden="1" x14ac:dyDescent="0.25">
      <c r="M741" s="142"/>
      <c r="N741" s="142"/>
    </row>
    <row r="742" spans="13:14" hidden="1" x14ac:dyDescent="0.25">
      <c r="M742" s="142"/>
      <c r="N742" s="142"/>
    </row>
    <row r="743" spans="13:14" hidden="1" x14ac:dyDescent="0.25">
      <c r="M743" s="142"/>
      <c r="N743" s="142"/>
    </row>
    <row r="744" spans="13:14" hidden="1" x14ac:dyDescent="0.25">
      <c r="M744" s="142"/>
      <c r="N744" s="142"/>
    </row>
    <row r="745" spans="13:14" hidden="1" x14ac:dyDescent="0.25">
      <c r="M745" s="142"/>
      <c r="N745" s="142"/>
    </row>
    <row r="746" spans="13:14" hidden="1" x14ac:dyDescent="0.25">
      <c r="M746" s="142"/>
      <c r="N746" s="142"/>
    </row>
    <row r="747" spans="13:14" hidden="1" x14ac:dyDescent="0.25">
      <c r="M747" s="142"/>
      <c r="N747" s="142"/>
    </row>
    <row r="748" spans="13:14" hidden="1" x14ac:dyDescent="0.25">
      <c r="M748" s="142"/>
      <c r="N748" s="142"/>
    </row>
    <row r="749" spans="13:14" hidden="1" x14ac:dyDescent="0.25">
      <c r="M749" s="142"/>
      <c r="N749" s="142"/>
    </row>
    <row r="750" spans="13:14" hidden="1" x14ac:dyDescent="0.25">
      <c r="M750" s="142"/>
      <c r="N750" s="142"/>
    </row>
    <row r="751" spans="13:14" hidden="1" x14ac:dyDescent="0.25">
      <c r="M751" s="142"/>
      <c r="N751" s="142"/>
    </row>
    <row r="752" spans="13:14" hidden="1" x14ac:dyDescent="0.25">
      <c r="M752" s="142"/>
      <c r="N752" s="142"/>
    </row>
    <row r="753" spans="13:14" hidden="1" x14ac:dyDescent="0.25">
      <c r="M753" s="142"/>
      <c r="N753" s="142"/>
    </row>
    <row r="754" spans="13:14" hidden="1" x14ac:dyDescent="0.25">
      <c r="M754" s="142"/>
      <c r="N754" s="142"/>
    </row>
    <row r="755" spans="13:14" hidden="1" x14ac:dyDescent="0.25">
      <c r="M755" s="142"/>
      <c r="N755" s="142"/>
    </row>
    <row r="756" spans="13:14" hidden="1" x14ac:dyDescent="0.25">
      <c r="M756" s="142"/>
      <c r="N756" s="142"/>
    </row>
    <row r="757" spans="13:14" hidden="1" x14ac:dyDescent="0.25">
      <c r="M757" s="142"/>
      <c r="N757" s="142"/>
    </row>
    <row r="758" spans="13:14" hidden="1" x14ac:dyDescent="0.25">
      <c r="M758" s="142"/>
      <c r="N758" s="142"/>
    </row>
    <row r="759" spans="13:14" hidden="1" x14ac:dyDescent="0.25">
      <c r="M759" s="142"/>
      <c r="N759" s="142"/>
    </row>
    <row r="760" spans="13:14" hidden="1" x14ac:dyDescent="0.25">
      <c r="M760" s="142"/>
      <c r="N760" s="142"/>
    </row>
    <row r="761" spans="13:14" hidden="1" x14ac:dyDescent="0.25">
      <c r="M761" s="142"/>
      <c r="N761" s="142"/>
    </row>
    <row r="762" spans="13:14" hidden="1" x14ac:dyDescent="0.25">
      <c r="M762" s="142"/>
      <c r="N762" s="142"/>
    </row>
    <row r="763" spans="13:14" hidden="1" x14ac:dyDescent="0.25">
      <c r="M763" s="142"/>
      <c r="N763" s="142"/>
    </row>
    <row r="764" spans="13:14" hidden="1" x14ac:dyDescent="0.25">
      <c r="M764" s="142"/>
      <c r="N764" s="142"/>
    </row>
    <row r="765" spans="13:14" hidden="1" x14ac:dyDescent="0.25">
      <c r="M765" s="142"/>
      <c r="N765" s="142"/>
    </row>
    <row r="766" spans="13:14" hidden="1" x14ac:dyDescent="0.25">
      <c r="M766" s="142"/>
      <c r="N766" s="142"/>
    </row>
    <row r="767" spans="13:14" hidden="1" x14ac:dyDescent="0.25">
      <c r="M767" s="142"/>
      <c r="N767" s="142"/>
    </row>
    <row r="768" spans="13:14" hidden="1" x14ac:dyDescent="0.25">
      <c r="M768" s="142"/>
      <c r="N768" s="142"/>
    </row>
    <row r="769" spans="13:14" hidden="1" x14ac:dyDescent="0.25">
      <c r="M769" s="142"/>
      <c r="N769" s="142"/>
    </row>
    <row r="770" spans="13:14" hidden="1" x14ac:dyDescent="0.25">
      <c r="M770" s="142"/>
      <c r="N770" s="142"/>
    </row>
    <row r="771" spans="13:14" hidden="1" x14ac:dyDescent="0.25">
      <c r="M771" s="142"/>
      <c r="N771" s="142"/>
    </row>
    <row r="772" spans="13:14" hidden="1" x14ac:dyDescent="0.25">
      <c r="M772" s="142"/>
      <c r="N772" s="142"/>
    </row>
    <row r="773" spans="13:14" hidden="1" x14ac:dyDescent="0.25">
      <c r="M773" s="142"/>
      <c r="N773" s="142"/>
    </row>
    <row r="774" spans="13:14" hidden="1" x14ac:dyDescent="0.25">
      <c r="M774" s="142"/>
      <c r="N774" s="142"/>
    </row>
    <row r="775" spans="13:14" hidden="1" x14ac:dyDescent="0.25">
      <c r="M775" s="142"/>
      <c r="N775" s="142"/>
    </row>
    <row r="776" spans="13:14" hidden="1" x14ac:dyDescent="0.25">
      <c r="M776" s="142"/>
      <c r="N776" s="142"/>
    </row>
    <row r="777" spans="13:14" hidden="1" x14ac:dyDescent="0.25">
      <c r="M777" s="142"/>
      <c r="N777" s="142"/>
    </row>
    <row r="778" spans="13:14" hidden="1" x14ac:dyDescent="0.25">
      <c r="M778" s="142"/>
      <c r="N778" s="142"/>
    </row>
    <row r="779" spans="13:14" hidden="1" x14ac:dyDescent="0.25">
      <c r="M779" s="142"/>
      <c r="N779" s="142"/>
    </row>
    <row r="780" spans="13:14" hidden="1" x14ac:dyDescent="0.25">
      <c r="M780" s="142"/>
      <c r="N780" s="142"/>
    </row>
    <row r="781" spans="13:14" hidden="1" x14ac:dyDescent="0.25">
      <c r="M781" s="142"/>
      <c r="N781" s="142"/>
    </row>
    <row r="782" spans="13:14" hidden="1" x14ac:dyDescent="0.25">
      <c r="M782" s="142"/>
      <c r="N782" s="142"/>
    </row>
    <row r="783" spans="13:14" hidden="1" x14ac:dyDescent="0.25">
      <c r="M783" s="142"/>
      <c r="N783" s="142"/>
    </row>
    <row r="784" spans="13:14" hidden="1" x14ac:dyDescent="0.25">
      <c r="M784" s="142"/>
      <c r="N784" s="142"/>
    </row>
    <row r="785" spans="13:14" hidden="1" x14ac:dyDescent="0.25">
      <c r="M785" s="142"/>
      <c r="N785" s="142"/>
    </row>
    <row r="786" spans="13:14" hidden="1" x14ac:dyDescent="0.25">
      <c r="M786" s="142"/>
      <c r="N786" s="142"/>
    </row>
    <row r="787" spans="13:14" hidden="1" x14ac:dyDescent="0.25">
      <c r="M787" s="142"/>
      <c r="N787" s="142"/>
    </row>
    <row r="788" spans="13:14" hidden="1" x14ac:dyDescent="0.25">
      <c r="M788" s="142"/>
      <c r="N788" s="142"/>
    </row>
    <row r="789" spans="13:14" hidden="1" x14ac:dyDescent="0.25">
      <c r="M789" s="142"/>
      <c r="N789" s="142"/>
    </row>
    <row r="790" spans="13:14" hidden="1" x14ac:dyDescent="0.25">
      <c r="M790" s="142"/>
      <c r="N790" s="142"/>
    </row>
    <row r="791" spans="13:14" hidden="1" x14ac:dyDescent="0.25">
      <c r="M791" s="142"/>
      <c r="N791" s="142"/>
    </row>
    <row r="792" spans="13:14" hidden="1" x14ac:dyDescent="0.25">
      <c r="M792" s="142"/>
      <c r="N792" s="142"/>
    </row>
    <row r="793" spans="13:14" hidden="1" x14ac:dyDescent="0.25">
      <c r="M793" s="142"/>
      <c r="N793" s="142"/>
    </row>
    <row r="794" spans="13:14" hidden="1" x14ac:dyDescent="0.25">
      <c r="M794" s="142"/>
      <c r="N794" s="142"/>
    </row>
    <row r="795" spans="13:14" hidden="1" x14ac:dyDescent="0.25">
      <c r="M795" s="142"/>
      <c r="N795" s="142"/>
    </row>
    <row r="796" spans="13:14" hidden="1" x14ac:dyDescent="0.25">
      <c r="M796" s="142"/>
      <c r="N796" s="142"/>
    </row>
    <row r="797" spans="13:14" hidden="1" x14ac:dyDescent="0.25">
      <c r="M797" s="142"/>
      <c r="N797" s="142"/>
    </row>
    <row r="798" spans="13:14" hidden="1" x14ac:dyDescent="0.25">
      <c r="M798" s="142"/>
      <c r="N798" s="142"/>
    </row>
    <row r="799" spans="13:14" hidden="1" x14ac:dyDescent="0.25">
      <c r="M799" s="142"/>
      <c r="N799" s="142"/>
    </row>
    <row r="800" spans="13:14" hidden="1" x14ac:dyDescent="0.25">
      <c r="M800" s="142"/>
      <c r="N800" s="142"/>
    </row>
    <row r="801" spans="13:14" hidden="1" x14ac:dyDescent="0.25">
      <c r="M801" s="142"/>
      <c r="N801" s="142"/>
    </row>
    <row r="802" spans="13:14" hidden="1" x14ac:dyDescent="0.25">
      <c r="M802" s="142"/>
      <c r="N802" s="142"/>
    </row>
    <row r="803" spans="13:14" hidden="1" x14ac:dyDescent="0.25">
      <c r="M803" s="142"/>
      <c r="N803" s="142"/>
    </row>
    <row r="804" spans="13:14" hidden="1" x14ac:dyDescent="0.25">
      <c r="M804" s="142"/>
      <c r="N804" s="142"/>
    </row>
    <row r="805" spans="13:14" hidden="1" x14ac:dyDescent="0.25">
      <c r="M805" s="142"/>
      <c r="N805" s="142"/>
    </row>
    <row r="806" spans="13:14" hidden="1" x14ac:dyDescent="0.25">
      <c r="M806" s="142"/>
      <c r="N806" s="142"/>
    </row>
    <row r="807" spans="13:14" hidden="1" x14ac:dyDescent="0.25">
      <c r="M807" s="142"/>
      <c r="N807" s="142"/>
    </row>
    <row r="808" spans="13:14" hidden="1" x14ac:dyDescent="0.25">
      <c r="M808" s="142"/>
      <c r="N808" s="142"/>
    </row>
    <row r="809" spans="13:14" hidden="1" x14ac:dyDescent="0.25">
      <c r="M809" s="142"/>
      <c r="N809" s="142"/>
    </row>
    <row r="810" spans="13:14" hidden="1" x14ac:dyDescent="0.25">
      <c r="M810" s="142"/>
      <c r="N810" s="142"/>
    </row>
    <row r="811" spans="13:14" hidden="1" x14ac:dyDescent="0.25">
      <c r="M811" s="142"/>
      <c r="N811" s="142"/>
    </row>
    <row r="812" spans="13:14" hidden="1" x14ac:dyDescent="0.25">
      <c r="M812" s="142"/>
      <c r="N812" s="142"/>
    </row>
    <row r="813" spans="13:14" hidden="1" x14ac:dyDescent="0.25">
      <c r="M813" s="142"/>
      <c r="N813" s="142"/>
    </row>
    <row r="814" spans="13:14" hidden="1" x14ac:dyDescent="0.25">
      <c r="M814" s="142"/>
      <c r="N814" s="142"/>
    </row>
    <row r="815" spans="13:14" hidden="1" x14ac:dyDescent="0.25">
      <c r="M815" s="142"/>
      <c r="N815" s="142"/>
    </row>
    <row r="816" spans="13:14" hidden="1" x14ac:dyDescent="0.25">
      <c r="M816" s="142"/>
      <c r="N816" s="142"/>
    </row>
    <row r="817" spans="13:14" hidden="1" x14ac:dyDescent="0.25">
      <c r="M817" s="142"/>
      <c r="N817" s="142"/>
    </row>
    <row r="818" spans="13:14" hidden="1" x14ac:dyDescent="0.25">
      <c r="M818" s="142"/>
      <c r="N818" s="142"/>
    </row>
    <row r="819" spans="13:14" hidden="1" x14ac:dyDescent="0.25">
      <c r="M819" s="142"/>
      <c r="N819" s="142"/>
    </row>
    <row r="820" spans="13:14" hidden="1" x14ac:dyDescent="0.25">
      <c r="M820" s="142"/>
      <c r="N820" s="142"/>
    </row>
    <row r="821" spans="13:14" hidden="1" x14ac:dyDescent="0.25">
      <c r="M821" s="142"/>
      <c r="N821" s="142"/>
    </row>
    <row r="822" spans="13:14" hidden="1" x14ac:dyDescent="0.25">
      <c r="M822" s="142"/>
      <c r="N822" s="142"/>
    </row>
    <row r="823" spans="13:14" hidden="1" x14ac:dyDescent="0.25">
      <c r="M823" s="142"/>
      <c r="N823" s="142"/>
    </row>
    <row r="824" spans="13:14" hidden="1" x14ac:dyDescent="0.25">
      <c r="M824" s="142"/>
      <c r="N824" s="142"/>
    </row>
    <row r="825" spans="13:14" hidden="1" x14ac:dyDescent="0.25">
      <c r="M825" s="142"/>
      <c r="N825" s="142"/>
    </row>
    <row r="826" spans="13:14" hidden="1" x14ac:dyDescent="0.25">
      <c r="M826" s="142"/>
      <c r="N826" s="142"/>
    </row>
    <row r="827" spans="13:14" hidden="1" x14ac:dyDescent="0.25">
      <c r="M827" s="142"/>
      <c r="N827" s="142"/>
    </row>
    <row r="828" spans="13:14" hidden="1" x14ac:dyDescent="0.25">
      <c r="M828" s="142"/>
      <c r="N828" s="142"/>
    </row>
    <row r="829" spans="13:14" hidden="1" x14ac:dyDescent="0.25">
      <c r="M829" s="142"/>
      <c r="N829" s="142"/>
    </row>
    <row r="830" spans="13:14" hidden="1" x14ac:dyDescent="0.25">
      <c r="M830" s="142"/>
      <c r="N830" s="142"/>
    </row>
    <row r="831" spans="13:14" hidden="1" x14ac:dyDescent="0.25">
      <c r="M831" s="142"/>
      <c r="N831" s="142"/>
    </row>
    <row r="832" spans="13:14" hidden="1" x14ac:dyDescent="0.25">
      <c r="M832" s="142"/>
      <c r="N832" s="142"/>
    </row>
    <row r="833" spans="13:14" hidden="1" x14ac:dyDescent="0.25">
      <c r="M833" s="142"/>
      <c r="N833" s="142"/>
    </row>
    <row r="834" spans="13:14" hidden="1" x14ac:dyDescent="0.25">
      <c r="M834" s="142"/>
      <c r="N834" s="142"/>
    </row>
    <row r="835" spans="13:14" hidden="1" x14ac:dyDescent="0.25">
      <c r="M835" s="142"/>
      <c r="N835" s="142"/>
    </row>
    <row r="836" spans="13:14" hidden="1" x14ac:dyDescent="0.25">
      <c r="M836" s="142"/>
      <c r="N836" s="142"/>
    </row>
    <row r="837" spans="13:14" hidden="1" x14ac:dyDescent="0.25">
      <c r="M837" s="142"/>
      <c r="N837" s="142"/>
    </row>
    <row r="838" spans="13:14" hidden="1" x14ac:dyDescent="0.25">
      <c r="M838" s="142"/>
      <c r="N838" s="142"/>
    </row>
    <row r="839" spans="13:14" hidden="1" x14ac:dyDescent="0.25">
      <c r="M839" s="142"/>
      <c r="N839" s="142"/>
    </row>
    <row r="840" spans="13:14" hidden="1" x14ac:dyDescent="0.25">
      <c r="M840" s="142"/>
      <c r="N840" s="142"/>
    </row>
    <row r="841" spans="13:14" hidden="1" x14ac:dyDescent="0.25">
      <c r="M841" s="142"/>
      <c r="N841" s="142"/>
    </row>
    <row r="842" spans="13:14" hidden="1" x14ac:dyDescent="0.25">
      <c r="M842" s="142"/>
      <c r="N842" s="142"/>
    </row>
    <row r="843" spans="13:14" hidden="1" x14ac:dyDescent="0.25">
      <c r="M843" s="142"/>
      <c r="N843" s="142"/>
    </row>
    <row r="844" spans="13:14" hidden="1" x14ac:dyDescent="0.25">
      <c r="M844" s="142"/>
      <c r="N844" s="142"/>
    </row>
    <row r="845" spans="13:14" hidden="1" x14ac:dyDescent="0.25">
      <c r="M845" s="142"/>
      <c r="N845" s="142"/>
    </row>
    <row r="846" spans="13:14" hidden="1" x14ac:dyDescent="0.25">
      <c r="M846" s="142"/>
      <c r="N846" s="142"/>
    </row>
    <row r="847" spans="13:14" hidden="1" x14ac:dyDescent="0.25">
      <c r="M847" s="142"/>
      <c r="N847" s="142"/>
    </row>
    <row r="848" spans="13:14" hidden="1" x14ac:dyDescent="0.25">
      <c r="M848" s="142"/>
      <c r="N848" s="142"/>
    </row>
    <row r="849" spans="13:14" hidden="1" x14ac:dyDescent="0.25">
      <c r="M849" s="142"/>
      <c r="N849" s="142"/>
    </row>
    <row r="850" spans="13:14" hidden="1" x14ac:dyDescent="0.25">
      <c r="M850" s="142"/>
      <c r="N850" s="142"/>
    </row>
    <row r="851" spans="13:14" hidden="1" x14ac:dyDescent="0.25">
      <c r="M851" s="142"/>
      <c r="N851" s="142"/>
    </row>
    <row r="852" spans="13:14" hidden="1" x14ac:dyDescent="0.25">
      <c r="M852" s="142"/>
      <c r="N852" s="142"/>
    </row>
    <row r="853" spans="13:14" hidden="1" x14ac:dyDescent="0.25">
      <c r="M853" s="142"/>
      <c r="N853" s="142"/>
    </row>
    <row r="854" spans="13:14" hidden="1" x14ac:dyDescent="0.25">
      <c r="M854" s="142"/>
      <c r="N854" s="142"/>
    </row>
    <row r="855" spans="13:14" hidden="1" x14ac:dyDescent="0.25">
      <c r="M855" s="142"/>
      <c r="N855" s="142"/>
    </row>
    <row r="856" spans="13:14" hidden="1" x14ac:dyDescent="0.25">
      <c r="M856" s="142"/>
      <c r="N856" s="142"/>
    </row>
    <row r="857" spans="13:14" hidden="1" x14ac:dyDescent="0.25">
      <c r="M857" s="142"/>
      <c r="N857" s="142"/>
    </row>
    <row r="858" spans="13:14" hidden="1" x14ac:dyDescent="0.25">
      <c r="M858" s="142"/>
      <c r="N858" s="142"/>
    </row>
    <row r="859" spans="13:14" hidden="1" x14ac:dyDescent="0.25">
      <c r="M859" s="142"/>
      <c r="N859" s="142"/>
    </row>
    <row r="860" spans="13:14" hidden="1" x14ac:dyDescent="0.25">
      <c r="M860" s="142"/>
      <c r="N860" s="142"/>
    </row>
    <row r="861" spans="13:14" hidden="1" x14ac:dyDescent="0.25">
      <c r="M861" s="142"/>
      <c r="N861" s="142"/>
    </row>
    <row r="862" spans="13:14" hidden="1" x14ac:dyDescent="0.25">
      <c r="M862" s="142"/>
      <c r="N862" s="142"/>
    </row>
    <row r="863" spans="13:14" hidden="1" x14ac:dyDescent="0.25">
      <c r="M863" s="142"/>
      <c r="N863" s="142"/>
    </row>
    <row r="864" spans="13:14" hidden="1" x14ac:dyDescent="0.25">
      <c r="M864" s="142"/>
      <c r="N864" s="142"/>
    </row>
    <row r="865" spans="13:14" hidden="1" x14ac:dyDescent="0.25">
      <c r="M865" s="142"/>
      <c r="N865" s="142"/>
    </row>
    <row r="866" spans="13:14" hidden="1" x14ac:dyDescent="0.25">
      <c r="M866" s="142"/>
      <c r="N866" s="142"/>
    </row>
    <row r="867" spans="13:14" hidden="1" x14ac:dyDescent="0.25">
      <c r="M867" s="142"/>
      <c r="N867" s="142"/>
    </row>
    <row r="868" spans="13:14" hidden="1" x14ac:dyDescent="0.25">
      <c r="M868" s="142"/>
      <c r="N868" s="142"/>
    </row>
    <row r="869" spans="13:14" hidden="1" x14ac:dyDescent="0.25">
      <c r="M869" s="142"/>
      <c r="N869" s="142"/>
    </row>
    <row r="870" spans="13:14" hidden="1" x14ac:dyDescent="0.25">
      <c r="M870" s="142"/>
      <c r="N870" s="142"/>
    </row>
    <row r="871" spans="13:14" hidden="1" x14ac:dyDescent="0.25">
      <c r="M871" s="142"/>
      <c r="N871" s="142"/>
    </row>
    <row r="872" spans="13:14" hidden="1" x14ac:dyDescent="0.25">
      <c r="M872" s="142"/>
      <c r="N872" s="142"/>
    </row>
    <row r="873" spans="13:14" hidden="1" x14ac:dyDescent="0.25">
      <c r="M873" s="142"/>
      <c r="N873" s="142"/>
    </row>
    <row r="874" spans="13:14" hidden="1" x14ac:dyDescent="0.25">
      <c r="M874" s="142"/>
      <c r="N874" s="142"/>
    </row>
    <row r="875" spans="13:14" hidden="1" x14ac:dyDescent="0.25">
      <c r="M875" s="142"/>
      <c r="N875" s="142"/>
    </row>
    <row r="876" spans="13:14" hidden="1" x14ac:dyDescent="0.25">
      <c r="M876" s="142"/>
      <c r="N876" s="142"/>
    </row>
    <row r="877" spans="13:14" hidden="1" x14ac:dyDescent="0.25">
      <c r="M877" s="142"/>
      <c r="N877" s="142"/>
    </row>
    <row r="878" spans="13:14" hidden="1" x14ac:dyDescent="0.25">
      <c r="M878" s="142"/>
      <c r="N878" s="142"/>
    </row>
    <row r="879" spans="13:14" hidden="1" x14ac:dyDescent="0.25">
      <c r="M879" s="142"/>
      <c r="N879" s="142"/>
    </row>
    <row r="880" spans="13:14" hidden="1" x14ac:dyDescent="0.25">
      <c r="M880" s="142"/>
      <c r="N880" s="142"/>
    </row>
    <row r="881" spans="13:14" hidden="1" x14ac:dyDescent="0.25">
      <c r="M881" s="142"/>
      <c r="N881" s="142"/>
    </row>
    <row r="882" spans="13:14" hidden="1" x14ac:dyDescent="0.25">
      <c r="M882" s="142"/>
      <c r="N882" s="142"/>
    </row>
    <row r="883" spans="13:14" hidden="1" x14ac:dyDescent="0.25">
      <c r="M883" s="142"/>
      <c r="N883" s="142"/>
    </row>
    <row r="884" spans="13:14" hidden="1" x14ac:dyDescent="0.25">
      <c r="M884" s="142"/>
      <c r="N884" s="142"/>
    </row>
    <row r="885" spans="13:14" hidden="1" x14ac:dyDescent="0.25">
      <c r="M885" s="142"/>
      <c r="N885" s="142"/>
    </row>
    <row r="886" spans="13:14" hidden="1" x14ac:dyDescent="0.25">
      <c r="M886" s="142"/>
      <c r="N886" s="142"/>
    </row>
    <row r="887" spans="13:14" hidden="1" x14ac:dyDescent="0.25">
      <c r="M887" s="142"/>
      <c r="N887" s="142"/>
    </row>
    <row r="888" spans="13:14" hidden="1" x14ac:dyDescent="0.25">
      <c r="M888" s="142"/>
      <c r="N888" s="142"/>
    </row>
    <row r="889" spans="13:14" hidden="1" x14ac:dyDescent="0.25">
      <c r="M889" s="142"/>
      <c r="N889" s="142"/>
    </row>
    <row r="890" spans="13:14" hidden="1" x14ac:dyDescent="0.25">
      <c r="M890" s="142"/>
      <c r="N890" s="142"/>
    </row>
    <row r="891" spans="13:14" hidden="1" x14ac:dyDescent="0.25">
      <c r="M891" s="142"/>
      <c r="N891" s="142"/>
    </row>
    <row r="892" spans="13:14" hidden="1" x14ac:dyDescent="0.25">
      <c r="M892" s="142"/>
      <c r="N892" s="142"/>
    </row>
    <row r="893" spans="13:14" hidden="1" x14ac:dyDescent="0.25">
      <c r="M893" s="142"/>
      <c r="N893" s="142"/>
    </row>
    <row r="894" spans="13:14" hidden="1" x14ac:dyDescent="0.25">
      <c r="M894" s="142"/>
      <c r="N894" s="142"/>
    </row>
    <row r="895" spans="13:14" hidden="1" x14ac:dyDescent="0.25">
      <c r="M895" s="142"/>
      <c r="N895" s="142"/>
    </row>
    <row r="896" spans="13:14" hidden="1" x14ac:dyDescent="0.25">
      <c r="M896" s="142"/>
      <c r="N896" s="142"/>
    </row>
    <row r="897" spans="13:14" hidden="1" x14ac:dyDescent="0.25">
      <c r="M897" s="142"/>
      <c r="N897" s="142"/>
    </row>
    <row r="898" spans="13:14" hidden="1" x14ac:dyDescent="0.25">
      <c r="M898" s="142"/>
      <c r="N898" s="142"/>
    </row>
    <row r="899" spans="13:14" hidden="1" x14ac:dyDescent="0.25">
      <c r="M899" s="142"/>
      <c r="N899" s="142"/>
    </row>
    <row r="900" spans="13:14" hidden="1" x14ac:dyDescent="0.25">
      <c r="M900" s="142"/>
      <c r="N900" s="142"/>
    </row>
    <row r="901" spans="13:14" hidden="1" x14ac:dyDescent="0.25">
      <c r="M901" s="142"/>
      <c r="N901" s="142"/>
    </row>
    <row r="902" spans="13:14" hidden="1" x14ac:dyDescent="0.25">
      <c r="M902" s="142"/>
      <c r="N902" s="142"/>
    </row>
    <row r="903" spans="13:14" hidden="1" x14ac:dyDescent="0.25">
      <c r="M903" s="142"/>
      <c r="N903" s="142"/>
    </row>
    <row r="904" spans="13:14" hidden="1" x14ac:dyDescent="0.25">
      <c r="M904" s="142"/>
      <c r="N904" s="142"/>
    </row>
    <row r="905" spans="13:14" hidden="1" x14ac:dyDescent="0.25">
      <c r="M905" s="142"/>
      <c r="N905" s="142"/>
    </row>
    <row r="906" spans="13:14" hidden="1" x14ac:dyDescent="0.25">
      <c r="M906" s="142"/>
      <c r="N906" s="142"/>
    </row>
    <row r="907" spans="13:14" hidden="1" x14ac:dyDescent="0.25">
      <c r="M907" s="142"/>
      <c r="N907" s="142"/>
    </row>
    <row r="908" spans="13:14" hidden="1" x14ac:dyDescent="0.25">
      <c r="M908" s="142"/>
      <c r="N908" s="142"/>
    </row>
    <row r="909" spans="13:14" hidden="1" x14ac:dyDescent="0.25">
      <c r="M909" s="142"/>
      <c r="N909" s="142"/>
    </row>
    <row r="910" spans="13:14" hidden="1" x14ac:dyDescent="0.25">
      <c r="M910" s="142"/>
      <c r="N910" s="142"/>
    </row>
    <row r="911" spans="13:14" hidden="1" x14ac:dyDescent="0.25">
      <c r="M911" s="142"/>
      <c r="N911" s="142"/>
    </row>
    <row r="912" spans="13:14" hidden="1" x14ac:dyDescent="0.25">
      <c r="M912" s="142"/>
      <c r="N912" s="142"/>
    </row>
    <row r="913" spans="13:14" hidden="1" x14ac:dyDescent="0.25">
      <c r="M913" s="142"/>
      <c r="N913" s="142"/>
    </row>
    <row r="914" spans="13:14" hidden="1" x14ac:dyDescent="0.25">
      <c r="M914" s="142"/>
      <c r="N914" s="142"/>
    </row>
    <row r="915" spans="13:14" hidden="1" x14ac:dyDescent="0.25">
      <c r="M915" s="142"/>
      <c r="N915" s="142"/>
    </row>
    <row r="916" spans="13:14" hidden="1" x14ac:dyDescent="0.25">
      <c r="M916" s="142"/>
      <c r="N916" s="142"/>
    </row>
    <row r="917" spans="13:14" hidden="1" x14ac:dyDescent="0.25">
      <c r="M917" s="142"/>
      <c r="N917" s="142"/>
    </row>
    <row r="918" spans="13:14" hidden="1" x14ac:dyDescent="0.25">
      <c r="M918" s="142"/>
      <c r="N918" s="142"/>
    </row>
    <row r="919" spans="13:14" hidden="1" x14ac:dyDescent="0.25">
      <c r="M919" s="142"/>
      <c r="N919" s="142"/>
    </row>
    <row r="920" spans="13:14" hidden="1" x14ac:dyDescent="0.25">
      <c r="M920" s="142"/>
      <c r="N920" s="142"/>
    </row>
    <row r="921" spans="13:14" hidden="1" x14ac:dyDescent="0.25">
      <c r="M921" s="142"/>
      <c r="N921" s="142"/>
    </row>
    <row r="922" spans="13:14" hidden="1" x14ac:dyDescent="0.25">
      <c r="M922" s="142"/>
      <c r="N922" s="142"/>
    </row>
    <row r="923" spans="13:14" hidden="1" x14ac:dyDescent="0.25">
      <c r="M923" s="142"/>
      <c r="N923" s="142"/>
    </row>
    <row r="924" spans="13:14" hidden="1" x14ac:dyDescent="0.25">
      <c r="M924" s="142"/>
      <c r="N924" s="142"/>
    </row>
    <row r="925" spans="13:14" hidden="1" x14ac:dyDescent="0.25">
      <c r="M925" s="142"/>
      <c r="N925" s="142"/>
    </row>
    <row r="926" spans="13:14" hidden="1" x14ac:dyDescent="0.25">
      <c r="M926" s="142"/>
      <c r="N926" s="142"/>
    </row>
    <row r="927" spans="13:14" hidden="1" x14ac:dyDescent="0.25">
      <c r="M927" s="142"/>
      <c r="N927" s="142"/>
    </row>
    <row r="928" spans="13:14" hidden="1" x14ac:dyDescent="0.25">
      <c r="M928" s="142"/>
      <c r="N928" s="142"/>
    </row>
    <row r="929" spans="13:14" hidden="1" x14ac:dyDescent="0.25">
      <c r="M929" s="142"/>
      <c r="N929" s="142"/>
    </row>
    <row r="930" spans="13:14" hidden="1" x14ac:dyDescent="0.25">
      <c r="M930" s="142"/>
      <c r="N930" s="142"/>
    </row>
    <row r="931" spans="13:14" hidden="1" x14ac:dyDescent="0.25">
      <c r="M931" s="142"/>
      <c r="N931" s="142"/>
    </row>
    <row r="932" spans="13:14" hidden="1" x14ac:dyDescent="0.25">
      <c r="M932" s="142"/>
      <c r="N932" s="142"/>
    </row>
    <row r="933" spans="13:14" hidden="1" x14ac:dyDescent="0.25">
      <c r="M933" s="142"/>
      <c r="N933" s="142"/>
    </row>
    <row r="934" spans="13:14" hidden="1" x14ac:dyDescent="0.25">
      <c r="M934" s="142"/>
      <c r="N934" s="142"/>
    </row>
    <row r="935" spans="13:14" hidden="1" x14ac:dyDescent="0.25">
      <c r="M935" s="142"/>
      <c r="N935" s="142"/>
    </row>
    <row r="936" spans="13:14" hidden="1" x14ac:dyDescent="0.25">
      <c r="M936" s="142"/>
      <c r="N936" s="142"/>
    </row>
    <row r="937" spans="13:14" hidden="1" x14ac:dyDescent="0.25">
      <c r="M937" s="142"/>
      <c r="N937" s="142"/>
    </row>
    <row r="938" spans="13:14" hidden="1" x14ac:dyDescent="0.25">
      <c r="M938" s="142"/>
      <c r="N938" s="142"/>
    </row>
    <row r="939" spans="13:14" hidden="1" x14ac:dyDescent="0.25">
      <c r="M939" s="142"/>
      <c r="N939" s="142"/>
    </row>
    <row r="940" spans="13:14" hidden="1" x14ac:dyDescent="0.25">
      <c r="M940" s="142"/>
      <c r="N940" s="142"/>
    </row>
    <row r="941" spans="13:14" hidden="1" x14ac:dyDescent="0.25">
      <c r="M941" s="142"/>
      <c r="N941" s="142"/>
    </row>
    <row r="942" spans="13:14" hidden="1" x14ac:dyDescent="0.25">
      <c r="M942" s="142"/>
      <c r="N942" s="142"/>
    </row>
    <row r="943" spans="13:14" hidden="1" x14ac:dyDescent="0.25">
      <c r="M943" s="142"/>
      <c r="N943" s="142"/>
    </row>
    <row r="944" spans="13:14" hidden="1" x14ac:dyDescent="0.25">
      <c r="M944" s="142"/>
      <c r="N944" s="142"/>
    </row>
    <row r="945" spans="13:14" hidden="1" x14ac:dyDescent="0.25">
      <c r="M945" s="142"/>
      <c r="N945" s="142"/>
    </row>
    <row r="946" spans="13:14" hidden="1" x14ac:dyDescent="0.25">
      <c r="M946" s="142"/>
      <c r="N946" s="142"/>
    </row>
    <row r="947" spans="13:14" hidden="1" x14ac:dyDescent="0.25">
      <c r="M947" s="142"/>
      <c r="N947" s="142"/>
    </row>
    <row r="948" spans="13:14" hidden="1" x14ac:dyDescent="0.25">
      <c r="M948" s="142"/>
      <c r="N948" s="142"/>
    </row>
    <row r="949" spans="13:14" hidden="1" x14ac:dyDescent="0.25">
      <c r="M949" s="142"/>
      <c r="N949" s="142"/>
    </row>
    <row r="950" spans="13:14" hidden="1" x14ac:dyDescent="0.25">
      <c r="M950" s="142"/>
      <c r="N950" s="142"/>
    </row>
    <row r="951" spans="13:14" hidden="1" x14ac:dyDescent="0.25">
      <c r="M951" s="142"/>
      <c r="N951" s="142"/>
    </row>
    <row r="952" spans="13:14" hidden="1" x14ac:dyDescent="0.25">
      <c r="M952" s="142"/>
      <c r="N952" s="142"/>
    </row>
    <row r="953" spans="13:14" hidden="1" x14ac:dyDescent="0.25">
      <c r="M953" s="142"/>
      <c r="N953" s="142"/>
    </row>
    <row r="954" spans="13:14" hidden="1" x14ac:dyDescent="0.25">
      <c r="M954" s="142"/>
      <c r="N954" s="142"/>
    </row>
    <row r="955" spans="13:14" hidden="1" x14ac:dyDescent="0.25">
      <c r="M955" s="142"/>
      <c r="N955" s="142"/>
    </row>
    <row r="956" spans="13:14" hidden="1" x14ac:dyDescent="0.25">
      <c r="M956" s="142"/>
      <c r="N956" s="142"/>
    </row>
    <row r="957" spans="13:14" hidden="1" x14ac:dyDescent="0.25">
      <c r="M957" s="142"/>
      <c r="N957" s="142"/>
    </row>
    <row r="958" spans="13:14" hidden="1" x14ac:dyDescent="0.25">
      <c r="M958" s="142"/>
      <c r="N958" s="142"/>
    </row>
    <row r="959" spans="13:14" hidden="1" x14ac:dyDescent="0.25">
      <c r="M959" s="142"/>
      <c r="N959" s="142"/>
    </row>
    <row r="960" spans="13:14" hidden="1" x14ac:dyDescent="0.25">
      <c r="M960" s="142"/>
      <c r="N960" s="142"/>
    </row>
    <row r="961" spans="13:14" hidden="1" x14ac:dyDescent="0.25">
      <c r="M961" s="142"/>
      <c r="N961" s="142"/>
    </row>
    <row r="962" spans="13:14" hidden="1" x14ac:dyDescent="0.25">
      <c r="M962" s="142"/>
      <c r="N962" s="142"/>
    </row>
    <row r="963" spans="13:14" hidden="1" x14ac:dyDescent="0.25">
      <c r="M963" s="142"/>
      <c r="N963" s="142"/>
    </row>
    <row r="964" spans="13:14" hidden="1" x14ac:dyDescent="0.25">
      <c r="M964" s="142"/>
      <c r="N964" s="142"/>
    </row>
    <row r="965" spans="13:14" hidden="1" x14ac:dyDescent="0.25">
      <c r="M965" s="142"/>
      <c r="N965" s="142"/>
    </row>
    <row r="966" spans="13:14" hidden="1" x14ac:dyDescent="0.25">
      <c r="M966" s="142"/>
      <c r="N966" s="142"/>
    </row>
    <row r="967" spans="13:14" hidden="1" x14ac:dyDescent="0.25">
      <c r="M967" s="142"/>
      <c r="N967" s="142"/>
    </row>
    <row r="968" spans="13:14" hidden="1" x14ac:dyDescent="0.25">
      <c r="M968" s="142"/>
      <c r="N968" s="142"/>
    </row>
    <row r="969" spans="13:14" hidden="1" x14ac:dyDescent="0.25">
      <c r="M969" s="142"/>
      <c r="N969" s="142"/>
    </row>
    <row r="970" spans="13:14" hidden="1" x14ac:dyDescent="0.25">
      <c r="M970" s="142"/>
      <c r="N970" s="142"/>
    </row>
    <row r="971" spans="13:14" hidden="1" x14ac:dyDescent="0.25">
      <c r="M971" s="142"/>
      <c r="N971" s="142"/>
    </row>
    <row r="972" spans="13:14" hidden="1" x14ac:dyDescent="0.25">
      <c r="M972" s="142"/>
      <c r="N972" s="142"/>
    </row>
    <row r="973" spans="13:14" hidden="1" x14ac:dyDescent="0.25">
      <c r="M973" s="142"/>
      <c r="N973" s="142"/>
    </row>
    <row r="974" spans="13:14" hidden="1" x14ac:dyDescent="0.25">
      <c r="M974" s="142"/>
      <c r="N974" s="142"/>
    </row>
    <row r="975" spans="13:14" hidden="1" x14ac:dyDescent="0.25">
      <c r="M975" s="142"/>
      <c r="N975" s="142"/>
    </row>
    <row r="976" spans="13:14" hidden="1" x14ac:dyDescent="0.25">
      <c r="M976" s="142"/>
      <c r="N976" s="142"/>
    </row>
    <row r="977" spans="13:14" hidden="1" x14ac:dyDescent="0.25">
      <c r="M977" s="142"/>
      <c r="N977" s="142"/>
    </row>
    <row r="978" spans="13:14" hidden="1" x14ac:dyDescent="0.25">
      <c r="M978" s="142"/>
      <c r="N978" s="142"/>
    </row>
    <row r="979" spans="13:14" hidden="1" x14ac:dyDescent="0.25">
      <c r="M979" s="142"/>
      <c r="N979" s="142"/>
    </row>
    <row r="980" spans="13:14" hidden="1" x14ac:dyDescent="0.25">
      <c r="M980" s="142"/>
      <c r="N980" s="142"/>
    </row>
    <row r="981" spans="13:14" hidden="1" x14ac:dyDescent="0.25">
      <c r="M981" s="142"/>
      <c r="N981" s="142"/>
    </row>
    <row r="982" spans="13:14" hidden="1" x14ac:dyDescent="0.25">
      <c r="M982" s="142"/>
      <c r="N982" s="142"/>
    </row>
    <row r="983" spans="13:14" hidden="1" x14ac:dyDescent="0.25">
      <c r="M983" s="142"/>
      <c r="N983" s="142"/>
    </row>
    <row r="984" spans="13:14" hidden="1" x14ac:dyDescent="0.25">
      <c r="M984" s="142"/>
      <c r="N984" s="142"/>
    </row>
    <row r="985" spans="13:14" hidden="1" x14ac:dyDescent="0.25">
      <c r="M985" s="142"/>
      <c r="N985" s="142"/>
    </row>
    <row r="986" spans="13:14" hidden="1" x14ac:dyDescent="0.25">
      <c r="M986" s="142"/>
      <c r="N986" s="142"/>
    </row>
    <row r="987" spans="13:14" hidden="1" x14ac:dyDescent="0.25">
      <c r="M987" s="142"/>
      <c r="N987" s="142"/>
    </row>
    <row r="988" spans="13:14" hidden="1" x14ac:dyDescent="0.25">
      <c r="M988" s="142"/>
      <c r="N988" s="142"/>
    </row>
    <row r="989" spans="13:14" hidden="1" x14ac:dyDescent="0.25">
      <c r="M989" s="142"/>
      <c r="N989" s="142"/>
    </row>
    <row r="990" spans="13:14" hidden="1" x14ac:dyDescent="0.25">
      <c r="M990" s="142"/>
      <c r="N990" s="142"/>
    </row>
    <row r="991" spans="13:14" hidden="1" x14ac:dyDescent="0.25">
      <c r="M991" s="142"/>
      <c r="N991" s="142"/>
    </row>
    <row r="992" spans="13:14" hidden="1" x14ac:dyDescent="0.25">
      <c r="M992" s="142"/>
      <c r="N992" s="142"/>
    </row>
    <row r="993" spans="13:14" hidden="1" x14ac:dyDescent="0.25">
      <c r="M993" s="142"/>
      <c r="N993" s="142"/>
    </row>
    <row r="994" spans="13:14" hidden="1" x14ac:dyDescent="0.25">
      <c r="M994" s="142"/>
      <c r="N994" s="142"/>
    </row>
    <row r="995" spans="13:14" hidden="1" x14ac:dyDescent="0.25">
      <c r="M995" s="142"/>
      <c r="N995" s="142"/>
    </row>
    <row r="996" spans="13:14" hidden="1" x14ac:dyDescent="0.25">
      <c r="M996" s="142"/>
      <c r="N996" s="142"/>
    </row>
    <row r="997" spans="13:14" hidden="1" x14ac:dyDescent="0.25">
      <c r="M997" s="142"/>
      <c r="N997" s="142"/>
    </row>
    <row r="998" spans="13:14" hidden="1" x14ac:dyDescent="0.25">
      <c r="M998" s="142"/>
      <c r="N998" s="142"/>
    </row>
    <row r="999" spans="13:14" hidden="1" x14ac:dyDescent="0.25">
      <c r="M999" s="142"/>
      <c r="N999" s="142"/>
    </row>
    <row r="1000" spans="13:14" hidden="1" x14ac:dyDescent="0.25">
      <c r="M1000" s="142"/>
      <c r="N1000" s="142"/>
    </row>
    <row r="1001" spans="13:14" hidden="1" x14ac:dyDescent="0.25">
      <c r="M1001" s="142"/>
      <c r="N1001" s="142"/>
    </row>
    <row r="1002" spans="13:14" hidden="1" x14ac:dyDescent="0.25">
      <c r="M1002" s="142"/>
      <c r="N1002" s="142"/>
    </row>
    <row r="1003" spans="13:14" hidden="1" x14ac:dyDescent="0.25">
      <c r="M1003" s="142"/>
      <c r="N1003" s="142"/>
    </row>
    <row r="1004" spans="13:14" hidden="1" x14ac:dyDescent="0.25">
      <c r="M1004" s="142"/>
      <c r="N1004" s="142"/>
    </row>
    <row r="1005" spans="13:14" hidden="1" x14ac:dyDescent="0.25">
      <c r="M1005" s="142"/>
      <c r="N1005" s="142"/>
    </row>
    <row r="1006" spans="13:14" hidden="1" x14ac:dyDescent="0.25">
      <c r="M1006" s="142"/>
      <c r="N1006" s="142"/>
    </row>
    <row r="1007" spans="13:14" hidden="1" x14ac:dyDescent="0.25">
      <c r="M1007" s="142"/>
      <c r="N1007" s="142"/>
    </row>
    <row r="1008" spans="13:14" hidden="1" x14ac:dyDescent="0.25">
      <c r="M1008" s="142"/>
      <c r="N1008" s="142"/>
    </row>
    <row r="1009" spans="13:14" hidden="1" x14ac:dyDescent="0.25">
      <c r="M1009" s="142"/>
      <c r="N1009" s="142"/>
    </row>
    <row r="1010" spans="13:14" hidden="1" x14ac:dyDescent="0.25">
      <c r="M1010" s="142"/>
      <c r="N1010" s="142"/>
    </row>
    <row r="1011" spans="13:14" hidden="1" x14ac:dyDescent="0.25">
      <c r="M1011" s="142"/>
      <c r="N1011" s="142"/>
    </row>
    <row r="1012" spans="13:14" hidden="1" x14ac:dyDescent="0.25">
      <c r="M1012" s="142"/>
      <c r="N1012" s="142"/>
    </row>
    <row r="1013" spans="13:14" hidden="1" x14ac:dyDescent="0.25">
      <c r="M1013" s="142"/>
      <c r="N1013" s="142"/>
    </row>
    <row r="1014" spans="13:14" hidden="1" x14ac:dyDescent="0.25">
      <c r="M1014" s="142"/>
      <c r="N1014" s="142"/>
    </row>
    <row r="1015" spans="13:14" hidden="1" x14ac:dyDescent="0.25">
      <c r="M1015" s="142"/>
      <c r="N1015" s="142"/>
    </row>
    <row r="1016" spans="13:14" hidden="1" x14ac:dyDescent="0.25">
      <c r="M1016" s="142"/>
      <c r="N1016" s="142"/>
    </row>
    <row r="1017" spans="13:14" hidden="1" x14ac:dyDescent="0.25">
      <c r="M1017" s="142"/>
      <c r="N1017" s="142"/>
    </row>
    <row r="1018" spans="13:14" hidden="1" x14ac:dyDescent="0.25">
      <c r="M1018" s="142"/>
      <c r="N1018" s="142"/>
    </row>
    <row r="1019" spans="13:14" hidden="1" x14ac:dyDescent="0.25">
      <c r="M1019" s="142"/>
      <c r="N1019" s="142"/>
    </row>
    <row r="1020" spans="13:14" hidden="1" x14ac:dyDescent="0.25">
      <c r="M1020" s="142"/>
      <c r="N1020" s="142"/>
    </row>
    <row r="1021" spans="13:14" hidden="1" x14ac:dyDescent="0.25">
      <c r="M1021" s="142"/>
      <c r="N1021" s="142"/>
    </row>
    <row r="1022" spans="13:14" hidden="1" x14ac:dyDescent="0.25">
      <c r="M1022" s="142"/>
      <c r="N1022" s="142"/>
    </row>
    <row r="1023" spans="13:14" hidden="1" x14ac:dyDescent="0.25">
      <c r="M1023" s="142"/>
      <c r="N1023" s="142"/>
    </row>
    <row r="1024" spans="13:14" hidden="1" x14ac:dyDescent="0.25">
      <c r="M1024" s="142"/>
      <c r="N1024" s="142"/>
    </row>
    <row r="1025" spans="13:14" hidden="1" x14ac:dyDescent="0.25">
      <c r="M1025" s="142"/>
      <c r="N1025" s="142"/>
    </row>
    <row r="1026" spans="13:14" hidden="1" x14ac:dyDescent="0.25">
      <c r="M1026" s="142"/>
      <c r="N1026" s="142"/>
    </row>
    <row r="1027" spans="13:14" hidden="1" x14ac:dyDescent="0.25">
      <c r="M1027" s="142"/>
      <c r="N1027" s="142"/>
    </row>
    <row r="1028" spans="13:14" hidden="1" x14ac:dyDescent="0.25">
      <c r="M1028" s="142"/>
      <c r="N1028" s="142"/>
    </row>
    <row r="1029" spans="13:14" hidden="1" x14ac:dyDescent="0.25">
      <c r="M1029" s="142"/>
      <c r="N1029" s="142"/>
    </row>
    <row r="1030" spans="13:14" hidden="1" x14ac:dyDescent="0.25">
      <c r="M1030" s="142"/>
      <c r="N1030" s="142"/>
    </row>
    <row r="1031" spans="13:14" hidden="1" x14ac:dyDescent="0.25">
      <c r="M1031" s="142"/>
      <c r="N1031" s="142"/>
    </row>
    <row r="1032" spans="13:14" hidden="1" x14ac:dyDescent="0.25">
      <c r="M1032" s="142"/>
      <c r="N1032" s="142"/>
    </row>
    <row r="1033" spans="13:14" hidden="1" x14ac:dyDescent="0.25">
      <c r="M1033" s="142"/>
      <c r="N1033" s="142"/>
    </row>
    <row r="1034" spans="13:14" hidden="1" x14ac:dyDescent="0.25">
      <c r="M1034" s="142"/>
      <c r="N1034" s="142"/>
    </row>
    <row r="1035" spans="13:14" hidden="1" x14ac:dyDescent="0.25">
      <c r="M1035" s="142"/>
      <c r="N1035" s="142"/>
    </row>
    <row r="1036" spans="13:14" hidden="1" x14ac:dyDescent="0.25">
      <c r="M1036" s="142"/>
      <c r="N1036" s="142"/>
    </row>
    <row r="1037" spans="13:14" hidden="1" x14ac:dyDescent="0.25">
      <c r="M1037" s="142"/>
      <c r="N1037" s="142"/>
    </row>
    <row r="1038" spans="13:14" hidden="1" x14ac:dyDescent="0.25">
      <c r="M1038" s="142"/>
      <c r="N1038" s="142"/>
    </row>
    <row r="1039" spans="13:14" hidden="1" x14ac:dyDescent="0.25">
      <c r="M1039" s="142"/>
      <c r="N1039" s="142"/>
    </row>
    <row r="1040" spans="13:14" hidden="1" x14ac:dyDescent="0.25">
      <c r="M1040" s="142"/>
      <c r="N1040" s="142"/>
    </row>
    <row r="1041" spans="13:14" hidden="1" x14ac:dyDescent="0.25">
      <c r="M1041" s="142"/>
      <c r="N1041" s="142"/>
    </row>
    <row r="1042" spans="13:14" hidden="1" x14ac:dyDescent="0.25">
      <c r="M1042" s="142"/>
      <c r="N1042" s="142"/>
    </row>
    <row r="1043" spans="13:14" hidden="1" x14ac:dyDescent="0.25">
      <c r="M1043" s="142"/>
      <c r="N1043" s="142"/>
    </row>
    <row r="1044" spans="13:14" hidden="1" x14ac:dyDescent="0.25">
      <c r="M1044" s="142"/>
      <c r="N1044" s="142"/>
    </row>
    <row r="1045" spans="13:14" hidden="1" x14ac:dyDescent="0.25">
      <c r="M1045" s="142"/>
      <c r="N1045" s="142"/>
    </row>
    <row r="1046" spans="13:14" hidden="1" x14ac:dyDescent="0.25">
      <c r="M1046" s="142"/>
      <c r="N1046" s="142"/>
    </row>
    <row r="1047" spans="13:14" hidden="1" x14ac:dyDescent="0.25">
      <c r="M1047" s="142"/>
      <c r="N1047" s="142"/>
    </row>
    <row r="1048" spans="13:14" hidden="1" x14ac:dyDescent="0.25">
      <c r="M1048" s="142"/>
      <c r="N1048" s="142"/>
    </row>
    <row r="1049" spans="13:14" hidden="1" x14ac:dyDescent="0.25">
      <c r="M1049" s="142"/>
      <c r="N1049" s="142"/>
    </row>
    <row r="1050" spans="13:14" hidden="1" x14ac:dyDescent="0.25">
      <c r="M1050" s="142"/>
      <c r="N1050" s="142"/>
    </row>
    <row r="1051" spans="13:14" hidden="1" x14ac:dyDescent="0.25">
      <c r="M1051" s="142"/>
      <c r="N1051" s="142"/>
    </row>
    <row r="1052" spans="13:14" hidden="1" x14ac:dyDescent="0.25">
      <c r="M1052" s="142"/>
      <c r="N1052" s="142"/>
    </row>
    <row r="1053" spans="13:14" hidden="1" x14ac:dyDescent="0.25">
      <c r="M1053" s="142"/>
      <c r="N1053" s="142"/>
    </row>
    <row r="1054" spans="13:14" hidden="1" x14ac:dyDescent="0.25">
      <c r="M1054" s="142"/>
      <c r="N1054" s="142"/>
    </row>
    <row r="1055" spans="13:14" hidden="1" x14ac:dyDescent="0.25">
      <c r="M1055" s="142"/>
      <c r="N1055" s="142"/>
    </row>
    <row r="1056" spans="13:14" hidden="1" x14ac:dyDescent="0.25">
      <c r="M1056" s="142"/>
      <c r="N1056" s="142"/>
    </row>
    <row r="1057" spans="13:14" hidden="1" x14ac:dyDescent="0.25">
      <c r="M1057" s="142"/>
      <c r="N1057" s="142"/>
    </row>
    <row r="1058" spans="13:14" hidden="1" x14ac:dyDescent="0.25">
      <c r="M1058" s="142"/>
      <c r="N1058" s="142"/>
    </row>
    <row r="1059" spans="13:14" hidden="1" x14ac:dyDescent="0.25">
      <c r="M1059" s="142"/>
      <c r="N1059" s="142"/>
    </row>
    <row r="1060" spans="13:14" hidden="1" x14ac:dyDescent="0.25">
      <c r="M1060" s="142"/>
      <c r="N1060" s="142"/>
    </row>
    <row r="1061" spans="13:14" hidden="1" x14ac:dyDescent="0.25">
      <c r="M1061" s="142"/>
      <c r="N1061" s="142"/>
    </row>
    <row r="1062" spans="13:14" hidden="1" x14ac:dyDescent="0.25">
      <c r="M1062" s="142"/>
      <c r="N1062" s="142"/>
    </row>
    <row r="1063" spans="13:14" hidden="1" x14ac:dyDescent="0.25">
      <c r="M1063" s="142"/>
      <c r="N1063" s="142"/>
    </row>
    <row r="1064" spans="13:14" hidden="1" x14ac:dyDescent="0.25">
      <c r="M1064" s="142"/>
      <c r="N1064" s="142"/>
    </row>
    <row r="1065" spans="13:14" hidden="1" x14ac:dyDescent="0.25">
      <c r="M1065" s="142"/>
      <c r="N1065" s="142"/>
    </row>
    <row r="1066" spans="13:14" hidden="1" x14ac:dyDescent="0.25">
      <c r="M1066" s="142"/>
      <c r="N1066" s="142"/>
    </row>
    <row r="1067" spans="13:14" hidden="1" x14ac:dyDescent="0.25">
      <c r="M1067" s="142"/>
      <c r="N1067" s="142"/>
    </row>
    <row r="1068" spans="13:14" hidden="1" x14ac:dyDescent="0.25">
      <c r="M1068" s="142"/>
      <c r="N1068" s="142"/>
    </row>
    <row r="1069" spans="13:14" hidden="1" x14ac:dyDescent="0.25">
      <c r="M1069" s="142"/>
      <c r="N1069" s="142"/>
    </row>
    <row r="1070" spans="13:14" hidden="1" x14ac:dyDescent="0.25">
      <c r="M1070" s="142"/>
      <c r="N1070" s="142"/>
    </row>
    <row r="1071" spans="13:14" hidden="1" x14ac:dyDescent="0.25">
      <c r="M1071" s="142"/>
      <c r="N1071" s="142"/>
    </row>
    <row r="1072" spans="13:14" hidden="1" x14ac:dyDescent="0.25">
      <c r="M1072" s="142"/>
      <c r="N1072" s="142"/>
    </row>
    <row r="1073" spans="13:14" hidden="1" x14ac:dyDescent="0.25">
      <c r="M1073" s="142"/>
      <c r="N1073" s="142"/>
    </row>
    <row r="1074" spans="13:14" hidden="1" x14ac:dyDescent="0.25">
      <c r="M1074" s="142"/>
      <c r="N1074" s="142"/>
    </row>
    <row r="1075" spans="13:14" hidden="1" x14ac:dyDescent="0.25">
      <c r="M1075" s="142"/>
      <c r="N1075" s="142"/>
    </row>
    <row r="1076" spans="13:14" hidden="1" x14ac:dyDescent="0.25">
      <c r="M1076" s="142"/>
      <c r="N1076" s="142"/>
    </row>
    <row r="1077" spans="13:14" hidden="1" x14ac:dyDescent="0.25">
      <c r="M1077" s="142"/>
      <c r="N1077" s="142"/>
    </row>
    <row r="1078" spans="13:14" hidden="1" x14ac:dyDescent="0.25">
      <c r="M1078" s="142"/>
      <c r="N1078" s="142"/>
    </row>
    <row r="1079" spans="13:14" hidden="1" x14ac:dyDescent="0.25">
      <c r="M1079" s="142"/>
      <c r="N1079" s="142"/>
    </row>
    <row r="1080" spans="13:14" hidden="1" x14ac:dyDescent="0.25">
      <c r="M1080" s="142"/>
      <c r="N1080" s="142"/>
    </row>
    <row r="1081" spans="13:14" hidden="1" x14ac:dyDescent="0.25">
      <c r="M1081" s="142"/>
      <c r="N1081" s="142"/>
    </row>
    <row r="1082" spans="13:14" hidden="1" x14ac:dyDescent="0.25">
      <c r="M1082" s="142"/>
      <c r="N1082" s="142"/>
    </row>
    <row r="1083" spans="13:14" hidden="1" x14ac:dyDescent="0.25">
      <c r="M1083" s="142"/>
      <c r="N1083" s="142"/>
    </row>
    <row r="1084" spans="13:14" hidden="1" x14ac:dyDescent="0.25">
      <c r="M1084" s="142"/>
      <c r="N1084" s="142"/>
    </row>
    <row r="1085" spans="13:14" hidden="1" x14ac:dyDescent="0.25">
      <c r="M1085" s="142"/>
      <c r="N1085" s="142"/>
    </row>
    <row r="1086" spans="13:14" hidden="1" x14ac:dyDescent="0.25">
      <c r="M1086" s="142"/>
      <c r="N1086" s="142"/>
    </row>
    <row r="1087" spans="13:14" hidden="1" x14ac:dyDescent="0.25">
      <c r="M1087" s="142"/>
      <c r="N1087" s="142"/>
    </row>
    <row r="1088" spans="13:14" hidden="1" x14ac:dyDescent="0.25">
      <c r="M1088" s="142"/>
      <c r="N1088" s="142"/>
    </row>
    <row r="1089" spans="13:14" hidden="1" x14ac:dyDescent="0.25">
      <c r="M1089" s="142"/>
      <c r="N1089" s="142"/>
    </row>
    <row r="1090" spans="13:14" hidden="1" x14ac:dyDescent="0.25">
      <c r="M1090" s="142"/>
      <c r="N1090" s="142"/>
    </row>
    <row r="1091" spans="13:14" hidden="1" x14ac:dyDescent="0.25">
      <c r="M1091" s="142"/>
      <c r="N1091" s="142"/>
    </row>
    <row r="1092" spans="13:14" hidden="1" x14ac:dyDescent="0.25">
      <c r="M1092" s="142"/>
      <c r="N1092" s="142"/>
    </row>
    <row r="1093" spans="13:14" hidden="1" x14ac:dyDescent="0.25">
      <c r="M1093" s="142"/>
      <c r="N1093" s="142"/>
    </row>
    <row r="1094" spans="13:14" hidden="1" x14ac:dyDescent="0.25">
      <c r="M1094" s="142"/>
      <c r="N1094" s="142"/>
    </row>
    <row r="1095" spans="13:14" hidden="1" x14ac:dyDescent="0.25">
      <c r="M1095" s="142"/>
      <c r="N1095" s="142"/>
    </row>
    <row r="1096" spans="13:14" hidden="1" x14ac:dyDescent="0.25">
      <c r="M1096" s="142"/>
      <c r="N1096" s="142"/>
    </row>
    <row r="1097" spans="13:14" hidden="1" x14ac:dyDescent="0.25">
      <c r="M1097" s="142"/>
      <c r="N1097" s="142"/>
    </row>
    <row r="1098" spans="13:14" hidden="1" x14ac:dyDescent="0.25">
      <c r="M1098" s="142"/>
      <c r="N1098" s="142"/>
    </row>
    <row r="1099" spans="13:14" hidden="1" x14ac:dyDescent="0.25">
      <c r="M1099" s="142"/>
      <c r="N1099" s="142"/>
    </row>
    <row r="1100" spans="13:14" hidden="1" x14ac:dyDescent="0.25">
      <c r="M1100" s="142"/>
      <c r="N1100" s="142"/>
    </row>
    <row r="1101" spans="13:14" hidden="1" x14ac:dyDescent="0.25">
      <c r="M1101" s="142"/>
      <c r="N1101" s="142"/>
    </row>
    <row r="1102" spans="13:14" hidden="1" x14ac:dyDescent="0.25">
      <c r="M1102" s="142"/>
      <c r="N1102" s="142"/>
    </row>
    <row r="1103" spans="13:14" hidden="1" x14ac:dyDescent="0.25">
      <c r="M1103" s="142"/>
      <c r="N1103" s="142"/>
    </row>
    <row r="1104" spans="13:14" hidden="1" x14ac:dyDescent="0.25">
      <c r="M1104" s="142"/>
      <c r="N1104" s="142"/>
    </row>
    <row r="1105" spans="13:14" hidden="1" x14ac:dyDescent="0.25">
      <c r="M1105" s="142"/>
      <c r="N1105" s="142"/>
    </row>
    <row r="1106" spans="13:14" hidden="1" x14ac:dyDescent="0.25">
      <c r="M1106" s="142"/>
      <c r="N1106" s="142"/>
    </row>
    <row r="1107" spans="13:14" hidden="1" x14ac:dyDescent="0.25">
      <c r="M1107" s="142"/>
      <c r="N1107" s="142"/>
    </row>
    <row r="1108" spans="13:14" hidden="1" x14ac:dyDescent="0.25">
      <c r="M1108" s="142"/>
      <c r="N1108" s="142"/>
    </row>
    <row r="1109" spans="13:14" hidden="1" x14ac:dyDescent="0.25">
      <c r="M1109" s="142"/>
      <c r="N1109" s="142"/>
    </row>
    <row r="1110" spans="13:14" hidden="1" x14ac:dyDescent="0.25">
      <c r="M1110" s="142"/>
      <c r="N1110" s="142"/>
    </row>
    <row r="1111" spans="13:14" hidden="1" x14ac:dyDescent="0.25">
      <c r="M1111" s="142"/>
      <c r="N1111" s="142"/>
    </row>
    <row r="1112" spans="13:14" hidden="1" x14ac:dyDescent="0.25">
      <c r="M1112" s="142"/>
      <c r="N1112" s="142"/>
    </row>
    <row r="1113" spans="13:14" hidden="1" x14ac:dyDescent="0.25">
      <c r="M1113" s="142"/>
      <c r="N1113" s="142"/>
    </row>
    <row r="1114" spans="13:14" hidden="1" x14ac:dyDescent="0.25">
      <c r="M1114" s="142"/>
      <c r="N1114" s="142"/>
    </row>
    <row r="1115" spans="13:14" hidden="1" x14ac:dyDescent="0.25">
      <c r="M1115" s="142"/>
      <c r="N1115" s="142"/>
    </row>
    <row r="1116" spans="13:14" hidden="1" x14ac:dyDescent="0.25">
      <c r="M1116" s="142"/>
      <c r="N1116" s="142"/>
    </row>
    <row r="1117" spans="13:14" hidden="1" x14ac:dyDescent="0.25">
      <c r="M1117" s="142"/>
      <c r="N1117" s="142"/>
    </row>
    <row r="1118" spans="13:14" hidden="1" x14ac:dyDescent="0.25">
      <c r="M1118" s="142"/>
      <c r="N1118" s="142"/>
    </row>
    <row r="1119" spans="13:14" hidden="1" x14ac:dyDescent="0.25">
      <c r="M1119" s="142"/>
      <c r="N1119" s="142"/>
    </row>
    <row r="1120" spans="13:14" hidden="1" x14ac:dyDescent="0.25">
      <c r="M1120" s="142"/>
      <c r="N1120" s="142"/>
    </row>
    <row r="1121" spans="13:14" hidden="1" x14ac:dyDescent="0.25">
      <c r="M1121" s="142"/>
      <c r="N1121" s="142"/>
    </row>
    <row r="1122" spans="13:14" hidden="1" x14ac:dyDescent="0.25">
      <c r="M1122" s="142"/>
      <c r="N1122" s="142"/>
    </row>
    <row r="1123" spans="13:14" hidden="1" x14ac:dyDescent="0.25">
      <c r="M1123" s="142"/>
      <c r="N1123" s="142"/>
    </row>
    <row r="1124" spans="13:14" hidden="1" x14ac:dyDescent="0.25">
      <c r="M1124" s="142"/>
      <c r="N1124" s="142"/>
    </row>
    <row r="1125" spans="13:14" hidden="1" x14ac:dyDescent="0.25">
      <c r="M1125" s="142"/>
      <c r="N1125" s="142"/>
    </row>
    <row r="1126" spans="13:14" hidden="1" x14ac:dyDescent="0.25">
      <c r="M1126" s="142"/>
      <c r="N1126" s="142"/>
    </row>
    <row r="1127" spans="13:14" hidden="1" x14ac:dyDescent="0.25">
      <c r="M1127" s="142"/>
      <c r="N1127" s="142"/>
    </row>
    <row r="1128" spans="13:14" hidden="1" x14ac:dyDescent="0.25">
      <c r="M1128" s="142"/>
      <c r="N1128" s="142"/>
    </row>
    <row r="1129" spans="13:14" hidden="1" x14ac:dyDescent="0.25">
      <c r="M1129" s="142"/>
      <c r="N1129" s="142"/>
    </row>
    <row r="1130" spans="13:14" hidden="1" x14ac:dyDescent="0.25">
      <c r="M1130" s="142"/>
      <c r="N1130" s="142"/>
    </row>
    <row r="1131" spans="13:14" hidden="1" x14ac:dyDescent="0.25">
      <c r="M1131" s="142"/>
      <c r="N1131" s="142"/>
    </row>
    <row r="1132" spans="13:14" hidden="1" x14ac:dyDescent="0.25">
      <c r="M1132" s="142"/>
      <c r="N1132" s="142"/>
    </row>
    <row r="1133" spans="13:14" hidden="1" x14ac:dyDescent="0.25">
      <c r="M1133" s="142"/>
      <c r="N1133" s="142"/>
    </row>
    <row r="1134" spans="13:14" hidden="1" x14ac:dyDescent="0.25">
      <c r="M1134" s="142"/>
      <c r="N1134" s="142"/>
    </row>
    <row r="1135" spans="13:14" hidden="1" x14ac:dyDescent="0.25">
      <c r="M1135" s="142"/>
      <c r="N1135" s="142"/>
    </row>
    <row r="1136" spans="13:14" hidden="1" x14ac:dyDescent="0.25">
      <c r="M1136" s="142"/>
      <c r="N1136" s="142"/>
    </row>
    <row r="1137" spans="13:14" hidden="1" x14ac:dyDescent="0.25">
      <c r="M1137" s="142"/>
      <c r="N1137" s="142"/>
    </row>
    <row r="1138" spans="13:14" hidden="1" x14ac:dyDescent="0.25">
      <c r="M1138" s="142"/>
      <c r="N1138" s="142"/>
    </row>
    <row r="1139" spans="13:14" hidden="1" x14ac:dyDescent="0.25">
      <c r="M1139" s="142"/>
      <c r="N1139" s="142"/>
    </row>
    <row r="1140" spans="13:14" hidden="1" x14ac:dyDescent="0.25">
      <c r="M1140" s="142"/>
      <c r="N1140" s="142"/>
    </row>
    <row r="1141" spans="13:14" hidden="1" x14ac:dyDescent="0.25">
      <c r="M1141" s="142"/>
      <c r="N1141" s="142"/>
    </row>
    <row r="1142" spans="13:14" hidden="1" x14ac:dyDescent="0.25">
      <c r="M1142" s="142"/>
      <c r="N1142" s="142"/>
    </row>
    <row r="1143" spans="13:14" hidden="1" x14ac:dyDescent="0.25">
      <c r="M1143" s="142"/>
      <c r="N1143" s="142"/>
    </row>
    <row r="1144" spans="13:14" hidden="1" x14ac:dyDescent="0.25">
      <c r="M1144" s="142"/>
      <c r="N1144" s="142"/>
    </row>
    <row r="1145" spans="13:14" hidden="1" x14ac:dyDescent="0.25">
      <c r="M1145" s="142"/>
      <c r="N1145" s="142"/>
    </row>
    <row r="1146" spans="13:14" hidden="1" x14ac:dyDescent="0.25">
      <c r="M1146" s="142"/>
      <c r="N1146" s="142"/>
    </row>
    <row r="1147" spans="13:14" hidden="1" x14ac:dyDescent="0.25">
      <c r="M1147" s="142"/>
      <c r="N1147" s="142"/>
    </row>
    <row r="1148" spans="13:14" hidden="1" x14ac:dyDescent="0.25">
      <c r="M1148" s="142"/>
      <c r="N1148" s="142"/>
    </row>
    <row r="1149" spans="13:14" hidden="1" x14ac:dyDescent="0.25">
      <c r="M1149" s="142"/>
      <c r="N1149" s="142"/>
    </row>
    <row r="1150" spans="13:14" hidden="1" x14ac:dyDescent="0.25">
      <c r="M1150" s="142"/>
      <c r="N1150" s="142"/>
    </row>
    <row r="1151" spans="13:14" hidden="1" x14ac:dyDescent="0.25">
      <c r="M1151" s="142"/>
      <c r="N1151" s="142"/>
    </row>
    <row r="1152" spans="13:14" hidden="1" x14ac:dyDescent="0.25">
      <c r="M1152" s="142"/>
      <c r="N1152" s="142"/>
    </row>
    <row r="1153" spans="13:14" hidden="1" x14ac:dyDescent="0.25">
      <c r="M1153" s="142"/>
      <c r="N1153" s="142"/>
    </row>
    <row r="1154" spans="13:14" hidden="1" x14ac:dyDescent="0.25">
      <c r="M1154" s="142"/>
      <c r="N1154" s="142"/>
    </row>
    <row r="1155" spans="13:14" hidden="1" x14ac:dyDescent="0.25">
      <c r="M1155" s="142"/>
      <c r="N1155" s="142"/>
    </row>
    <row r="1156" spans="13:14" hidden="1" x14ac:dyDescent="0.25">
      <c r="M1156" s="142"/>
      <c r="N1156" s="142"/>
    </row>
    <row r="1157" spans="13:14" hidden="1" x14ac:dyDescent="0.25">
      <c r="M1157" s="142"/>
      <c r="N1157" s="142"/>
    </row>
    <row r="1158" spans="13:14" hidden="1" x14ac:dyDescent="0.25">
      <c r="M1158" s="142"/>
      <c r="N1158" s="142"/>
    </row>
    <row r="1159" spans="13:14" hidden="1" x14ac:dyDescent="0.25">
      <c r="M1159" s="142"/>
      <c r="N1159" s="142"/>
    </row>
    <row r="1160" spans="13:14" hidden="1" x14ac:dyDescent="0.25">
      <c r="M1160" s="142"/>
      <c r="N1160" s="142"/>
    </row>
    <row r="1161" spans="13:14" hidden="1" x14ac:dyDescent="0.25">
      <c r="M1161" s="142"/>
      <c r="N1161" s="142"/>
    </row>
    <row r="1162" spans="13:14" hidden="1" x14ac:dyDescent="0.25">
      <c r="M1162" s="142"/>
      <c r="N1162" s="142"/>
    </row>
    <row r="1163" spans="13:14" hidden="1" x14ac:dyDescent="0.25">
      <c r="M1163" s="142"/>
      <c r="N1163" s="142"/>
    </row>
    <row r="1164" spans="13:14" hidden="1" x14ac:dyDescent="0.25">
      <c r="M1164" s="142"/>
      <c r="N1164" s="142"/>
    </row>
    <row r="1165" spans="13:14" hidden="1" x14ac:dyDescent="0.25">
      <c r="M1165" s="142"/>
      <c r="N1165" s="142"/>
    </row>
    <row r="1166" spans="13:14" hidden="1" x14ac:dyDescent="0.25">
      <c r="M1166" s="142"/>
      <c r="N1166" s="142"/>
    </row>
    <row r="1167" spans="13:14" hidden="1" x14ac:dyDescent="0.25">
      <c r="M1167" s="142"/>
      <c r="N1167" s="142"/>
    </row>
    <row r="1168" spans="13:14" hidden="1" x14ac:dyDescent="0.25">
      <c r="M1168" s="142"/>
      <c r="N1168" s="142"/>
    </row>
    <row r="1169" spans="13:14" hidden="1" x14ac:dyDescent="0.25">
      <c r="M1169" s="142"/>
      <c r="N1169" s="142"/>
    </row>
    <row r="1170" spans="13:14" hidden="1" x14ac:dyDescent="0.25">
      <c r="M1170" s="142"/>
      <c r="N1170" s="142"/>
    </row>
    <row r="1171" spans="13:14" hidden="1" x14ac:dyDescent="0.25">
      <c r="M1171" s="142"/>
      <c r="N1171" s="142"/>
    </row>
    <row r="1172" spans="13:14" hidden="1" x14ac:dyDescent="0.25">
      <c r="M1172" s="142"/>
      <c r="N1172" s="142"/>
    </row>
    <row r="1173" spans="13:14" hidden="1" x14ac:dyDescent="0.25">
      <c r="M1173" s="142"/>
      <c r="N1173" s="142"/>
    </row>
    <row r="1174" spans="13:14" hidden="1" x14ac:dyDescent="0.25">
      <c r="M1174" s="142"/>
      <c r="N1174" s="142"/>
    </row>
    <row r="1175" spans="13:14" hidden="1" x14ac:dyDescent="0.25">
      <c r="M1175" s="142"/>
      <c r="N1175" s="142"/>
    </row>
    <row r="1176" spans="13:14" hidden="1" x14ac:dyDescent="0.25">
      <c r="M1176" s="142"/>
      <c r="N1176" s="142"/>
    </row>
    <row r="1177" spans="13:14" hidden="1" x14ac:dyDescent="0.25">
      <c r="M1177" s="142"/>
      <c r="N1177" s="142"/>
    </row>
    <row r="1178" spans="13:14" hidden="1" x14ac:dyDescent="0.25">
      <c r="M1178" s="142"/>
      <c r="N1178" s="142"/>
    </row>
    <row r="1179" spans="13:14" hidden="1" x14ac:dyDescent="0.25">
      <c r="M1179" s="142"/>
      <c r="N1179" s="142"/>
    </row>
    <row r="1180" spans="13:14" hidden="1" x14ac:dyDescent="0.25">
      <c r="M1180" s="142"/>
      <c r="N1180" s="142"/>
    </row>
    <row r="1181" spans="13:14" hidden="1" x14ac:dyDescent="0.25">
      <c r="M1181" s="142"/>
      <c r="N1181" s="142"/>
    </row>
    <row r="1182" spans="13:14" hidden="1" x14ac:dyDescent="0.25">
      <c r="M1182" s="142"/>
      <c r="N1182" s="142"/>
    </row>
    <row r="1183" spans="13:14" hidden="1" x14ac:dyDescent="0.25">
      <c r="M1183" s="142"/>
      <c r="N1183" s="142"/>
    </row>
    <row r="1184" spans="13:14" hidden="1" x14ac:dyDescent="0.25">
      <c r="M1184" s="142"/>
      <c r="N1184" s="142"/>
    </row>
    <row r="1185" spans="13:14" hidden="1" x14ac:dyDescent="0.25">
      <c r="M1185" s="142"/>
      <c r="N1185" s="142"/>
    </row>
    <row r="1186" spans="13:14" hidden="1" x14ac:dyDescent="0.25">
      <c r="M1186" s="142"/>
      <c r="N1186" s="142"/>
    </row>
    <row r="1187" spans="13:14" hidden="1" x14ac:dyDescent="0.25">
      <c r="M1187" s="142"/>
      <c r="N1187" s="142"/>
    </row>
    <row r="1188" spans="13:14" hidden="1" x14ac:dyDescent="0.25">
      <c r="M1188" s="142"/>
      <c r="N1188" s="142"/>
    </row>
    <row r="1189" spans="13:14" hidden="1" x14ac:dyDescent="0.25">
      <c r="M1189" s="142"/>
      <c r="N1189" s="142"/>
    </row>
    <row r="1190" spans="13:14" hidden="1" x14ac:dyDescent="0.25">
      <c r="M1190" s="142"/>
      <c r="N1190" s="142"/>
    </row>
    <row r="1191" spans="13:14" hidden="1" x14ac:dyDescent="0.25">
      <c r="M1191" s="142"/>
      <c r="N1191" s="142"/>
    </row>
    <row r="1192" spans="13:14" hidden="1" x14ac:dyDescent="0.25">
      <c r="M1192" s="142"/>
      <c r="N1192" s="142"/>
    </row>
    <row r="1193" spans="13:14" hidden="1" x14ac:dyDescent="0.25">
      <c r="M1193" s="142"/>
      <c r="N1193" s="142"/>
    </row>
    <row r="1194" spans="13:14" hidden="1" x14ac:dyDescent="0.25">
      <c r="M1194" s="142"/>
      <c r="N1194" s="142"/>
    </row>
    <row r="1195" spans="13:14" hidden="1" x14ac:dyDescent="0.25">
      <c r="M1195" s="142"/>
      <c r="N1195" s="142"/>
    </row>
    <row r="1196" spans="13:14" hidden="1" x14ac:dyDescent="0.25">
      <c r="M1196" s="142"/>
      <c r="N1196" s="142"/>
    </row>
    <row r="1197" spans="13:14" hidden="1" x14ac:dyDescent="0.25">
      <c r="M1197" s="142"/>
      <c r="N1197" s="142"/>
    </row>
    <row r="1198" spans="13:14" hidden="1" x14ac:dyDescent="0.25">
      <c r="M1198" s="142"/>
      <c r="N1198" s="142"/>
    </row>
    <row r="1199" spans="13:14" hidden="1" x14ac:dyDescent="0.25">
      <c r="M1199" s="142"/>
      <c r="N1199" s="142"/>
    </row>
    <row r="1200" spans="13:14" hidden="1" x14ac:dyDescent="0.25">
      <c r="M1200" s="142"/>
      <c r="N1200" s="142"/>
    </row>
    <row r="1201" spans="13:14" hidden="1" x14ac:dyDescent="0.25">
      <c r="M1201" s="142"/>
      <c r="N1201" s="142"/>
    </row>
    <row r="1202" spans="13:14" hidden="1" x14ac:dyDescent="0.25">
      <c r="M1202" s="142"/>
      <c r="N1202" s="142"/>
    </row>
    <row r="1203" spans="13:14" hidden="1" x14ac:dyDescent="0.25">
      <c r="M1203" s="142"/>
      <c r="N1203" s="142"/>
    </row>
    <row r="1204" spans="13:14" hidden="1" x14ac:dyDescent="0.25">
      <c r="M1204" s="142"/>
      <c r="N1204" s="142"/>
    </row>
    <row r="1205" spans="13:14" hidden="1" x14ac:dyDescent="0.25">
      <c r="M1205" s="142"/>
      <c r="N1205" s="142"/>
    </row>
    <row r="1206" spans="13:14" hidden="1" x14ac:dyDescent="0.25">
      <c r="M1206" s="142"/>
      <c r="N1206" s="142"/>
    </row>
    <row r="1207" spans="13:14" hidden="1" x14ac:dyDescent="0.25">
      <c r="M1207" s="142"/>
      <c r="N1207" s="142"/>
    </row>
    <row r="1208" spans="13:14" hidden="1" x14ac:dyDescent="0.25">
      <c r="M1208" s="142"/>
      <c r="N1208" s="142"/>
    </row>
    <row r="1209" spans="13:14" hidden="1" x14ac:dyDescent="0.25">
      <c r="M1209" s="142"/>
      <c r="N1209" s="142"/>
    </row>
    <row r="1210" spans="13:14" hidden="1" x14ac:dyDescent="0.25">
      <c r="M1210" s="142"/>
      <c r="N1210" s="142"/>
    </row>
    <row r="1211" spans="13:14" hidden="1" x14ac:dyDescent="0.25">
      <c r="M1211" s="142"/>
      <c r="N1211" s="142"/>
    </row>
    <row r="1212" spans="13:14" hidden="1" x14ac:dyDescent="0.25">
      <c r="M1212" s="142"/>
      <c r="N1212" s="142"/>
    </row>
    <row r="1213" spans="13:14" hidden="1" x14ac:dyDescent="0.25">
      <c r="M1213" s="142"/>
      <c r="N1213" s="142"/>
    </row>
    <row r="1214" spans="13:14" hidden="1" x14ac:dyDescent="0.25">
      <c r="M1214" s="142"/>
      <c r="N1214" s="142"/>
    </row>
    <row r="1215" spans="13:14" hidden="1" x14ac:dyDescent="0.25">
      <c r="M1215" s="142"/>
      <c r="N1215" s="142"/>
    </row>
    <row r="1216" spans="13:14" hidden="1" x14ac:dyDescent="0.25">
      <c r="M1216" s="142"/>
      <c r="N1216" s="142"/>
    </row>
    <row r="1217" spans="13:14" hidden="1" x14ac:dyDescent="0.25">
      <c r="M1217" s="142"/>
      <c r="N1217" s="142"/>
    </row>
    <row r="1218" spans="13:14" hidden="1" x14ac:dyDescent="0.25">
      <c r="M1218" s="142"/>
      <c r="N1218" s="142"/>
    </row>
    <row r="1219" spans="13:14" hidden="1" x14ac:dyDescent="0.25">
      <c r="M1219" s="142"/>
      <c r="N1219" s="142"/>
    </row>
    <row r="1220" spans="13:14" hidden="1" x14ac:dyDescent="0.25">
      <c r="M1220" s="142"/>
      <c r="N1220" s="142"/>
    </row>
    <row r="1221" spans="13:14" hidden="1" x14ac:dyDescent="0.25">
      <c r="M1221" s="142"/>
      <c r="N1221" s="142"/>
    </row>
    <row r="1222" spans="13:14" hidden="1" x14ac:dyDescent="0.25">
      <c r="M1222" s="142"/>
      <c r="N1222" s="142"/>
    </row>
    <row r="1223" spans="13:14" hidden="1" x14ac:dyDescent="0.25">
      <c r="M1223" s="142"/>
      <c r="N1223" s="142"/>
    </row>
    <row r="1224" spans="13:14" hidden="1" x14ac:dyDescent="0.25">
      <c r="M1224" s="142"/>
      <c r="N1224" s="142"/>
    </row>
    <row r="1225" spans="13:14" hidden="1" x14ac:dyDescent="0.25">
      <c r="M1225" s="142"/>
      <c r="N1225" s="142"/>
    </row>
    <row r="1226" spans="13:14" hidden="1" x14ac:dyDescent="0.25">
      <c r="M1226" s="142"/>
      <c r="N1226" s="142"/>
    </row>
    <row r="1227" spans="13:14" hidden="1" x14ac:dyDescent="0.25">
      <c r="M1227" s="142"/>
      <c r="N1227" s="142"/>
    </row>
    <row r="1228" spans="13:14" hidden="1" x14ac:dyDescent="0.25">
      <c r="M1228" s="142"/>
      <c r="N1228" s="142"/>
    </row>
    <row r="1229" spans="13:14" hidden="1" x14ac:dyDescent="0.25">
      <c r="M1229" s="142"/>
      <c r="N1229" s="142"/>
    </row>
    <row r="1230" spans="13:14" hidden="1" x14ac:dyDescent="0.25">
      <c r="M1230" s="142"/>
      <c r="N1230" s="142"/>
    </row>
    <row r="1231" spans="13:14" hidden="1" x14ac:dyDescent="0.25">
      <c r="M1231" s="142"/>
      <c r="N1231" s="142"/>
    </row>
    <row r="1232" spans="13:14" hidden="1" x14ac:dyDescent="0.25">
      <c r="M1232" s="142"/>
      <c r="N1232" s="142"/>
    </row>
    <row r="1233" spans="13:14" hidden="1" x14ac:dyDescent="0.25">
      <c r="M1233" s="142"/>
      <c r="N1233" s="142"/>
    </row>
    <row r="1234" spans="13:14" hidden="1" x14ac:dyDescent="0.25">
      <c r="M1234" s="142"/>
      <c r="N1234" s="142"/>
    </row>
    <row r="1235" spans="13:14" hidden="1" x14ac:dyDescent="0.25">
      <c r="M1235" s="142"/>
      <c r="N1235" s="142"/>
    </row>
    <row r="1236" spans="13:14" hidden="1" x14ac:dyDescent="0.25">
      <c r="M1236" s="142"/>
      <c r="N1236" s="142"/>
    </row>
    <row r="1237" spans="13:14" hidden="1" x14ac:dyDescent="0.25">
      <c r="M1237" s="142"/>
      <c r="N1237" s="142"/>
    </row>
    <row r="1238" spans="13:14" hidden="1" x14ac:dyDescent="0.25">
      <c r="M1238" s="142"/>
      <c r="N1238" s="142"/>
    </row>
    <row r="1239" spans="13:14" hidden="1" x14ac:dyDescent="0.25">
      <c r="M1239" s="142"/>
      <c r="N1239" s="142"/>
    </row>
    <row r="1240" spans="13:14" hidden="1" x14ac:dyDescent="0.25">
      <c r="M1240" s="142"/>
      <c r="N1240" s="142"/>
    </row>
    <row r="1241" spans="13:14" hidden="1" x14ac:dyDescent="0.25">
      <c r="M1241" s="142"/>
      <c r="N1241" s="142"/>
    </row>
    <row r="1242" spans="13:14" hidden="1" x14ac:dyDescent="0.25">
      <c r="M1242" s="142"/>
      <c r="N1242" s="142"/>
    </row>
    <row r="1243" spans="13:14" hidden="1" x14ac:dyDescent="0.25">
      <c r="M1243" s="142"/>
      <c r="N1243" s="142"/>
    </row>
    <row r="1244" spans="13:14" hidden="1" x14ac:dyDescent="0.25">
      <c r="M1244" s="142"/>
      <c r="N1244" s="142"/>
    </row>
    <row r="1245" spans="13:14" hidden="1" x14ac:dyDescent="0.25">
      <c r="M1245" s="142"/>
      <c r="N1245" s="142"/>
    </row>
    <row r="1246" spans="13:14" hidden="1" x14ac:dyDescent="0.25">
      <c r="M1246" s="142"/>
      <c r="N1246" s="142"/>
    </row>
    <row r="1247" spans="13:14" hidden="1" x14ac:dyDescent="0.25">
      <c r="M1247" s="142"/>
      <c r="N1247" s="142"/>
    </row>
    <row r="1248" spans="13:14" hidden="1" x14ac:dyDescent="0.25">
      <c r="M1248" s="142"/>
      <c r="N1248" s="142"/>
    </row>
    <row r="1249" spans="13:14" hidden="1" x14ac:dyDescent="0.25">
      <c r="M1249" s="142"/>
      <c r="N1249" s="142"/>
    </row>
    <row r="1250" spans="13:14" hidden="1" x14ac:dyDescent="0.25">
      <c r="M1250" s="142"/>
      <c r="N1250" s="142"/>
    </row>
    <row r="1251" spans="13:14" hidden="1" x14ac:dyDescent="0.25">
      <c r="M1251" s="142"/>
      <c r="N1251" s="142"/>
    </row>
    <row r="1252" spans="13:14" hidden="1" x14ac:dyDescent="0.25">
      <c r="M1252" s="142"/>
      <c r="N1252" s="142"/>
    </row>
    <row r="1253" spans="13:14" hidden="1" x14ac:dyDescent="0.25">
      <c r="M1253" s="142"/>
      <c r="N1253" s="142"/>
    </row>
    <row r="1254" spans="13:14" hidden="1" x14ac:dyDescent="0.25">
      <c r="M1254" s="142"/>
      <c r="N1254" s="142"/>
    </row>
    <row r="1255" spans="13:14" hidden="1" x14ac:dyDescent="0.25">
      <c r="M1255" s="142"/>
      <c r="N1255" s="142"/>
    </row>
    <row r="1256" spans="13:14" hidden="1" x14ac:dyDescent="0.25">
      <c r="M1256" s="142"/>
      <c r="N1256" s="142"/>
    </row>
    <row r="1257" spans="13:14" hidden="1" x14ac:dyDescent="0.25">
      <c r="M1257" s="142"/>
      <c r="N1257" s="142"/>
    </row>
    <row r="1258" spans="13:14" hidden="1" x14ac:dyDescent="0.25">
      <c r="M1258" s="142"/>
      <c r="N1258" s="142"/>
    </row>
    <row r="1259" spans="13:14" hidden="1" x14ac:dyDescent="0.25">
      <c r="M1259" s="142"/>
      <c r="N1259" s="142"/>
    </row>
    <row r="1260" spans="13:14" hidden="1" x14ac:dyDescent="0.25">
      <c r="M1260" s="142"/>
      <c r="N1260" s="142"/>
    </row>
    <row r="1261" spans="13:14" hidden="1" x14ac:dyDescent="0.25">
      <c r="M1261" s="142"/>
      <c r="N1261" s="142"/>
    </row>
    <row r="1262" spans="13:14" hidden="1" x14ac:dyDescent="0.25">
      <c r="M1262" s="142"/>
      <c r="N1262" s="142"/>
    </row>
    <row r="1263" spans="13:14" hidden="1" x14ac:dyDescent="0.25">
      <c r="M1263" s="142"/>
      <c r="N1263" s="142"/>
    </row>
    <row r="1264" spans="13:14" hidden="1" x14ac:dyDescent="0.25">
      <c r="M1264" s="142"/>
      <c r="N1264" s="142"/>
    </row>
    <row r="1265" spans="13:14" hidden="1" x14ac:dyDescent="0.25">
      <c r="M1265" s="142"/>
      <c r="N1265" s="142"/>
    </row>
    <row r="1266" spans="13:14" hidden="1" x14ac:dyDescent="0.25">
      <c r="M1266" s="142"/>
      <c r="N1266" s="142"/>
    </row>
    <row r="1267" spans="13:14" hidden="1" x14ac:dyDescent="0.25">
      <c r="M1267" s="142"/>
      <c r="N1267" s="142"/>
    </row>
    <row r="1268" spans="13:14" hidden="1" x14ac:dyDescent="0.25">
      <c r="M1268" s="142"/>
      <c r="N1268" s="142"/>
    </row>
    <row r="1269" spans="13:14" hidden="1" x14ac:dyDescent="0.25">
      <c r="M1269" s="142"/>
      <c r="N1269" s="142"/>
    </row>
    <row r="1270" spans="13:14" hidden="1" x14ac:dyDescent="0.25">
      <c r="M1270" s="142"/>
      <c r="N1270" s="142"/>
    </row>
    <row r="1271" spans="13:14" hidden="1" x14ac:dyDescent="0.25">
      <c r="M1271" s="142"/>
      <c r="N1271" s="142"/>
    </row>
    <row r="1272" spans="13:14" hidden="1" x14ac:dyDescent="0.25">
      <c r="M1272" s="142"/>
      <c r="N1272" s="142"/>
    </row>
    <row r="1273" spans="13:14" hidden="1" x14ac:dyDescent="0.25">
      <c r="M1273" s="142"/>
      <c r="N1273" s="142"/>
    </row>
    <row r="1274" spans="13:14" hidden="1" x14ac:dyDescent="0.25">
      <c r="M1274" s="142"/>
      <c r="N1274" s="142"/>
    </row>
    <row r="1275" spans="13:14" hidden="1" x14ac:dyDescent="0.25">
      <c r="M1275" s="142"/>
      <c r="N1275" s="142"/>
    </row>
    <row r="1276" spans="13:14" hidden="1" x14ac:dyDescent="0.25">
      <c r="M1276" s="142"/>
      <c r="N1276" s="142"/>
    </row>
    <row r="1277" spans="13:14" hidden="1" x14ac:dyDescent="0.25">
      <c r="M1277" s="142"/>
      <c r="N1277" s="142"/>
    </row>
    <row r="1278" spans="13:14" hidden="1" x14ac:dyDescent="0.25">
      <c r="M1278" s="142"/>
      <c r="N1278" s="142"/>
    </row>
    <row r="1279" spans="13:14" hidden="1" x14ac:dyDescent="0.25">
      <c r="M1279" s="142"/>
      <c r="N1279" s="142"/>
    </row>
    <row r="1280" spans="13:14" hidden="1" x14ac:dyDescent="0.25">
      <c r="M1280" s="142"/>
      <c r="N1280" s="142"/>
    </row>
    <row r="1281" spans="13:14" hidden="1" x14ac:dyDescent="0.25">
      <c r="M1281" s="142"/>
      <c r="N1281" s="142"/>
    </row>
    <row r="1282" spans="13:14" hidden="1" x14ac:dyDescent="0.25">
      <c r="M1282" s="142"/>
      <c r="N1282" s="142"/>
    </row>
    <row r="1283" spans="13:14" hidden="1" x14ac:dyDescent="0.25">
      <c r="M1283" s="142"/>
      <c r="N1283" s="142"/>
    </row>
    <row r="1284" spans="13:14" hidden="1" x14ac:dyDescent="0.25">
      <c r="M1284" s="142"/>
      <c r="N1284" s="142"/>
    </row>
    <row r="1285" spans="13:14" hidden="1" x14ac:dyDescent="0.25">
      <c r="M1285" s="142"/>
      <c r="N1285" s="142"/>
    </row>
    <row r="1286" spans="13:14" hidden="1" x14ac:dyDescent="0.25">
      <c r="M1286" s="142"/>
      <c r="N1286" s="142"/>
    </row>
    <row r="1287" spans="13:14" hidden="1" x14ac:dyDescent="0.25">
      <c r="M1287" s="142"/>
      <c r="N1287" s="142"/>
    </row>
    <row r="1288" spans="13:14" hidden="1" x14ac:dyDescent="0.25">
      <c r="M1288" s="142"/>
      <c r="N1288" s="142"/>
    </row>
    <row r="1289" spans="13:14" hidden="1" x14ac:dyDescent="0.25">
      <c r="M1289" s="142"/>
      <c r="N1289" s="142"/>
    </row>
    <row r="1290" spans="13:14" hidden="1" x14ac:dyDescent="0.25">
      <c r="M1290" s="142"/>
      <c r="N1290" s="142"/>
    </row>
    <row r="1291" spans="13:14" hidden="1" x14ac:dyDescent="0.25">
      <c r="M1291" s="142"/>
      <c r="N1291" s="142"/>
    </row>
    <row r="1292" spans="13:14" hidden="1" x14ac:dyDescent="0.25">
      <c r="M1292" s="142"/>
      <c r="N1292" s="142"/>
    </row>
    <row r="1293" spans="13:14" hidden="1" x14ac:dyDescent="0.25">
      <c r="M1293" s="142"/>
      <c r="N1293" s="142"/>
    </row>
    <row r="1294" spans="13:14" hidden="1" x14ac:dyDescent="0.25">
      <c r="M1294" s="142"/>
      <c r="N1294" s="142"/>
    </row>
    <row r="1295" spans="13:14" hidden="1" x14ac:dyDescent="0.25">
      <c r="M1295" s="142"/>
      <c r="N1295" s="142"/>
    </row>
    <row r="1296" spans="13:14" hidden="1" x14ac:dyDescent="0.25">
      <c r="M1296" s="142"/>
      <c r="N1296" s="142"/>
    </row>
    <row r="1297" spans="13:14" hidden="1" x14ac:dyDescent="0.25">
      <c r="M1297" s="142"/>
      <c r="N1297" s="142"/>
    </row>
    <row r="1298" spans="13:14" hidden="1" x14ac:dyDescent="0.25">
      <c r="M1298" s="142"/>
      <c r="N1298" s="142"/>
    </row>
    <row r="1299" spans="13:14" hidden="1" x14ac:dyDescent="0.25">
      <c r="M1299" s="142"/>
      <c r="N1299" s="142"/>
    </row>
    <row r="1300" spans="13:14" hidden="1" x14ac:dyDescent="0.25">
      <c r="M1300" s="142"/>
      <c r="N1300" s="142"/>
    </row>
    <row r="1301" spans="13:14" hidden="1" x14ac:dyDescent="0.25">
      <c r="M1301" s="142"/>
      <c r="N1301" s="142"/>
    </row>
    <row r="1302" spans="13:14" hidden="1" x14ac:dyDescent="0.25">
      <c r="M1302" s="142"/>
      <c r="N1302" s="142"/>
    </row>
    <row r="1303" spans="13:14" hidden="1" x14ac:dyDescent="0.25">
      <c r="M1303" s="142"/>
      <c r="N1303" s="142"/>
    </row>
    <row r="1304" spans="13:14" hidden="1" x14ac:dyDescent="0.25">
      <c r="M1304" s="142"/>
      <c r="N1304" s="142"/>
    </row>
    <row r="1305" spans="13:14" hidden="1" x14ac:dyDescent="0.25">
      <c r="M1305" s="142"/>
      <c r="N1305" s="142"/>
    </row>
    <row r="1306" spans="13:14" hidden="1" x14ac:dyDescent="0.25">
      <c r="M1306" s="142"/>
      <c r="N1306" s="142"/>
    </row>
    <row r="1307" spans="13:14" hidden="1" x14ac:dyDescent="0.25">
      <c r="M1307" s="142"/>
      <c r="N1307" s="142"/>
    </row>
    <row r="1308" spans="13:14" hidden="1" x14ac:dyDescent="0.25">
      <c r="M1308" s="142"/>
      <c r="N1308" s="142"/>
    </row>
    <row r="1309" spans="13:14" hidden="1" x14ac:dyDescent="0.25">
      <c r="M1309" s="142"/>
      <c r="N1309" s="142"/>
    </row>
    <row r="1310" spans="13:14" hidden="1" x14ac:dyDescent="0.25">
      <c r="M1310" s="142"/>
      <c r="N1310" s="142"/>
    </row>
    <row r="1311" spans="13:14" hidden="1" x14ac:dyDescent="0.25">
      <c r="M1311" s="142"/>
      <c r="N1311" s="142"/>
    </row>
    <row r="1312" spans="13:14" hidden="1" x14ac:dyDescent="0.25">
      <c r="M1312" s="142"/>
      <c r="N1312" s="142"/>
    </row>
    <row r="1313" spans="13:14" hidden="1" x14ac:dyDescent="0.25">
      <c r="M1313" s="142"/>
      <c r="N1313" s="142"/>
    </row>
    <row r="1314" spans="13:14" hidden="1" x14ac:dyDescent="0.25">
      <c r="M1314" s="142"/>
      <c r="N1314" s="142"/>
    </row>
    <row r="1315" spans="13:14" hidden="1" x14ac:dyDescent="0.25">
      <c r="M1315" s="142"/>
      <c r="N1315" s="142"/>
    </row>
    <row r="1316" spans="13:14" hidden="1" x14ac:dyDescent="0.25">
      <c r="M1316" s="142"/>
      <c r="N1316" s="142"/>
    </row>
    <row r="1317" spans="13:14" hidden="1" x14ac:dyDescent="0.25">
      <c r="M1317" s="142"/>
      <c r="N1317" s="142"/>
    </row>
    <row r="1318" spans="13:14" hidden="1" x14ac:dyDescent="0.25">
      <c r="M1318" s="142"/>
      <c r="N1318" s="142"/>
    </row>
    <row r="1319" spans="13:14" hidden="1" x14ac:dyDescent="0.25">
      <c r="M1319" s="142"/>
      <c r="N1319" s="142"/>
    </row>
    <row r="1320" spans="13:14" hidden="1" x14ac:dyDescent="0.25">
      <c r="M1320" s="142"/>
      <c r="N1320" s="142"/>
    </row>
    <row r="1321" spans="13:14" hidden="1" x14ac:dyDescent="0.25">
      <c r="M1321" s="142"/>
      <c r="N1321" s="142"/>
    </row>
    <row r="1322" spans="13:14" hidden="1" x14ac:dyDescent="0.25">
      <c r="M1322" s="142"/>
      <c r="N1322" s="142"/>
    </row>
    <row r="1323" spans="13:14" hidden="1" x14ac:dyDescent="0.25">
      <c r="M1323" s="142"/>
      <c r="N1323" s="142"/>
    </row>
    <row r="1324" spans="13:14" hidden="1" x14ac:dyDescent="0.25">
      <c r="M1324" s="142"/>
      <c r="N1324" s="142"/>
    </row>
    <row r="1325" spans="13:14" hidden="1" x14ac:dyDescent="0.25">
      <c r="M1325" s="142"/>
      <c r="N1325" s="142"/>
    </row>
    <row r="1326" spans="13:14" hidden="1" x14ac:dyDescent="0.25">
      <c r="M1326" s="142"/>
      <c r="N1326" s="142"/>
    </row>
    <row r="1327" spans="13:14" hidden="1" x14ac:dyDescent="0.25">
      <c r="M1327" s="142"/>
      <c r="N1327" s="142"/>
    </row>
    <row r="1328" spans="13:14" hidden="1" x14ac:dyDescent="0.25">
      <c r="M1328" s="142"/>
      <c r="N1328" s="142"/>
    </row>
    <row r="1329" spans="13:14" hidden="1" x14ac:dyDescent="0.25">
      <c r="M1329" s="142"/>
      <c r="N1329" s="142"/>
    </row>
    <row r="1330" spans="13:14" hidden="1" x14ac:dyDescent="0.25">
      <c r="M1330" s="142"/>
      <c r="N1330" s="142"/>
    </row>
    <row r="1331" spans="13:14" hidden="1" x14ac:dyDescent="0.25">
      <c r="M1331" s="142"/>
      <c r="N1331" s="142"/>
    </row>
    <row r="1332" spans="13:14" hidden="1" x14ac:dyDescent="0.25">
      <c r="M1332" s="142"/>
      <c r="N1332" s="142"/>
    </row>
    <row r="1333" spans="13:14" hidden="1" x14ac:dyDescent="0.25">
      <c r="M1333" s="142"/>
      <c r="N1333" s="142"/>
    </row>
    <row r="1334" spans="13:14" hidden="1" x14ac:dyDescent="0.25">
      <c r="M1334" s="142"/>
      <c r="N1334" s="142"/>
    </row>
    <row r="1335" spans="13:14" hidden="1" x14ac:dyDescent="0.25">
      <c r="M1335" s="142"/>
      <c r="N1335" s="142"/>
    </row>
    <row r="1336" spans="13:14" hidden="1" x14ac:dyDescent="0.25">
      <c r="M1336" s="142"/>
      <c r="N1336" s="142"/>
    </row>
    <row r="1337" spans="13:14" hidden="1" x14ac:dyDescent="0.25">
      <c r="M1337" s="142"/>
      <c r="N1337" s="142"/>
    </row>
    <row r="1338" spans="13:14" hidden="1" x14ac:dyDescent="0.25">
      <c r="M1338" s="142"/>
      <c r="N1338" s="142"/>
    </row>
    <row r="1339" spans="13:14" hidden="1" x14ac:dyDescent="0.25">
      <c r="M1339" s="142"/>
      <c r="N1339" s="142"/>
    </row>
    <row r="1340" spans="13:14" hidden="1" x14ac:dyDescent="0.25">
      <c r="M1340" s="142"/>
      <c r="N1340" s="142"/>
    </row>
    <row r="1341" spans="13:14" hidden="1" x14ac:dyDescent="0.25">
      <c r="M1341" s="142"/>
      <c r="N1341" s="142"/>
    </row>
    <row r="1342" spans="13:14" hidden="1" x14ac:dyDescent="0.25">
      <c r="M1342" s="142"/>
      <c r="N1342" s="142"/>
    </row>
    <row r="1343" spans="13:14" hidden="1" x14ac:dyDescent="0.25">
      <c r="M1343" s="142"/>
      <c r="N1343" s="142"/>
    </row>
    <row r="1344" spans="13:14" hidden="1" x14ac:dyDescent="0.25">
      <c r="M1344" s="142"/>
      <c r="N1344" s="142"/>
    </row>
    <row r="1345" spans="13:14" hidden="1" x14ac:dyDescent="0.25">
      <c r="M1345" s="142"/>
      <c r="N1345" s="142"/>
    </row>
    <row r="1346" spans="13:14" hidden="1" x14ac:dyDescent="0.25">
      <c r="M1346" s="142"/>
      <c r="N1346" s="142"/>
    </row>
    <row r="1347" spans="13:14" hidden="1" x14ac:dyDescent="0.25">
      <c r="M1347" s="142"/>
      <c r="N1347" s="142"/>
    </row>
    <row r="1348" spans="13:14" hidden="1" x14ac:dyDescent="0.25">
      <c r="M1348" s="142"/>
      <c r="N1348" s="142"/>
    </row>
    <row r="1349" spans="13:14" hidden="1" x14ac:dyDescent="0.25">
      <c r="M1349" s="142"/>
      <c r="N1349" s="142"/>
    </row>
    <row r="1350" spans="13:14" hidden="1" x14ac:dyDescent="0.25">
      <c r="M1350" s="142"/>
      <c r="N1350" s="142"/>
    </row>
    <row r="1351" spans="13:14" hidden="1" x14ac:dyDescent="0.25">
      <c r="M1351" s="142"/>
      <c r="N1351" s="142"/>
    </row>
    <row r="1352" spans="13:14" hidden="1" x14ac:dyDescent="0.25">
      <c r="M1352" s="142"/>
      <c r="N1352" s="142"/>
    </row>
    <row r="1353" spans="13:14" hidden="1" x14ac:dyDescent="0.25">
      <c r="M1353" s="142"/>
      <c r="N1353" s="142"/>
    </row>
    <row r="1354" spans="13:14" hidden="1" x14ac:dyDescent="0.25">
      <c r="M1354" s="142"/>
      <c r="N1354" s="142"/>
    </row>
    <row r="1355" spans="13:14" hidden="1" x14ac:dyDescent="0.25">
      <c r="M1355" s="142"/>
      <c r="N1355" s="142"/>
    </row>
    <row r="1356" spans="13:14" hidden="1" x14ac:dyDescent="0.25">
      <c r="M1356" s="142"/>
      <c r="N1356" s="142"/>
    </row>
    <row r="1357" spans="13:14" hidden="1" x14ac:dyDescent="0.25">
      <c r="M1357" s="142"/>
      <c r="N1357" s="142"/>
    </row>
    <row r="1358" spans="13:14" hidden="1" x14ac:dyDescent="0.25">
      <c r="M1358" s="142"/>
      <c r="N1358" s="142"/>
    </row>
    <row r="1359" spans="13:14" hidden="1" x14ac:dyDescent="0.25">
      <c r="M1359" s="142"/>
      <c r="N1359" s="142"/>
    </row>
    <row r="1360" spans="13:14" hidden="1" x14ac:dyDescent="0.25">
      <c r="M1360" s="142"/>
      <c r="N1360" s="142"/>
    </row>
    <row r="1361" spans="13:14" hidden="1" x14ac:dyDescent="0.25">
      <c r="M1361" s="142"/>
      <c r="N1361" s="142"/>
    </row>
    <row r="1362" spans="13:14" hidden="1" x14ac:dyDescent="0.25">
      <c r="M1362" s="142"/>
      <c r="N1362" s="142"/>
    </row>
    <row r="1363" spans="13:14" hidden="1" x14ac:dyDescent="0.25">
      <c r="M1363" s="142"/>
      <c r="N1363" s="142"/>
    </row>
    <row r="1364" spans="13:14" hidden="1" x14ac:dyDescent="0.25">
      <c r="M1364" s="142"/>
      <c r="N1364" s="142"/>
    </row>
    <row r="1365" spans="13:14" hidden="1" x14ac:dyDescent="0.25">
      <c r="M1365" s="142"/>
      <c r="N1365" s="142"/>
    </row>
    <row r="1366" spans="13:14" hidden="1" x14ac:dyDescent="0.25">
      <c r="M1366" s="142"/>
      <c r="N1366" s="142"/>
    </row>
    <row r="1367" spans="13:14" hidden="1" x14ac:dyDescent="0.25">
      <c r="M1367" s="142"/>
      <c r="N1367" s="142"/>
    </row>
    <row r="1368" spans="13:14" hidden="1" x14ac:dyDescent="0.25">
      <c r="M1368" s="142"/>
      <c r="N1368" s="142"/>
    </row>
    <row r="1369" spans="13:14" hidden="1" x14ac:dyDescent="0.25">
      <c r="M1369" s="142"/>
      <c r="N1369" s="142"/>
    </row>
    <row r="1370" spans="13:14" hidden="1" x14ac:dyDescent="0.25">
      <c r="M1370" s="142"/>
      <c r="N1370" s="142"/>
    </row>
    <row r="1371" spans="13:14" hidden="1" x14ac:dyDescent="0.25">
      <c r="M1371" s="142"/>
      <c r="N1371" s="142"/>
    </row>
    <row r="1372" spans="13:14" hidden="1" x14ac:dyDescent="0.25">
      <c r="M1372" s="142"/>
      <c r="N1372" s="142"/>
    </row>
    <row r="1373" spans="13:14" hidden="1" x14ac:dyDescent="0.25">
      <c r="M1373" s="142"/>
      <c r="N1373" s="142"/>
    </row>
    <row r="1374" spans="13:14" hidden="1" x14ac:dyDescent="0.25">
      <c r="M1374" s="142"/>
      <c r="N1374" s="142"/>
    </row>
    <row r="1375" spans="13:14" hidden="1" x14ac:dyDescent="0.25">
      <c r="M1375" s="142"/>
      <c r="N1375" s="142"/>
    </row>
    <row r="1376" spans="13:14" hidden="1" x14ac:dyDescent="0.25">
      <c r="M1376" s="142"/>
      <c r="N1376" s="142"/>
    </row>
    <row r="1377" spans="13:14" hidden="1" x14ac:dyDescent="0.25">
      <c r="M1377" s="142"/>
      <c r="N1377" s="142"/>
    </row>
    <row r="1378" spans="13:14" hidden="1" x14ac:dyDescent="0.25">
      <c r="M1378" s="142"/>
      <c r="N1378" s="142"/>
    </row>
    <row r="1379" spans="13:14" hidden="1" x14ac:dyDescent="0.25">
      <c r="M1379" s="142"/>
      <c r="N1379" s="142"/>
    </row>
    <row r="1380" spans="13:14" hidden="1" x14ac:dyDescent="0.25">
      <c r="M1380" s="142"/>
      <c r="N1380" s="142"/>
    </row>
    <row r="1381" spans="13:14" hidden="1" x14ac:dyDescent="0.25">
      <c r="M1381" s="142"/>
      <c r="N1381" s="142"/>
    </row>
    <row r="1382" spans="13:14" hidden="1" x14ac:dyDescent="0.25">
      <c r="M1382" s="142"/>
      <c r="N1382" s="142"/>
    </row>
    <row r="1383" spans="13:14" hidden="1" x14ac:dyDescent="0.25">
      <c r="M1383" s="142"/>
      <c r="N1383" s="142"/>
    </row>
    <row r="1384" spans="13:14" hidden="1" x14ac:dyDescent="0.25">
      <c r="M1384" s="142"/>
      <c r="N1384" s="142"/>
    </row>
    <row r="1385" spans="13:14" hidden="1" x14ac:dyDescent="0.25">
      <c r="M1385" s="142"/>
      <c r="N1385" s="142"/>
    </row>
    <row r="1386" spans="13:14" hidden="1" x14ac:dyDescent="0.25">
      <c r="M1386" s="142"/>
      <c r="N1386" s="142"/>
    </row>
    <row r="1387" spans="13:14" hidden="1" x14ac:dyDescent="0.25">
      <c r="M1387" s="142"/>
      <c r="N1387" s="142"/>
    </row>
    <row r="1388" spans="13:14" hidden="1" x14ac:dyDescent="0.25">
      <c r="M1388" s="142"/>
      <c r="N1388" s="142"/>
    </row>
    <row r="1389" spans="13:14" hidden="1" x14ac:dyDescent="0.25">
      <c r="M1389" s="142"/>
      <c r="N1389" s="142"/>
    </row>
    <row r="1390" spans="13:14" hidden="1" x14ac:dyDescent="0.25">
      <c r="M1390" s="142"/>
      <c r="N1390" s="142"/>
    </row>
    <row r="1391" spans="13:14" hidden="1" x14ac:dyDescent="0.25">
      <c r="M1391" s="142"/>
      <c r="N1391" s="142"/>
    </row>
    <row r="1392" spans="13:14" hidden="1" x14ac:dyDescent="0.25">
      <c r="M1392" s="142"/>
      <c r="N1392" s="142"/>
    </row>
    <row r="1393" spans="13:14" hidden="1" x14ac:dyDescent="0.25">
      <c r="M1393" s="142"/>
      <c r="N1393" s="142"/>
    </row>
    <row r="1394" spans="13:14" hidden="1" x14ac:dyDescent="0.25">
      <c r="M1394" s="142"/>
      <c r="N1394" s="142"/>
    </row>
    <row r="1395" spans="13:14" hidden="1" x14ac:dyDescent="0.25">
      <c r="M1395" s="142"/>
      <c r="N1395" s="142"/>
    </row>
    <row r="1396" spans="13:14" hidden="1" x14ac:dyDescent="0.25">
      <c r="M1396" s="142"/>
      <c r="N1396" s="142"/>
    </row>
    <row r="1397" spans="13:14" hidden="1" x14ac:dyDescent="0.25">
      <c r="M1397" s="142"/>
      <c r="N1397" s="142"/>
    </row>
    <row r="1398" spans="13:14" hidden="1" x14ac:dyDescent="0.25">
      <c r="M1398" s="142"/>
      <c r="N1398" s="142"/>
    </row>
    <row r="1399" spans="13:14" hidden="1" x14ac:dyDescent="0.25">
      <c r="M1399" s="142"/>
      <c r="N1399" s="142"/>
    </row>
    <row r="1400" spans="13:14" hidden="1" x14ac:dyDescent="0.25">
      <c r="M1400" s="142"/>
      <c r="N1400" s="142"/>
    </row>
    <row r="1401" spans="13:14" hidden="1" x14ac:dyDescent="0.25">
      <c r="M1401" s="142"/>
      <c r="N1401" s="142"/>
    </row>
    <row r="1402" spans="13:14" hidden="1" x14ac:dyDescent="0.25">
      <c r="M1402" s="142"/>
      <c r="N1402" s="142"/>
    </row>
    <row r="1403" spans="13:14" hidden="1" x14ac:dyDescent="0.25">
      <c r="M1403" s="142"/>
      <c r="N1403" s="142"/>
    </row>
    <row r="1404" spans="13:14" hidden="1" x14ac:dyDescent="0.25">
      <c r="M1404" s="142"/>
      <c r="N1404" s="142"/>
    </row>
    <row r="1405" spans="13:14" hidden="1" x14ac:dyDescent="0.25">
      <c r="M1405" s="142"/>
      <c r="N1405" s="142"/>
    </row>
    <row r="1406" spans="13:14" hidden="1" x14ac:dyDescent="0.25">
      <c r="M1406" s="142"/>
      <c r="N1406" s="142"/>
    </row>
    <row r="1407" spans="13:14" hidden="1" x14ac:dyDescent="0.25">
      <c r="M1407" s="142"/>
      <c r="N1407" s="142"/>
    </row>
    <row r="1408" spans="13:14" hidden="1" x14ac:dyDescent="0.25">
      <c r="M1408" s="142"/>
      <c r="N1408" s="142"/>
    </row>
    <row r="1409" spans="13:14" hidden="1" x14ac:dyDescent="0.25">
      <c r="M1409" s="142"/>
      <c r="N1409" s="142"/>
    </row>
    <row r="1410" spans="13:14" hidden="1" x14ac:dyDescent="0.25">
      <c r="M1410" s="142"/>
      <c r="N1410" s="142"/>
    </row>
    <row r="1411" spans="13:14" hidden="1" x14ac:dyDescent="0.25">
      <c r="M1411" s="142"/>
      <c r="N1411" s="142"/>
    </row>
    <row r="1412" spans="13:14" hidden="1" x14ac:dyDescent="0.25">
      <c r="M1412" s="142"/>
      <c r="N1412" s="142"/>
    </row>
    <row r="1413" spans="13:14" hidden="1" x14ac:dyDescent="0.25">
      <c r="M1413" s="142"/>
      <c r="N1413" s="142"/>
    </row>
    <row r="1414" spans="13:14" hidden="1" x14ac:dyDescent="0.25">
      <c r="M1414" s="142"/>
      <c r="N1414" s="142"/>
    </row>
    <row r="1415" spans="13:14" hidden="1" x14ac:dyDescent="0.25">
      <c r="M1415" s="142"/>
      <c r="N1415" s="142"/>
    </row>
    <row r="1416" spans="13:14" hidden="1" x14ac:dyDescent="0.25">
      <c r="M1416" s="142"/>
      <c r="N1416" s="142"/>
    </row>
    <row r="1417" spans="13:14" hidden="1" x14ac:dyDescent="0.25">
      <c r="M1417" s="142"/>
      <c r="N1417" s="142"/>
    </row>
    <row r="1418" spans="13:14" hidden="1" x14ac:dyDescent="0.25">
      <c r="M1418" s="142"/>
      <c r="N1418" s="142"/>
    </row>
    <row r="1419" spans="13:14" hidden="1" x14ac:dyDescent="0.25">
      <c r="M1419" s="142"/>
      <c r="N1419" s="142"/>
    </row>
    <row r="1420" spans="13:14" hidden="1" x14ac:dyDescent="0.25">
      <c r="M1420" s="142"/>
      <c r="N1420" s="142"/>
    </row>
    <row r="1421" spans="13:14" hidden="1" x14ac:dyDescent="0.25">
      <c r="M1421" s="142"/>
      <c r="N1421" s="142"/>
    </row>
    <row r="1422" spans="13:14" hidden="1" x14ac:dyDescent="0.25">
      <c r="M1422" s="142"/>
      <c r="N1422" s="142"/>
    </row>
    <row r="1423" spans="13:14" hidden="1" x14ac:dyDescent="0.25">
      <c r="M1423" s="142"/>
      <c r="N1423" s="142"/>
    </row>
    <row r="1424" spans="13:14" hidden="1" x14ac:dyDescent="0.25">
      <c r="M1424" s="142"/>
      <c r="N1424" s="142"/>
    </row>
    <row r="1425" spans="13:14" hidden="1" x14ac:dyDescent="0.25">
      <c r="M1425" s="142"/>
      <c r="N1425" s="142"/>
    </row>
    <row r="1426" spans="13:14" hidden="1" x14ac:dyDescent="0.25">
      <c r="M1426" s="142"/>
      <c r="N1426" s="142"/>
    </row>
    <row r="1427" spans="13:14" hidden="1" x14ac:dyDescent="0.25">
      <c r="M1427" s="142"/>
      <c r="N1427" s="142"/>
    </row>
    <row r="1428" spans="13:14" hidden="1" x14ac:dyDescent="0.25">
      <c r="M1428" s="142"/>
      <c r="N1428" s="142"/>
    </row>
    <row r="1429" spans="13:14" hidden="1" x14ac:dyDescent="0.25">
      <c r="M1429" s="142"/>
      <c r="N1429" s="142"/>
    </row>
    <row r="1430" spans="13:14" hidden="1" x14ac:dyDescent="0.25">
      <c r="M1430" s="142"/>
      <c r="N1430" s="142"/>
    </row>
    <row r="1431" spans="13:14" hidden="1" x14ac:dyDescent="0.25">
      <c r="M1431" s="142"/>
      <c r="N1431" s="142"/>
    </row>
    <row r="1432" spans="13:14" hidden="1" x14ac:dyDescent="0.25">
      <c r="M1432" s="142"/>
      <c r="N1432" s="142"/>
    </row>
    <row r="1433" spans="13:14" hidden="1" x14ac:dyDescent="0.25">
      <c r="M1433" s="142"/>
      <c r="N1433" s="142"/>
    </row>
    <row r="1434" spans="13:14" hidden="1" x14ac:dyDescent="0.25">
      <c r="M1434" s="142"/>
      <c r="N1434" s="142"/>
    </row>
    <row r="1435" spans="13:14" hidden="1" x14ac:dyDescent="0.25">
      <c r="M1435" s="142"/>
      <c r="N1435" s="142"/>
    </row>
    <row r="1436" spans="13:14" hidden="1" x14ac:dyDescent="0.25">
      <c r="M1436" s="142"/>
      <c r="N1436" s="142"/>
    </row>
    <row r="1437" spans="13:14" hidden="1" x14ac:dyDescent="0.25">
      <c r="M1437" s="142"/>
      <c r="N1437" s="142"/>
    </row>
    <row r="1438" spans="13:14" hidden="1" x14ac:dyDescent="0.25">
      <c r="M1438" s="142"/>
      <c r="N1438" s="142"/>
    </row>
    <row r="1439" spans="13:14" hidden="1" x14ac:dyDescent="0.25">
      <c r="M1439" s="142"/>
      <c r="N1439" s="142"/>
    </row>
    <row r="1440" spans="13:14" hidden="1" x14ac:dyDescent="0.25">
      <c r="M1440" s="142"/>
      <c r="N1440" s="142"/>
    </row>
    <row r="1441" spans="13:14" hidden="1" x14ac:dyDescent="0.25">
      <c r="M1441" s="142"/>
      <c r="N1441" s="142"/>
    </row>
    <row r="1442" spans="13:14" hidden="1" x14ac:dyDescent="0.25">
      <c r="M1442" s="142"/>
      <c r="N1442" s="142"/>
    </row>
    <row r="1443" spans="13:14" hidden="1" x14ac:dyDescent="0.25">
      <c r="M1443" s="142"/>
      <c r="N1443" s="142"/>
    </row>
    <row r="1444" spans="13:14" hidden="1" x14ac:dyDescent="0.25">
      <c r="M1444" s="142"/>
      <c r="N1444" s="142"/>
    </row>
    <row r="1445" spans="13:14" hidden="1" x14ac:dyDescent="0.25">
      <c r="M1445" s="142"/>
      <c r="N1445" s="142"/>
    </row>
    <row r="1446" spans="13:14" hidden="1" x14ac:dyDescent="0.25">
      <c r="M1446" s="142"/>
      <c r="N1446" s="142"/>
    </row>
    <row r="1447" spans="13:14" hidden="1" x14ac:dyDescent="0.25">
      <c r="M1447" s="142"/>
      <c r="N1447" s="142"/>
    </row>
    <row r="1448" spans="13:14" hidden="1" x14ac:dyDescent="0.25">
      <c r="M1448" s="142"/>
      <c r="N1448" s="142"/>
    </row>
    <row r="1449" spans="13:14" hidden="1" x14ac:dyDescent="0.25">
      <c r="M1449" s="142"/>
      <c r="N1449" s="142"/>
    </row>
    <row r="1450" spans="13:14" hidden="1" x14ac:dyDescent="0.25">
      <c r="M1450" s="142"/>
      <c r="N1450" s="142"/>
    </row>
    <row r="1451" spans="13:14" hidden="1" x14ac:dyDescent="0.25">
      <c r="M1451" s="142"/>
      <c r="N1451" s="142"/>
    </row>
    <row r="1452" spans="13:14" hidden="1" x14ac:dyDescent="0.25">
      <c r="M1452" s="142"/>
      <c r="N1452" s="142"/>
    </row>
    <row r="1453" spans="13:14" hidden="1" x14ac:dyDescent="0.25">
      <c r="M1453" s="142"/>
      <c r="N1453" s="142"/>
    </row>
    <row r="1454" spans="13:14" hidden="1" x14ac:dyDescent="0.25">
      <c r="M1454" s="142"/>
      <c r="N1454" s="142"/>
    </row>
    <row r="1455" spans="13:14" hidden="1" x14ac:dyDescent="0.25">
      <c r="M1455" s="142"/>
      <c r="N1455" s="142"/>
    </row>
    <row r="1456" spans="13:14" hidden="1" x14ac:dyDescent="0.25">
      <c r="M1456" s="142"/>
      <c r="N1456" s="142"/>
    </row>
    <row r="1457" spans="13:14" hidden="1" x14ac:dyDescent="0.25">
      <c r="M1457" s="142"/>
      <c r="N1457" s="142"/>
    </row>
    <row r="1458" spans="13:14" hidden="1" x14ac:dyDescent="0.25">
      <c r="M1458" s="142"/>
      <c r="N1458" s="142"/>
    </row>
    <row r="1459" spans="13:14" hidden="1" x14ac:dyDescent="0.25">
      <c r="M1459" s="142"/>
      <c r="N1459" s="142"/>
    </row>
    <row r="1460" spans="13:14" hidden="1" x14ac:dyDescent="0.25">
      <c r="M1460" s="142"/>
      <c r="N1460" s="142"/>
    </row>
    <row r="1461" spans="13:14" hidden="1" x14ac:dyDescent="0.25">
      <c r="M1461" s="142"/>
      <c r="N1461" s="142"/>
    </row>
    <row r="1462" spans="13:14" hidden="1" x14ac:dyDescent="0.25">
      <c r="M1462" s="142"/>
      <c r="N1462" s="142"/>
    </row>
    <row r="1463" spans="13:14" hidden="1" x14ac:dyDescent="0.25">
      <c r="M1463" s="142"/>
      <c r="N1463" s="142"/>
    </row>
    <row r="1464" spans="13:14" hidden="1" x14ac:dyDescent="0.25">
      <c r="M1464" s="142"/>
      <c r="N1464" s="142"/>
    </row>
    <row r="1465" spans="13:14" hidden="1" x14ac:dyDescent="0.25">
      <c r="M1465" s="142"/>
      <c r="N1465" s="142"/>
    </row>
    <row r="1466" spans="13:14" hidden="1" x14ac:dyDescent="0.25">
      <c r="M1466" s="142"/>
      <c r="N1466" s="142"/>
    </row>
    <row r="1467" spans="13:14" hidden="1" x14ac:dyDescent="0.25">
      <c r="M1467" s="142"/>
      <c r="N1467" s="142"/>
    </row>
    <row r="1468" spans="13:14" hidden="1" x14ac:dyDescent="0.25">
      <c r="M1468" s="142"/>
      <c r="N1468" s="142"/>
    </row>
    <row r="1469" spans="13:14" hidden="1" x14ac:dyDescent="0.25">
      <c r="M1469" s="142"/>
      <c r="N1469" s="142"/>
    </row>
    <row r="1470" spans="13:14" hidden="1" x14ac:dyDescent="0.25">
      <c r="M1470" s="142"/>
      <c r="N1470" s="142"/>
    </row>
    <row r="1471" spans="13:14" hidden="1" x14ac:dyDescent="0.25">
      <c r="M1471" s="142"/>
      <c r="N1471" s="142"/>
    </row>
    <row r="1472" spans="13:14" hidden="1" x14ac:dyDescent="0.25">
      <c r="M1472" s="142"/>
      <c r="N1472" s="142"/>
    </row>
    <row r="1473" spans="13:14" hidden="1" x14ac:dyDescent="0.25">
      <c r="M1473" s="142"/>
      <c r="N1473" s="142"/>
    </row>
    <row r="1474" spans="13:14" hidden="1" x14ac:dyDescent="0.25">
      <c r="M1474" s="142"/>
      <c r="N1474" s="142"/>
    </row>
    <row r="1475" spans="13:14" hidden="1" x14ac:dyDescent="0.25">
      <c r="M1475" s="142"/>
      <c r="N1475" s="142"/>
    </row>
    <row r="1476" spans="13:14" hidden="1" x14ac:dyDescent="0.25">
      <c r="M1476" s="142"/>
      <c r="N1476" s="142"/>
    </row>
    <row r="1477" spans="13:14" hidden="1" x14ac:dyDescent="0.25">
      <c r="M1477" s="142"/>
      <c r="N1477" s="142"/>
    </row>
    <row r="1478" spans="13:14" hidden="1" x14ac:dyDescent="0.25">
      <c r="M1478" s="142"/>
      <c r="N1478" s="142"/>
    </row>
    <row r="1479" spans="13:14" hidden="1" x14ac:dyDescent="0.25">
      <c r="M1479" s="142"/>
      <c r="N1479" s="142"/>
    </row>
    <row r="1480" spans="13:14" hidden="1" x14ac:dyDescent="0.25">
      <c r="M1480" s="142"/>
      <c r="N1480" s="142"/>
    </row>
    <row r="1481" spans="13:14" hidden="1" x14ac:dyDescent="0.25">
      <c r="M1481" s="142"/>
      <c r="N1481" s="142"/>
    </row>
    <row r="1482" spans="13:14" hidden="1" x14ac:dyDescent="0.25">
      <c r="M1482" s="142"/>
      <c r="N1482" s="142"/>
    </row>
    <row r="1483" spans="13:14" hidden="1" x14ac:dyDescent="0.25">
      <c r="M1483" s="142"/>
      <c r="N1483" s="142"/>
    </row>
    <row r="1484" spans="13:14" hidden="1" x14ac:dyDescent="0.25">
      <c r="M1484" s="142"/>
      <c r="N1484" s="142"/>
    </row>
    <row r="1485" spans="13:14" hidden="1" x14ac:dyDescent="0.25">
      <c r="M1485" s="142"/>
      <c r="N1485" s="142"/>
    </row>
    <row r="1486" spans="13:14" hidden="1" x14ac:dyDescent="0.25">
      <c r="M1486" s="142"/>
      <c r="N1486" s="142"/>
    </row>
    <row r="1487" spans="13:14" hidden="1" x14ac:dyDescent="0.25">
      <c r="M1487" s="142"/>
      <c r="N1487" s="142"/>
    </row>
    <row r="1488" spans="13:14" hidden="1" x14ac:dyDescent="0.25">
      <c r="M1488" s="142"/>
      <c r="N1488" s="142"/>
    </row>
    <row r="1489" spans="13:14" hidden="1" x14ac:dyDescent="0.25">
      <c r="M1489" s="142"/>
      <c r="N1489" s="142"/>
    </row>
    <row r="1490" spans="13:14" hidden="1" x14ac:dyDescent="0.25">
      <c r="M1490" s="142"/>
      <c r="N1490" s="142"/>
    </row>
    <row r="1491" spans="13:14" hidden="1" x14ac:dyDescent="0.25">
      <c r="M1491" s="142"/>
      <c r="N1491" s="142"/>
    </row>
    <row r="1492" spans="13:14" hidden="1" x14ac:dyDescent="0.25">
      <c r="M1492" s="142"/>
      <c r="N1492" s="142"/>
    </row>
    <row r="1493" spans="13:14" hidden="1" x14ac:dyDescent="0.25">
      <c r="M1493" s="142"/>
      <c r="N1493" s="142"/>
    </row>
    <row r="1494" spans="13:14" hidden="1" x14ac:dyDescent="0.25">
      <c r="M1494" s="142"/>
      <c r="N1494" s="142"/>
    </row>
    <row r="1495" spans="13:14" hidden="1" x14ac:dyDescent="0.25">
      <c r="M1495" s="142"/>
      <c r="N1495" s="142"/>
    </row>
    <row r="1496" spans="13:14" hidden="1" x14ac:dyDescent="0.25">
      <c r="M1496" s="142"/>
      <c r="N1496" s="142"/>
    </row>
    <row r="1497" spans="13:14" hidden="1" x14ac:dyDescent="0.25">
      <c r="M1497" s="142"/>
      <c r="N1497" s="142"/>
    </row>
    <row r="1498" spans="13:14" hidden="1" x14ac:dyDescent="0.25">
      <c r="M1498" s="142"/>
      <c r="N1498" s="142"/>
    </row>
    <row r="1499" spans="13:14" hidden="1" x14ac:dyDescent="0.25">
      <c r="M1499" s="142"/>
      <c r="N1499" s="142"/>
    </row>
    <row r="1500" spans="13:14" hidden="1" x14ac:dyDescent="0.25">
      <c r="M1500" s="142"/>
      <c r="N1500" s="142"/>
    </row>
    <row r="1501" spans="13:14" hidden="1" x14ac:dyDescent="0.25">
      <c r="M1501" s="142"/>
      <c r="N1501" s="142"/>
    </row>
    <row r="1502" spans="13:14" hidden="1" x14ac:dyDescent="0.25">
      <c r="M1502" s="142"/>
      <c r="N1502" s="142"/>
    </row>
    <row r="1503" spans="13:14" hidden="1" x14ac:dyDescent="0.25">
      <c r="M1503" s="142"/>
      <c r="N1503" s="142"/>
    </row>
    <row r="1504" spans="13:14" hidden="1" x14ac:dyDescent="0.25">
      <c r="M1504" s="142"/>
      <c r="N1504" s="142"/>
    </row>
    <row r="1505" spans="13:14" hidden="1" x14ac:dyDescent="0.25">
      <c r="M1505" s="142"/>
      <c r="N1505" s="142"/>
    </row>
    <row r="1506" spans="13:14" hidden="1" x14ac:dyDescent="0.25">
      <c r="M1506" s="142"/>
      <c r="N1506" s="142"/>
    </row>
    <row r="1507" spans="13:14" hidden="1" x14ac:dyDescent="0.25">
      <c r="M1507" s="142"/>
      <c r="N1507" s="142"/>
    </row>
    <row r="1508" spans="13:14" hidden="1" x14ac:dyDescent="0.25">
      <c r="M1508" s="142"/>
      <c r="N1508" s="142"/>
    </row>
    <row r="1509" spans="13:14" hidden="1" x14ac:dyDescent="0.25">
      <c r="M1509" s="142"/>
      <c r="N1509" s="142"/>
    </row>
    <row r="1510" spans="13:14" hidden="1" x14ac:dyDescent="0.25">
      <c r="M1510" s="142"/>
      <c r="N1510" s="142"/>
    </row>
    <row r="1511" spans="13:14" hidden="1" x14ac:dyDescent="0.25">
      <c r="M1511" s="142"/>
      <c r="N1511" s="142"/>
    </row>
    <row r="1512" spans="13:14" hidden="1" x14ac:dyDescent="0.25">
      <c r="M1512" s="142"/>
      <c r="N1512" s="142"/>
    </row>
    <row r="1513" spans="13:14" hidden="1" x14ac:dyDescent="0.25">
      <c r="M1513" s="142"/>
      <c r="N1513" s="142"/>
    </row>
    <row r="1514" spans="13:14" hidden="1" x14ac:dyDescent="0.25">
      <c r="M1514" s="142"/>
      <c r="N1514" s="142"/>
    </row>
    <row r="1515" spans="13:14" hidden="1" x14ac:dyDescent="0.25">
      <c r="M1515" s="142"/>
      <c r="N1515" s="142"/>
    </row>
    <row r="1516" spans="13:14" hidden="1" x14ac:dyDescent="0.25">
      <c r="M1516" s="142"/>
      <c r="N1516" s="142"/>
    </row>
    <row r="1517" spans="13:14" hidden="1" x14ac:dyDescent="0.25">
      <c r="M1517" s="142"/>
      <c r="N1517" s="142"/>
    </row>
    <row r="1518" spans="13:14" hidden="1" x14ac:dyDescent="0.25">
      <c r="M1518" s="142"/>
      <c r="N1518" s="142"/>
    </row>
    <row r="1519" spans="13:14" hidden="1" x14ac:dyDescent="0.25">
      <c r="M1519" s="142"/>
      <c r="N1519" s="142"/>
    </row>
    <row r="1520" spans="13:14" hidden="1" x14ac:dyDescent="0.25">
      <c r="M1520" s="142"/>
      <c r="N1520" s="142"/>
    </row>
    <row r="1521" spans="13:14" hidden="1" x14ac:dyDescent="0.25">
      <c r="M1521" s="142"/>
      <c r="N1521" s="142"/>
    </row>
    <row r="1522" spans="13:14" hidden="1" x14ac:dyDescent="0.25">
      <c r="M1522" s="142"/>
      <c r="N1522" s="142"/>
    </row>
    <row r="1523" spans="13:14" hidden="1" x14ac:dyDescent="0.25">
      <c r="M1523" s="142"/>
      <c r="N1523" s="142"/>
    </row>
    <row r="1524" spans="13:14" hidden="1" x14ac:dyDescent="0.25">
      <c r="M1524" s="142"/>
      <c r="N1524" s="142"/>
    </row>
    <row r="1525" spans="13:14" hidden="1" x14ac:dyDescent="0.25">
      <c r="M1525" s="142"/>
      <c r="N1525" s="142"/>
    </row>
    <row r="1526" spans="13:14" hidden="1" x14ac:dyDescent="0.25">
      <c r="M1526" s="142"/>
      <c r="N1526" s="142"/>
    </row>
    <row r="1527" spans="13:14" hidden="1" x14ac:dyDescent="0.25">
      <c r="M1527" s="142"/>
      <c r="N1527" s="142"/>
    </row>
    <row r="1528" spans="13:14" hidden="1" x14ac:dyDescent="0.25">
      <c r="M1528" s="142"/>
      <c r="N1528" s="142"/>
    </row>
    <row r="1529" spans="13:14" hidden="1" x14ac:dyDescent="0.25">
      <c r="M1529" s="142"/>
      <c r="N1529" s="142"/>
    </row>
    <row r="1530" spans="13:14" hidden="1" x14ac:dyDescent="0.25">
      <c r="M1530" s="142"/>
      <c r="N1530" s="142"/>
    </row>
    <row r="1531" spans="13:14" hidden="1" x14ac:dyDescent="0.25">
      <c r="M1531" s="142"/>
      <c r="N1531" s="142"/>
    </row>
    <row r="1532" spans="13:14" hidden="1" x14ac:dyDescent="0.25">
      <c r="M1532" s="142"/>
      <c r="N1532" s="142"/>
    </row>
    <row r="1533" spans="13:14" hidden="1" x14ac:dyDescent="0.25">
      <c r="M1533" s="142"/>
      <c r="N1533" s="142"/>
    </row>
    <row r="1534" spans="13:14" hidden="1" x14ac:dyDescent="0.25">
      <c r="M1534" s="142"/>
      <c r="N1534" s="142"/>
    </row>
    <row r="1535" spans="13:14" hidden="1" x14ac:dyDescent="0.25">
      <c r="M1535" s="142"/>
      <c r="N1535" s="142"/>
    </row>
    <row r="1536" spans="13:14" hidden="1" x14ac:dyDescent="0.25">
      <c r="M1536" s="142"/>
      <c r="N1536" s="142"/>
    </row>
    <row r="1537" spans="13:14" hidden="1" x14ac:dyDescent="0.25">
      <c r="M1537" s="142"/>
      <c r="N1537" s="142"/>
    </row>
    <row r="1538" spans="13:14" hidden="1" x14ac:dyDescent="0.25">
      <c r="M1538" s="142"/>
      <c r="N1538" s="142"/>
    </row>
    <row r="1539" spans="13:14" hidden="1" x14ac:dyDescent="0.25">
      <c r="M1539" s="142"/>
      <c r="N1539" s="142"/>
    </row>
    <row r="1540" spans="13:14" hidden="1" x14ac:dyDescent="0.25">
      <c r="M1540" s="142"/>
      <c r="N1540" s="142"/>
    </row>
    <row r="1541" spans="13:14" hidden="1" x14ac:dyDescent="0.25">
      <c r="M1541" s="142"/>
      <c r="N1541" s="142"/>
    </row>
    <row r="1542" spans="13:14" hidden="1" x14ac:dyDescent="0.25">
      <c r="M1542" s="142"/>
      <c r="N1542" s="142"/>
    </row>
    <row r="1543" spans="13:14" hidden="1" x14ac:dyDescent="0.25">
      <c r="M1543" s="142"/>
      <c r="N1543" s="142"/>
    </row>
    <row r="1544" spans="13:14" hidden="1" x14ac:dyDescent="0.25">
      <c r="M1544" s="142"/>
      <c r="N1544" s="142"/>
    </row>
    <row r="1545" spans="13:14" hidden="1" x14ac:dyDescent="0.25">
      <c r="M1545" s="142"/>
      <c r="N1545" s="142"/>
    </row>
    <row r="1546" spans="13:14" hidden="1" x14ac:dyDescent="0.25">
      <c r="M1546" s="142"/>
      <c r="N1546" s="142"/>
    </row>
    <row r="1547" spans="13:14" hidden="1" x14ac:dyDescent="0.25">
      <c r="M1547" s="142"/>
      <c r="N1547" s="142"/>
    </row>
    <row r="1548" spans="13:14" hidden="1" x14ac:dyDescent="0.25">
      <c r="M1548" s="142"/>
      <c r="N1548" s="142"/>
    </row>
    <row r="1549" spans="13:14" hidden="1" x14ac:dyDescent="0.25">
      <c r="M1549" s="142"/>
      <c r="N1549" s="142"/>
    </row>
    <row r="1550" spans="13:14" hidden="1" x14ac:dyDescent="0.25">
      <c r="M1550" s="142"/>
      <c r="N1550" s="142"/>
    </row>
    <row r="1551" spans="13:14" hidden="1" x14ac:dyDescent="0.25">
      <c r="M1551" s="142"/>
      <c r="N1551" s="142"/>
    </row>
    <row r="1552" spans="13:14" hidden="1" x14ac:dyDescent="0.25">
      <c r="M1552" s="142"/>
      <c r="N1552" s="142"/>
    </row>
    <row r="1553" spans="13:14" hidden="1" x14ac:dyDescent="0.25">
      <c r="M1553" s="142"/>
      <c r="N1553" s="142"/>
    </row>
    <row r="1554" spans="13:14" hidden="1" x14ac:dyDescent="0.25">
      <c r="M1554" s="142"/>
      <c r="N1554" s="142"/>
    </row>
    <row r="1555" spans="13:14" hidden="1" x14ac:dyDescent="0.25">
      <c r="M1555" s="142"/>
      <c r="N1555" s="142"/>
    </row>
    <row r="1556" spans="13:14" hidden="1" x14ac:dyDescent="0.25">
      <c r="M1556" s="142"/>
      <c r="N1556" s="142"/>
    </row>
    <row r="1557" spans="13:14" hidden="1" x14ac:dyDescent="0.25">
      <c r="M1557" s="142"/>
      <c r="N1557" s="142"/>
    </row>
    <row r="1558" spans="13:14" hidden="1" x14ac:dyDescent="0.25">
      <c r="M1558" s="142"/>
      <c r="N1558" s="142"/>
    </row>
    <row r="1559" spans="13:14" hidden="1" x14ac:dyDescent="0.25">
      <c r="M1559" s="142"/>
      <c r="N1559" s="142"/>
    </row>
    <row r="1560" spans="13:14" hidden="1" x14ac:dyDescent="0.25">
      <c r="M1560" s="142"/>
      <c r="N1560" s="142"/>
    </row>
    <row r="1561" spans="13:14" hidden="1" x14ac:dyDescent="0.25">
      <c r="M1561" s="142"/>
      <c r="N1561" s="142"/>
    </row>
    <row r="1562" spans="13:14" hidden="1" x14ac:dyDescent="0.25">
      <c r="M1562" s="142"/>
      <c r="N1562" s="142"/>
    </row>
    <row r="1563" spans="13:14" hidden="1" x14ac:dyDescent="0.25">
      <c r="M1563" s="142"/>
      <c r="N1563" s="142"/>
    </row>
    <row r="1564" spans="13:14" hidden="1" x14ac:dyDescent="0.25">
      <c r="M1564" s="142"/>
      <c r="N1564" s="142"/>
    </row>
    <row r="1565" spans="13:14" hidden="1" x14ac:dyDescent="0.25">
      <c r="M1565" s="142"/>
      <c r="N1565" s="142"/>
    </row>
    <row r="1566" spans="13:14" hidden="1" x14ac:dyDescent="0.25">
      <c r="M1566" s="142"/>
      <c r="N1566" s="142"/>
    </row>
    <row r="1567" spans="13:14" hidden="1" x14ac:dyDescent="0.25">
      <c r="M1567" s="142"/>
      <c r="N1567" s="142"/>
    </row>
    <row r="1568" spans="13:14" hidden="1" x14ac:dyDescent="0.25">
      <c r="M1568" s="142"/>
      <c r="N1568" s="142"/>
    </row>
    <row r="1569" spans="13:14" hidden="1" x14ac:dyDescent="0.25">
      <c r="M1569" s="142"/>
      <c r="N1569" s="142"/>
    </row>
    <row r="1570" spans="13:14" hidden="1" x14ac:dyDescent="0.25">
      <c r="M1570" s="142"/>
      <c r="N1570" s="142"/>
    </row>
    <row r="1571" spans="13:14" hidden="1" x14ac:dyDescent="0.25">
      <c r="M1571" s="142"/>
      <c r="N1571" s="142"/>
    </row>
    <row r="1572" spans="13:14" hidden="1" x14ac:dyDescent="0.25">
      <c r="M1572" s="142"/>
      <c r="N1572" s="142"/>
    </row>
    <row r="1573" spans="13:14" hidden="1" x14ac:dyDescent="0.25">
      <c r="M1573" s="142"/>
      <c r="N1573" s="142"/>
    </row>
    <row r="1574" spans="13:14" hidden="1" x14ac:dyDescent="0.25">
      <c r="M1574" s="142"/>
      <c r="N1574" s="142"/>
    </row>
    <row r="1575" spans="13:14" hidden="1" x14ac:dyDescent="0.25">
      <c r="M1575" s="142"/>
      <c r="N1575" s="142"/>
    </row>
    <row r="1576" spans="13:14" hidden="1" x14ac:dyDescent="0.25">
      <c r="M1576" s="142"/>
      <c r="N1576" s="142"/>
    </row>
    <row r="1577" spans="13:14" hidden="1" x14ac:dyDescent="0.25">
      <c r="M1577" s="142"/>
      <c r="N1577" s="142"/>
    </row>
    <row r="1578" spans="13:14" hidden="1" x14ac:dyDescent="0.25">
      <c r="M1578" s="142"/>
      <c r="N1578" s="142"/>
    </row>
    <row r="1579" spans="13:14" hidden="1" x14ac:dyDescent="0.25">
      <c r="M1579" s="142"/>
      <c r="N1579" s="142"/>
    </row>
    <row r="1580" spans="13:14" hidden="1" x14ac:dyDescent="0.25">
      <c r="M1580" s="142"/>
      <c r="N1580" s="142"/>
    </row>
    <row r="1581" spans="13:14" hidden="1" x14ac:dyDescent="0.25">
      <c r="M1581" s="142"/>
      <c r="N1581" s="142"/>
    </row>
    <row r="1582" spans="13:14" hidden="1" x14ac:dyDescent="0.25">
      <c r="M1582" s="142"/>
      <c r="N1582" s="142"/>
    </row>
    <row r="1583" spans="13:14" hidden="1" x14ac:dyDescent="0.25">
      <c r="M1583" s="142"/>
      <c r="N1583" s="142"/>
    </row>
    <row r="1584" spans="13:14" hidden="1" x14ac:dyDescent="0.25">
      <c r="M1584" s="142"/>
      <c r="N1584" s="142"/>
    </row>
    <row r="1585" spans="13:14" hidden="1" x14ac:dyDescent="0.25">
      <c r="M1585" s="142"/>
      <c r="N1585" s="142"/>
    </row>
    <row r="1586" spans="13:14" hidden="1" x14ac:dyDescent="0.25">
      <c r="M1586" s="142"/>
      <c r="N1586" s="142"/>
    </row>
    <row r="1587" spans="13:14" hidden="1" x14ac:dyDescent="0.25">
      <c r="M1587" s="142"/>
      <c r="N1587" s="142"/>
    </row>
    <row r="1588" spans="13:14" hidden="1" x14ac:dyDescent="0.25">
      <c r="M1588" s="142"/>
      <c r="N1588" s="142"/>
    </row>
    <row r="1589" spans="13:14" hidden="1" x14ac:dyDescent="0.25">
      <c r="M1589" s="142"/>
      <c r="N1589" s="142"/>
    </row>
    <row r="1590" spans="13:14" hidden="1" x14ac:dyDescent="0.25">
      <c r="M1590" s="142"/>
      <c r="N1590" s="142"/>
    </row>
    <row r="1591" spans="13:14" hidden="1" x14ac:dyDescent="0.25">
      <c r="M1591" s="142"/>
      <c r="N1591" s="142"/>
    </row>
    <row r="1592" spans="13:14" hidden="1" x14ac:dyDescent="0.25">
      <c r="M1592" s="142"/>
      <c r="N1592" s="142"/>
    </row>
    <row r="1593" spans="13:14" hidden="1" x14ac:dyDescent="0.25">
      <c r="M1593" s="142"/>
      <c r="N1593" s="142"/>
    </row>
    <row r="1594" spans="13:14" hidden="1" x14ac:dyDescent="0.25">
      <c r="M1594" s="142"/>
      <c r="N1594" s="142"/>
    </row>
    <row r="1595" spans="13:14" hidden="1" x14ac:dyDescent="0.25">
      <c r="M1595" s="142"/>
      <c r="N1595" s="142"/>
    </row>
    <row r="1596" spans="13:14" hidden="1" x14ac:dyDescent="0.25">
      <c r="M1596" s="142"/>
      <c r="N1596" s="142"/>
    </row>
    <row r="1597" spans="13:14" hidden="1" x14ac:dyDescent="0.25">
      <c r="M1597" s="142"/>
      <c r="N1597" s="142"/>
    </row>
    <row r="1598" spans="13:14" hidden="1" x14ac:dyDescent="0.25">
      <c r="M1598" s="142"/>
      <c r="N1598" s="142"/>
    </row>
    <row r="1599" spans="13:14" hidden="1" x14ac:dyDescent="0.25">
      <c r="M1599" s="142"/>
      <c r="N1599" s="142"/>
    </row>
    <row r="1600" spans="13:14" hidden="1" x14ac:dyDescent="0.25">
      <c r="M1600" s="142"/>
      <c r="N1600" s="142"/>
    </row>
    <row r="1601" spans="13:14" hidden="1" x14ac:dyDescent="0.25">
      <c r="M1601" s="142"/>
      <c r="N1601" s="142"/>
    </row>
    <row r="1602" spans="13:14" hidden="1" x14ac:dyDescent="0.25">
      <c r="M1602" s="142"/>
      <c r="N1602" s="142"/>
    </row>
    <row r="1603" spans="13:14" hidden="1" x14ac:dyDescent="0.25">
      <c r="M1603" s="142"/>
      <c r="N1603" s="142"/>
    </row>
    <row r="1604" spans="13:14" hidden="1" x14ac:dyDescent="0.25">
      <c r="M1604" s="142"/>
      <c r="N1604" s="142"/>
    </row>
    <row r="1605" spans="13:14" hidden="1" x14ac:dyDescent="0.25">
      <c r="M1605" s="142"/>
      <c r="N1605" s="142"/>
    </row>
    <row r="1606" spans="13:14" hidden="1" x14ac:dyDescent="0.25">
      <c r="M1606" s="142"/>
      <c r="N1606" s="142"/>
    </row>
    <row r="1607" spans="13:14" hidden="1" x14ac:dyDescent="0.25">
      <c r="M1607" s="142"/>
      <c r="N1607" s="142"/>
    </row>
    <row r="1608" spans="13:14" hidden="1" x14ac:dyDescent="0.25">
      <c r="M1608" s="142"/>
      <c r="N1608" s="142"/>
    </row>
    <row r="1609" spans="13:14" hidden="1" x14ac:dyDescent="0.25">
      <c r="M1609" s="142"/>
      <c r="N1609" s="142"/>
    </row>
    <row r="1610" spans="13:14" hidden="1" x14ac:dyDescent="0.25">
      <c r="M1610" s="142"/>
      <c r="N1610" s="142"/>
    </row>
    <row r="1611" spans="13:14" hidden="1" x14ac:dyDescent="0.25">
      <c r="M1611" s="142"/>
      <c r="N1611" s="142"/>
    </row>
    <row r="1612" spans="13:14" hidden="1" x14ac:dyDescent="0.25">
      <c r="M1612" s="142"/>
      <c r="N1612" s="142"/>
    </row>
    <row r="1613" spans="13:14" hidden="1" x14ac:dyDescent="0.25">
      <c r="M1613" s="142"/>
      <c r="N1613" s="142"/>
    </row>
    <row r="1614" spans="13:14" hidden="1" x14ac:dyDescent="0.25">
      <c r="M1614" s="142"/>
      <c r="N1614" s="142"/>
    </row>
    <row r="1615" spans="13:14" hidden="1" x14ac:dyDescent="0.25">
      <c r="M1615" s="142"/>
      <c r="N1615" s="142"/>
    </row>
    <row r="1616" spans="13:14" hidden="1" x14ac:dyDescent="0.25">
      <c r="M1616" s="142"/>
      <c r="N1616" s="142"/>
    </row>
    <row r="1617" spans="13:14" hidden="1" x14ac:dyDescent="0.25">
      <c r="M1617" s="142"/>
      <c r="N1617" s="142"/>
    </row>
    <row r="1618" spans="13:14" hidden="1" x14ac:dyDescent="0.25">
      <c r="M1618" s="142"/>
      <c r="N1618" s="142"/>
    </row>
    <row r="1619" spans="13:14" hidden="1" x14ac:dyDescent="0.25">
      <c r="M1619" s="142"/>
      <c r="N1619" s="142"/>
    </row>
    <row r="1620" spans="13:14" hidden="1" x14ac:dyDescent="0.25">
      <c r="M1620" s="142"/>
      <c r="N1620" s="142"/>
    </row>
    <row r="1621" spans="13:14" hidden="1" x14ac:dyDescent="0.25">
      <c r="M1621" s="142"/>
      <c r="N1621" s="142"/>
    </row>
    <row r="1622" spans="13:14" hidden="1" x14ac:dyDescent="0.25">
      <c r="M1622" s="142"/>
      <c r="N1622" s="142"/>
    </row>
    <row r="1623" spans="13:14" hidden="1" x14ac:dyDescent="0.25">
      <c r="M1623" s="142"/>
      <c r="N1623" s="142"/>
    </row>
    <row r="1624" spans="13:14" hidden="1" x14ac:dyDescent="0.25">
      <c r="M1624" s="142"/>
      <c r="N1624" s="142"/>
    </row>
    <row r="1625" spans="13:14" hidden="1" x14ac:dyDescent="0.25">
      <c r="M1625" s="142"/>
      <c r="N1625" s="142"/>
    </row>
    <row r="1626" spans="13:14" hidden="1" x14ac:dyDescent="0.25">
      <c r="M1626" s="142"/>
      <c r="N1626" s="142"/>
    </row>
    <row r="1627" spans="13:14" hidden="1" x14ac:dyDescent="0.25">
      <c r="M1627" s="142"/>
      <c r="N1627" s="142"/>
    </row>
    <row r="1628" spans="13:14" hidden="1" x14ac:dyDescent="0.25">
      <c r="M1628" s="142"/>
      <c r="N1628" s="142"/>
    </row>
    <row r="1629" spans="13:14" hidden="1" x14ac:dyDescent="0.25">
      <c r="M1629" s="142"/>
      <c r="N1629" s="142"/>
    </row>
    <row r="1630" spans="13:14" hidden="1" x14ac:dyDescent="0.25">
      <c r="M1630" s="142"/>
      <c r="N1630" s="142"/>
    </row>
    <row r="1631" spans="13:14" hidden="1" x14ac:dyDescent="0.25">
      <c r="M1631" s="142"/>
      <c r="N1631" s="142"/>
    </row>
    <row r="1632" spans="13:14" hidden="1" x14ac:dyDescent="0.25">
      <c r="M1632" s="142"/>
      <c r="N1632" s="142"/>
    </row>
    <row r="1633" spans="13:14" hidden="1" x14ac:dyDescent="0.25">
      <c r="M1633" s="142"/>
      <c r="N1633" s="142"/>
    </row>
    <row r="1634" spans="13:14" hidden="1" x14ac:dyDescent="0.25">
      <c r="M1634" s="142"/>
      <c r="N1634" s="142"/>
    </row>
    <row r="1635" spans="13:14" hidden="1" x14ac:dyDescent="0.25">
      <c r="M1635" s="142"/>
      <c r="N1635" s="142"/>
    </row>
    <row r="1636" spans="13:14" hidden="1" x14ac:dyDescent="0.25">
      <c r="M1636" s="142"/>
      <c r="N1636" s="142"/>
    </row>
    <row r="1637" spans="13:14" hidden="1" x14ac:dyDescent="0.25">
      <c r="M1637" s="142"/>
      <c r="N1637" s="142"/>
    </row>
    <row r="1638" spans="13:14" hidden="1" x14ac:dyDescent="0.25">
      <c r="M1638" s="142"/>
      <c r="N1638" s="142"/>
    </row>
    <row r="1639" spans="13:14" hidden="1" x14ac:dyDescent="0.25">
      <c r="M1639" s="142"/>
      <c r="N1639" s="142"/>
    </row>
    <row r="1640" spans="13:14" hidden="1" x14ac:dyDescent="0.25">
      <c r="M1640" s="142"/>
      <c r="N1640" s="142"/>
    </row>
    <row r="1641" spans="13:14" hidden="1" x14ac:dyDescent="0.25">
      <c r="M1641" s="142"/>
      <c r="N1641" s="142"/>
    </row>
    <row r="1642" spans="13:14" hidden="1" x14ac:dyDescent="0.25">
      <c r="M1642" s="142"/>
      <c r="N1642" s="142"/>
    </row>
    <row r="1643" spans="13:14" hidden="1" x14ac:dyDescent="0.25">
      <c r="M1643" s="142"/>
      <c r="N1643" s="142"/>
    </row>
    <row r="1644" spans="13:14" hidden="1" x14ac:dyDescent="0.25">
      <c r="M1644" s="142"/>
      <c r="N1644" s="142"/>
    </row>
    <row r="1645" spans="13:14" hidden="1" x14ac:dyDescent="0.25">
      <c r="M1645" s="142"/>
      <c r="N1645" s="142"/>
    </row>
    <row r="1646" spans="13:14" hidden="1" x14ac:dyDescent="0.25">
      <c r="M1646" s="142"/>
      <c r="N1646" s="142"/>
    </row>
    <row r="1647" spans="13:14" hidden="1" x14ac:dyDescent="0.25">
      <c r="M1647" s="142"/>
      <c r="N1647" s="142"/>
    </row>
    <row r="1648" spans="13:14" hidden="1" x14ac:dyDescent="0.25">
      <c r="M1648" s="142"/>
      <c r="N1648" s="142"/>
    </row>
    <row r="1649" spans="13:14" hidden="1" x14ac:dyDescent="0.25">
      <c r="M1649" s="142"/>
      <c r="N1649" s="142"/>
    </row>
    <row r="1650" spans="13:14" hidden="1" x14ac:dyDescent="0.25">
      <c r="M1650" s="142"/>
      <c r="N1650" s="142"/>
    </row>
    <row r="1651" spans="13:14" hidden="1" x14ac:dyDescent="0.25">
      <c r="M1651" s="142"/>
      <c r="N1651" s="142"/>
    </row>
    <row r="1652" spans="13:14" hidden="1" x14ac:dyDescent="0.25">
      <c r="M1652" s="142"/>
      <c r="N1652" s="142"/>
    </row>
    <row r="1653" spans="13:14" hidden="1" x14ac:dyDescent="0.25">
      <c r="M1653" s="142"/>
      <c r="N1653" s="142"/>
    </row>
    <row r="1654" spans="13:14" hidden="1" x14ac:dyDescent="0.25">
      <c r="M1654" s="142"/>
      <c r="N1654" s="142"/>
    </row>
    <row r="1655" spans="13:14" hidden="1" x14ac:dyDescent="0.25">
      <c r="M1655" s="142"/>
      <c r="N1655" s="142"/>
    </row>
    <row r="1656" spans="13:14" hidden="1" x14ac:dyDescent="0.25">
      <c r="M1656" s="142"/>
      <c r="N1656" s="142"/>
    </row>
    <row r="1657" spans="13:14" hidden="1" x14ac:dyDescent="0.25">
      <c r="M1657" s="142"/>
      <c r="N1657" s="142"/>
    </row>
    <row r="1658" spans="13:14" hidden="1" x14ac:dyDescent="0.25">
      <c r="M1658" s="142"/>
      <c r="N1658" s="142"/>
    </row>
    <row r="1659" spans="13:14" hidden="1" x14ac:dyDescent="0.25">
      <c r="M1659" s="142"/>
      <c r="N1659" s="142"/>
    </row>
    <row r="1660" spans="13:14" hidden="1" x14ac:dyDescent="0.25">
      <c r="M1660" s="142"/>
      <c r="N1660" s="142"/>
    </row>
    <row r="1661" spans="13:14" hidden="1" x14ac:dyDescent="0.25">
      <c r="M1661" s="142"/>
      <c r="N1661" s="142"/>
    </row>
    <row r="1662" spans="13:14" hidden="1" x14ac:dyDescent="0.25">
      <c r="M1662" s="142"/>
      <c r="N1662" s="142"/>
    </row>
    <row r="1663" spans="13:14" hidden="1" x14ac:dyDescent="0.25">
      <c r="M1663" s="142"/>
      <c r="N1663" s="142"/>
    </row>
    <row r="1664" spans="13:14" hidden="1" x14ac:dyDescent="0.25">
      <c r="M1664" s="142"/>
      <c r="N1664" s="142"/>
    </row>
    <row r="1665" spans="13:14" hidden="1" x14ac:dyDescent="0.25">
      <c r="M1665" s="142"/>
      <c r="N1665" s="142"/>
    </row>
    <row r="1666" spans="13:14" hidden="1" x14ac:dyDescent="0.25">
      <c r="M1666" s="142"/>
      <c r="N1666" s="142"/>
    </row>
    <row r="1667" spans="13:14" hidden="1" x14ac:dyDescent="0.25">
      <c r="M1667" s="142"/>
      <c r="N1667" s="142"/>
    </row>
    <row r="1668" spans="13:14" hidden="1" x14ac:dyDescent="0.25">
      <c r="M1668" s="142"/>
      <c r="N1668" s="142"/>
    </row>
    <row r="1669" spans="13:14" hidden="1" x14ac:dyDescent="0.25">
      <c r="M1669" s="142"/>
      <c r="N1669" s="142"/>
    </row>
    <row r="1670" spans="13:14" hidden="1" x14ac:dyDescent="0.25">
      <c r="M1670" s="142"/>
      <c r="N1670" s="142"/>
    </row>
    <row r="1671" spans="13:14" hidden="1" x14ac:dyDescent="0.25">
      <c r="M1671" s="142"/>
      <c r="N1671" s="142"/>
    </row>
    <row r="1672" spans="13:14" hidden="1" x14ac:dyDescent="0.25">
      <c r="M1672" s="142"/>
      <c r="N1672" s="142"/>
    </row>
    <row r="1673" spans="13:14" hidden="1" x14ac:dyDescent="0.25">
      <c r="M1673" s="142"/>
      <c r="N1673" s="142"/>
    </row>
    <row r="1674" spans="13:14" hidden="1" x14ac:dyDescent="0.25">
      <c r="M1674" s="142"/>
      <c r="N1674" s="142"/>
    </row>
    <row r="1675" spans="13:14" hidden="1" x14ac:dyDescent="0.25">
      <c r="M1675" s="142"/>
      <c r="N1675" s="142"/>
    </row>
    <row r="1676" spans="13:14" hidden="1" x14ac:dyDescent="0.25">
      <c r="M1676" s="142"/>
      <c r="N1676" s="142"/>
    </row>
    <row r="1677" spans="13:14" hidden="1" x14ac:dyDescent="0.25">
      <c r="M1677" s="142"/>
      <c r="N1677" s="142"/>
    </row>
    <row r="1678" spans="13:14" hidden="1" x14ac:dyDescent="0.25">
      <c r="M1678" s="142"/>
      <c r="N1678" s="142"/>
    </row>
    <row r="1679" spans="13:14" hidden="1" x14ac:dyDescent="0.25">
      <c r="M1679" s="142"/>
      <c r="N1679" s="142"/>
    </row>
    <row r="1680" spans="13:14" hidden="1" x14ac:dyDescent="0.25">
      <c r="M1680" s="142"/>
      <c r="N1680" s="142"/>
    </row>
    <row r="1681" spans="13:14" hidden="1" x14ac:dyDescent="0.25">
      <c r="M1681" s="142"/>
      <c r="N1681" s="142"/>
    </row>
    <row r="1682" spans="13:14" hidden="1" x14ac:dyDescent="0.25">
      <c r="M1682" s="142"/>
      <c r="N1682" s="142"/>
    </row>
    <row r="1683" spans="13:14" hidden="1" x14ac:dyDescent="0.25">
      <c r="M1683" s="142"/>
      <c r="N1683" s="142"/>
    </row>
    <row r="1684" spans="13:14" hidden="1" x14ac:dyDescent="0.25">
      <c r="M1684" s="142"/>
      <c r="N1684" s="142"/>
    </row>
    <row r="1685" spans="13:14" hidden="1" x14ac:dyDescent="0.25">
      <c r="M1685" s="142"/>
      <c r="N1685" s="142"/>
    </row>
    <row r="1686" spans="13:14" hidden="1" x14ac:dyDescent="0.25">
      <c r="M1686" s="142"/>
      <c r="N1686" s="142"/>
    </row>
    <row r="1687" spans="13:14" hidden="1" x14ac:dyDescent="0.25">
      <c r="M1687" s="142"/>
      <c r="N1687" s="142"/>
    </row>
    <row r="1688" spans="13:14" hidden="1" x14ac:dyDescent="0.25">
      <c r="M1688" s="142"/>
      <c r="N1688" s="142"/>
    </row>
    <row r="1689" spans="13:14" hidden="1" x14ac:dyDescent="0.25">
      <c r="M1689" s="142"/>
      <c r="N1689" s="142"/>
    </row>
    <row r="1690" spans="13:14" hidden="1" x14ac:dyDescent="0.25">
      <c r="M1690" s="142"/>
      <c r="N1690" s="142"/>
    </row>
    <row r="1691" spans="13:14" hidden="1" x14ac:dyDescent="0.25">
      <c r="M1691" s="142"/>
      <c r="N1691" s="142"/>
    </row>
    <row r="1692" spans="13:14" hidden="1" x14ac:dyDescent="0.25">
      <c r="M1692" s="142"/>
      <c r="N1692" s="142"/>
    </row>
    <row r="1693" spans="13:14" hidden="1" x14ac:dyDescent="0.25">
      <c r="M1693" s="142"/>
      <c r="N1693" s="142"/>
    </row>
    <row r="1694" spans="13:14" hidden="1" x14ac:dyDescent="0.25">
      <c r="M1694" s="142"/>
      <c r="N1694" s="142"/>
    </row>
    <row r="1695" spans="13:14" hidden="1" x14ac:dyDescent="0.25">
      <c r="M1695" s="142"/>
      <c r="N1695" s="142"/>
    </row>
    <row r="1696" spans="13:14" hidden="1" x14ac:dyDescent="0.25">
      <c r="M1696" s="142"/>
      <c r="N1696" s="142"/>
    </row>
    <row r="1697" spans="13:14" hidden="1" x14ac:dyDescent="0.25">
      <c r="M1697" s="142"/>
      <c r="N1697" s="142"/>
    </row>
    <row r="1698" spans="13:14" hidden="1" x14ac:dyDescent="0.25">
      <c r="M1698" s="142"/>
      <c r="N1698" s="142"/>
    </row>
    <row r="1699" spans="13:14" hidden="1" x14ac:dyDescent="0.25">
      <c r="M1699" s="142"/>
      <c r="N1699" s="142"/>
    </row>
    <row r="1700" spans="13:14" hidden="1" x14ac:dyDescent="0.25">
      <c r="M1700" s="142"/>
      <c r="N1700" s="142"/>
    </row>
    <row r="1701" spans="13:14" hidden="1" x14ac:dyDescent="0.25">
      <c r="M1701" s="142"/>
      <c r="N1701" s="142"/>
    </row>
    <row r="1702" spans="13:14" hidden="1" x14ac:dyDescent="0.25">
      <c r="M1702" s="142"/>
      <c r="N1702" s="142"/>
    </row>
    <row r="1703" spans="13:14" hidden="1" x14ac:dyDescent="0.25">
      <c r="M1703" s="142"/>
      <c r="N1703" s="142"/>
    </row>
    <row r="1704" spans="13:14" hidden="1" x14ac:dyDescent="0.25">
      <c r="M1704" s="142"/>
      <c r="N1704" s="142"/>
    </row>
    <row r="1705" spans="13:14" hidden="1" x14ac:dyDescent="0.25">
      <c r="M1705" s="142"/>
      <c r="N1705" s="142"/>
    </row>
    <row r="1706" spans="13:14" hidden="1" x14ac:dyDescent="0.25">
      <c r="M1706" s="142"/>
      <c r="N1706" s="142"/>
    </row>
    <row r="1707" spans="13:14" hidden="1" x14ac:dyDescent="0.25">
      <c r="M1707" s="142"/>
      <c r="N1707" s="142"/>
    </row>
    <row r="1708" spans="13:14" hidden="1" x14ac:dyDescent="0.25">
      <c r="M1708" s="142"/>
      <c r="N1708" s="142"/>
    </row>
    <row r="1709" spans="13:14" hidden="1" x14ac:dyDescent="0.25">
      <c r="M1709" s="142"/>
      <c r="N1709" s="142"/>
    </row>
    <row r="1710" spans="13:14" hidden="1" x14ac:dyDescent="0.25">
      <c r="M1710" s="142"/>
      <c r="N1710" s="142"/>
    </row>
    <row r="1711" spans="13:14" hidden="1" x14ac:dyDescent="0.25">
      <c r="M1711" s="142"/>
      <c r="N1711" s="142"/>
    </row>
    <row r="1712" spans="13:14" hidden="1" x14ac:dyDescent="0.25">
      <c r="M1712" s="142"/>
      <c r="N1712" s="142"/>
    </row>
    <row r="1713" spans="13:14" hidden="1" x14ac:dyDescent="0.25">
      <c r="M1713" s="142"/>
      <c r="N1713" s="142"/>
    </row>
    <row r="1714" spans="13:14" hidden="1" x14ac:dyDescent="0.25">
      <c r="M1714" s="142"/>
      <c r="N1714" s="142"/>
    </row>
    <row r="1715" spans="13:14" hidden="1" x14ac:dyDescent="0.25">
      <c r="M1715" s="142"/>
      <c r="N1715" s="142"/>
    </row>
    <row r="1716" spans="13:14" hidden="1" x14ac:dyDescent="0.25">
      <c r="M1716" s="142"/>
      <c r="N1716" s="142"/>
    </row>
    <row r="1717" spans="13:14" hidden="1" x14ac:dyDescent="0.25">
      <c r="M1717" s="142"/>
      <c r="N1717" s="142"/>
    </row>
    <row r="1718" spans="13:14" hidden="1" x14ac:dyDescent="0.25">
      <c r="M1718" s="142"/>
      <c r="N1718" s="142"/>
    </row>
    <row r="1719" spans="13:14" hidden="1" x14ac:dyDescent="0.25">
      <c r="M1719" s="142"/>
      <c r="N1719" s="142"/>
    </row>
    <row r="1720" spans="13:14" hidden="1" x14ac:dyDescent="0.25">
      <c r="M1720" s="142"/>
      <c r="N1720" s="142"/>
    </row>
    <row r="1721" spans="13:14" hidden="1" x14ac:dyDescent="0.25">
      <c r="M1721" s="142"/>
      <c r="N1721" s="142"/>
    </row>
    <row r="1722" spans="13:14" hidden="1" x14ac:dyDescent="0.25">
      <c r="M1722" s="142"/>
      <c r="N1722" s="142"/>
    </row>
    <row r="1723" spans="13:14" hidden="1" x14ac:dyDescent="0.25">
      <c r="M1723" s="142"/>
      <c r="N1723" s="142"/>
    </row>
    <row r="1724" spans="13:14" hidden="1" x14ac:dyDescent="0.25">
      <c r="M1724" s="142"/>
      <c r="N1724" s="142"/>
    </row>
    <row r="1725" spans="13:14" hidden="1" x14ac:dyDescent="0.25">
      <c r="M1725" s="142"/>
      <c r="N1725" s="142"/>
    </row>
    <row r="1726" spans="13:14" hidden="1" x14ac:dyDescent="0.25">
      <c r="M1726" s="142"/>
      <c r="N1726" s="142"/>
    </row>
    <row r="1727" spans="13:14" hidden="1" x14ac:dyDescent="0.25">
      <c r="M1727" s="142"/>
      <c r="N1727" s="142"/>
    </row>
    <row r="1728" spans="13:14" hidden="1" x14ac:dyDescent="0.25">
      <c r="M1728" s="142"/>
      <c r="N1728" s="142"/>
    </row>
    <row r="1729" spans="13:14" hidden="1" x14ac:dyDescent="0.25">
      <c r="M1729" s="142"/>
      <c r="N1729" s="142"/>
    </row>
    <row r="1730" spans="13:14" hidden="1" x14ac:dyDescent="0.25">
      <c r="M1730" s="142"/>
      <c r="N1730" s="142"/>
    </row>
    <row r="1731" spans="13:14" hidden="1" x14ac:dyDescent="0.25">
      <c r="M1731" s="142"/>
      <c r="N1731" s="142"/>
    </row>
    <row r="1732" spans="13:14" hidden="1" x14ac:dyDescent="0.25">
      <c r="M1732" s="142"/>
      <c r="N1732" s="142"/>
    </row>
    <row r="1733" spans="13:14" hidden="1" x14ac:dyDescent="0.25">
      <c r="M1733" s="142"/>
      <c r="N1733" s="142"/>
    </row>
    <row r="1734" spans="13:14" hidden="1" x14ac:dyDescent="0.25">
      <c r="M1734" s="142"/>
      <c r="N1734" s="142"/>
    </row>
    <row r="1735" spans="13:14" hidden="1" x14ac:dyDescent="0.25">
      <c r="M1735" s="142"/>
      <c r="N1735" s="142"/>
    </row>
    <row r="1736" spans="13:14" hidden="1" x14ac:dyDescent="0.25">
      <c r="M1736" s="142"/>
      <c r="N1736" s="142"/>
    </row>
    <row r="1737" spans="13:14" hidden="1" x14ac:dyDescent="0.25">
      <c r="M1737" s="142"/>
      <c r="N1737" s="142"/>
    </row>
    <row r="1738" spans="13:14" hidden="1" x14ac:dyDescent="0.25">
      <c r="M1738" s="142"/>
      <c r="N1738" s="142"/>
    </row>
    <row r="1739" spans="13:14" hidden="1" x14ac:dyDescent="0.25">
      <c r="M1739" s="142"/>
      <c r="N1739" s="142"/>
    </row>
    <row r="1740" spans="13:14" hidden="1" x14ac:dyDescent="0.25">
      <c r="M1740" s="142"/>
      <c r="N1740" s="142"/>
    </row>
    <row r="1741" spans="13:14" hidden="1" x14ac:dyDescent="0.25">
      <c r="M1741" s="142"/>
      <c r="N1741" s="142"/>
    </row>
    <row r="1742" spans="13:14" hidden="1" x14ac:dyDescent="0.25">
      <c r="M1742" s="142"/>
      <c r="N1742" s="142"/>
    </row>
    <row r="1743" spans="13:14" hidden="1" x14ac:dyDescent="0.25">
      <c r="M1743" s="142"/>
      <c r="N1743" s="142"/>
    </row>
    <row r="1744" spans="13:14" hidden="1" x14ac:dyDescent="0.25">
      <c r="M1744" s="142"/>
      <c r="N1744" s="142"/>
    </row>
    <row r="1745" spans="13:14" hidden="1" x14ac:dyDescent="0.25">
      <c r="M1745" s="142"/>
      <c r="N1745" s="142"/>
    </row>
    <row r="1746" spans="13:14" hidden="1" x14ac:dyDescent="0.25">
      <c r="M1746" s="142"/>
      <c r="N1746" s="142"/>
    </row>
    <row r="1747" spans="13:14" hidden="1" x14ac:dyDescent="0.25">
      <c r="M1747" s="142"/>
      <c r="N1747" s="142"/>
    </row>
    <row r="1748" spans="13:14" hidden="1" x14ac:dyDescent="0.25">
      <c r="M1748" s="142"/>
      <c r="N1748" s="142"/>
    </row>
    <row r="1749" spans="13:14" hidden="1" x14ac:dyDescent="0.25">
      <c r="M1749" s="142"/>
      <c r="N1749" s="142"/>
    </row>
    <row r="1750" spans="13:14" hidden="1" x14ac:dyDescent="0.25">
      <c r="M1750" s="142"/>
      <c r="N1750" s="142"/>
    </row>
    <row r="1751" spans="13:14" hidden="1" x14ac:dyDescent="0.25">
      <c r="M1751" s="142"/>
      <c r="N1751" s="142"/>
    </row>
    <row r="1752" spans="13:14" hidden="1" x14ac:dyDescent="0.25">
      <c r="M1752" s="142"/>
      <c r="N1752" s="142"/>
    </row>
    <row r="1753" spans="13:14" hidden="1" x14ac:dyDescent="0.25">
      <c r="M1753" s="142"/>
      <c r="N1753" s="142"/>
    </row>
    <row r="1754" spans="13:14" hidden="1" x14ac:dyDescent="0.25">
      <c r="M1754" s="142"/>
      <c r="N1754" s="142"/>
    </row>
    <row r="1755" spans="13:14" hidden="1" x14ac:dyDescent="0.25">
      <c r="M1755" s="142"/>
      <c r="N1755" s="142"/>
    </row>
    <row r="1756" spans="13:14" hidden="1" x14ac:dyDescent="0.25">
      <c r="M1756" s="142"/>
      <c r="N1756" s="142"/>
    </row>
    <row r="1757" spans="13:14" hidden="1" x14ac:dyDescent="0.25">
      <c r="M1757" s="142"/>
      <c r="N1757" s="142"/>
    </row>
    <row r="1758" spans="13:14" hidden="1" x14ac:dyDescent="0.25">
      <c r="M1758" s="142"/>
      <c r="N1758" s="142"/>
    </row>
    <row r="1759" spans="13:14" hidden="1" x14ac:dyDescent="0.25">
      <c r="M1759" s="142"/>
      <c r="N1759" s="142"/>
    </row>
    <row r="1760" spans="13:14" hidden="1" x14ac:dyDescent="0.25">
      <c r="M1760" s="142"/>
      <c r="N1760" s="142"/>
    </row>
    <row r="1761" spans="13:14" hidden="1" x14ac:dyDescent="0.25">
      <c r="M1761" s="142"/>
      <c r="N1761" s="142"/>
    </row>
    <row r="1762" spans="13:14" hidden="1" x14ac:dyDescent="0.25">
      <c r="M1762" s="142"/>
      <c r="N1762" s="142"/>
    </row>
    <row r="1763" spans="13:14" hidden="1" x14ac:dyDescent="0.25">
      <c r="M1763" s="142"/>
      <c r="N1763" s="142"/>
    </row>
    <row r="1764" spans="13:14" hidden="1" x14ac:dyDescent="0.25">
      <c r="M1764" s="142"/>
      <c r="N1764" s="142"/>
    </row>
    <row r="1765" spans="13:14" hidden="1" x14ac:dyDescent="0.25">
      <c r="M1765" s="142"/>
      <c r="N1765" s="142"/>
    </row>
    <row r="1766" spans="13:14" hidden="1" x14ac:dyDescent="0.25">
      <c r="M1766" s="142"/>
      <c r="N1766" s="142"/>
    </row>
    <row r="1767" spans="13:14" hidden="1" x14ac:dyDescent="0.25">
      <c r="M1767" s="142"/>
      <c r="N1767" s="142"/>
    </row>
    <row r="1768" spans="13:14" hidden="1" x14ac:dyDescent="0.25">
      <c r="M1768" s="142"/>
      <c r="N1768" s="142"/>
    </row>
    <row r="1769" spans="13:14" hidden="1" x14ac:dyDescent="0.25">
      <c r="M1769" s="142"/>
      <c r="N1769" s="142"/>
    </row>
    <row r="1770" spans="13:14" hidden="1" x14ac:dyDescent="0.25">
      <c r="M1770" s="142"/>
      <c r="N1770" s="142"/>
    </row>
    <row r="1771" spans="13:14" hidden="1" x14ac:dyDescent="0.25">
      <c r="M1771" s="142"/>
      <c r="N1771" s="142"/>
    </row>
    <row r="1772" spans="13:14" hidden="1" x14ac:dyDescent="0.25">
      <c r="M1772" s="142"/>
      <c r="N1772" s="142"/>
    </row>
    <row r="1773" spans="13:14" hidden="1" x14ac:dyDescent="0.25">
      <c r="M1773" s="142"/>
      <c r="N1773" s="142"/>
    </row>
    <row r="1774" spans="13:14" hidden="1" x14ac:dyDescent="0.25">
      <c r="M1774" s="142"/>
      <c r="N1774" s="142"/>
    </row>
    <row r="1775" spans="13:14" hidden="1" x14ac:dyDescent="0.25">
      <c r="M1775" s="142"/>
      <c r="N1775" s="142"/>
    </row>
    <row r="1776" spans="13:14" hidden="1" x14ac:dyDescent="0.25">
      <c r="M1776" s="142"/>
      <c r="N1776" s="142"/>
    </row>
    <row r="1777" spans="13:14" hidden="1" x14ac:dyDescent="0.25">
      <c r="M1777" s="142"/>
      <c r="N1777" s="142"/>
    </row>
    <row r="1778" spans="13:14" hidden="1" x14ac:dyDescent="0.25">
      <c r="M1778" s="142"/>
      <c r="N1778" s="142"/>
    </row>
    <row r="1779" spans="13:14" hidden="1" x14ac:dyDescent="0.25">
      <c r="M1779" s="142"/>
      <c r="N1779" s="142"/>
    </row>
    <row r="1780" spans="13:14" hidden="1" x14ac:dyDescent="0.25">
      <c r="M1780" s="142"/>
      <c r="N1780" s="142"/>
    </row>
    <row r="1781" spans="13:14" hidden="1" x14ac:dyDescent="0.25">
      <c r="M1781" s="142"/>
      <c r="N1781" s="142"/>
    </row>
    <row r="1782" spans="13:14" hidden="1" x14ac:dyDescent="0.25">
      <c r="M1782" s="142"/>
      <c r="N1782" s="142"/>
    </row>
    <row r="1783" spans="13:14" hidden="1" x14ac:dyDescent="0.25">
      <c r="M1783" s="142"/>
      <c r="N1783" s="142"/>
    </row>
    <row r="1784" spans="13:14" hidden="1" x14ac:dyDescent="0.25">
      <c r="M1784" s="142"/>
      <c r="N1784" s="142"/>
    </row>
    <row r="1785" spans="13:14" hidden="1" x14ac:dyDescent="0.25">
      <c r="M1785" s="142"/>
      <c r="N1785" s="142"/>
    </row>
    <row r="1786" spans="13:14" hidden="1" x14ac:dyDescent="0.25">
      <c r="M1786" s="142"/>
      <c r="N1786" s="142"/>
    </row>
    <row r="1787" spans="13:14" hidden="1" x14ac:dyDescent="0.25">
      <c r="M1787" s="142"/>
      <c r="N1787" s="142"/>
    </row>
    <row r="1788" spans="13:14" hidden="1" x14ac:dyDescent="0.25">
      <c r="M1788" s="142"/>
      <c r="N1788" s="142"/>
    </row>
    <row r="1789" spans="13:14" hidden="1" x14ac:dyDescent="0.25">
      <c r="M1789" s="142"/>
      <c r="N1789" s="142"/>
    </row>
    <row r="1790" spans="13:14" hidden="1" x14ac:dyDescent="0.25">
      <c r="M1790" s="142"/>
      <c r="N1790" s="142"/>
    </row>
    <row r="1791" spans="13:14" hidden="1" x14ac:dyDescent="0.25">
      <c r="M1791" s="142"/>
      <c r="N1791" s="142"/>
    </row>
    <row r="1792" spans="13:14" hidden="1" x14ac:dyDescent="0.25">
      <c r="M1792" s="142"/>
      <c r="N1792" s="142"/>
    </row>
    <row r="1793" spans="13:14" hidden="1" x14ac:dyDescent="0.25">
      <c r="M1793" s="142"/>
      <c r="N1793" s="142"/>
    </row>
    <row r="1794" spans="13:14" hidden="1" x14ac:dyDescent="0.25">
      <c r="M1794" s="142"/>
      <c r="N1794" s="142"/>
    </row>
    <row r="1795" spans="13:14" hidden="1" x14ac:dyDescent="0.25">
      <c r="M1795" s="142"/>
      <c r="N1795" s="142"/>
    </row>
    <row r="1796" spans="13:14" hidden="1" x14ac:dyDescent="0.25">
      <c r="M1796" s="142"/>
      <c r="N1796" s="142"/>
    </row>
    <row r="1797" spans="13:14" hidden="1" x14ac:dyDescent="0.25">
      <c r="M1797" s="142"/>
      <c r="N1797" s="142"/>
    </row>
    <row r="1798" spans="13:14" hidden="1" x14ac:dyDescent="0.25">
      <c r="M1798" s="142"/>
      <c r="N1798" s="142"/>
    </row>
    <row r="1799" spans="13:14" hidden="1" x14ac:dyDescent="0.25">
      <c r="M1799" s="142"/>
      <c r="N1799" s="142"/>
    </row>
    <row r="1800" spans="13:14" hidden="1" x14ac:dyDescent="0.25">
      <c r="M1800" s="142"/>
      <c r="N1800" s="142"/>
    </row>
    <row r="1801" spans="13:14" hidden="1" x14ac:dyDescent="0.25">
      <c r="M1801" s="142"/>
      <c r="N1801" s="142"/>
    </row>
    <row r="1802" spans="13:14" hidden="1" x14ac:dyDescent="0.25">
      <c r="M1802" s="142"/>
      <c r="N1802" s="142"/>
    </row>
    <row r="1803" spans="13:14" hidden="1" x14ac:dyDescent="0.25">
      <c r="M1803" s="142"/>
      <c r="N1803" s="142"/>
    </row>
    <row r="1804" spans="13:14" hidden="1" x14ac:dyDescent="0.25">
      <c r="M1804" s="142"/>
      <c r="N1804" s="142"/>
    </row>
    <row r="1805" spans="13:14" hidden="1" x14ac:dyDescent="0.25">
      <c r="M1805" s="142"/>
      <c r="N1805" s="142"/>
    </row>
    <row r="1806" spans="13:14" hidden="1" x14ac:dyDescent="0.25">
      <c r="M1806" s="142"/>
      <c r="N1806" s="142"/>
    </row>
    <row r="1807" spans="13:14" hidden="1" x14ac:dyDescent="0.25">
      <c r="M1807" s="142"/>
      <c r="N1807" s="142"/>
    </row>
    <row r="1808" spans="13:14" hidden="1" x14ac:dyDescent="0.25">
      <c r="M1808" s="142"/>
      <c r="N1808" s="142"/>
    </row>
    <row r="1809" spans="13:14" hidden="1" x14ac:dyDescent="0.25">
      <c r="M1809" s="142"/>
      <c r="N1809" s="142"/>
    </row>
    <row r="1810" spans="13:14" hidden="1" x14ac:dyDescent="0.25">
      <c r="M1810" s="142"/>
      <c r="N1810" s="142"/>
    </row>
    <row r="1811" spans="13:14" hidden="1" x14ac:dyDescent="0.25">
      <c r="M1811" s="142"/>
      <c r="N1811" s="142"/>
    </row>
    <row r="1812" spans="13:14" hidden="1" x14ac:dyDescent="0.25">
      <c r="M1812" s="142"/>
      <c r="N1812" s="142"/>
    </row>
    <row r="1813" spans="13:14" hidden="1" x14ac:dyDescent="0.25">
      <c r="M1813" s="142"/>
      <c r="N1813" s="142"/>
    </row>
    <row r="1814" spans="13:14" hidden="1" x14ac:dyDescent="0.25">
      <c r="M1814" s="142"/>
      <c r="N1814" s="142"/>
    </row>
    <row r="1815" spans="13:14" hidden="1" x14ac:dyDescent="0.25">
      <c r="M1815" s="142"/>
      <c r="N1815" s="142"/>
    </row>
    <row r="1816" spans="13:14" hidden="1" x14ac:dyDescent="0.25">
      <c r="M1816" s="142"/>
      <c r="N1816" s="142"/>
    </row>
    <row r="1817" spans="13:14" hidden="1" x14ac:dyDescent="0.25">
      <c r="M1817" s="142"/>
      <c r="N1817" s="142"/>
    </row>
    <row r="1818" spans="13:14" hidden="1" x14ac:dyDescent="0.25">
      <c r="M1818" s="142"/>
      <c r="N1818" s="142"/>
    </row>
    <row r="1819" spans="13:14" hidden="1" x14ac:dyDescent="0.25">
      <c r="M1819" s="142"/>
      <c r="N1819" s="142"/>
    </row>
    <row r="1820" spans="13:14" hidden="1" x14ac:dyDescent="0.25">
      <c r="M1820" s="142"/>
      <c r="N1820" s="142"/>
    </row>
    <row r="1821" spans="13:14" hidden="1" x14ac:dyDescent="0.25">
      <c r="M1821" s="142"/>
      <c r="N1821" s="142"/>
    </row>
    <row r="1822" spans="13:14" hidden="1" x14ac:dyDescent="0.25">
      <c r="M1822" s="142"/>
      <c r="N1822" s="142"/>
    </row>
    <row r="1823" spans="13:14" hidden="1" x14ac:dyDescent="0.25">
      <c r="M1823" s="142"/>
      <c r="N1823" s="142"/>
    </row>
    <row r="1824" spans="13:14" hidden="1" x14ac:dyDescent="0.25">
      <c r="M1824" s="142"/>
      <c r="N1824" s="142"/>
    </row>
    <row r="1825" spans="13:14" hidden="1" x14ac:dyDescent="0.25">
      <c r="M1825" s="142"/>
      <c r="N1825" s="142"/>
    </row>
    <row r="1826" spans="13:14" hidden="1" x14ac:dyDescent="0.25">
      <c r="M1826" s="142"/>
      <c r="N1826" s="142"/>
    </row>
    <row r="1827" spans="13:14" hidden="1" x14ac:dyDescent="0.25">
      <c r="M1827" s="142"/>
      <c r="N1827" s="142"/>
    </row>
    <row r="1828" spans="13:14" hidden="1" x14ac:dyDescent="0.25">
      <c r="M1828" s="142"/>
      <c r="N1828" s="142"/>
    </row>
    <row r="1829" spans="13:14" hidden="1" x14ac:dyDescent="0.25">
      <c r="M1829" s="142"/>
      <c r="N1829" s="142"/>
    </row>
    <row r="1830" spans="13:14" hidden="1" x14ac:dyDescent="0.25">
      <c r="M1830" s="142"/>
      <c r="N1830" s="142"/>
    </row>
    <row r="1831" spans="13:14" hidden="1" x14ac:dyDescent="0.25">
      <c r="M1831" s="142"/>
      <c r="N1831" s="142"/>
    </row>
    <row r="1832" spans="13:14" hidden="1" x14ac:dyDescent="0.25">
      <c r="M1832" s="142"/>
      <c r="N1832" s="142"/>
    </row>
    <row r="1833" spans="13:14" hidden="1" x14ac:dyDescent="0.25">
      <c r="M1833" s="142"/>
      <c r="N1833" s="142"/>
    </row>
    <row r="1834" spans="13:14" hidden="1" x14ac:dyDescent="0.25">
      <c r="M1834" s="142"/>
      <c r="N1834" s="142"/>
    </row>
    <row r="1835" spans="13:14" hidden="1" x14ac:dyDescent="0.25">
      <c r="M1835" s="142"/>
      <c r="N1835" s="142"/>
    </row>
    <row r="1836" spans="13:14" hidden="1" x14ac:dyDescent="0.25">
      <c r="M1836" s="142"/>
      <c r="N1836" s="142"/>
    </row>
    <row r="1837" spans="13:14" hidden="1" x14ac:dyDescent="0.25">
      <c r="M1837" s="142"/>
      <c r="N1837" s="142"/>
    </row>
    <row r="1838" spans="13:14" hidden="1" x14ac:dyDescent="0.25">
      <c r="M1838" s="142"/>
      <c r="N1838" s="142"/>
    </row>
    <row r="1839" spans="13:14" hidden="1" x14ac:dyDescent="0.25">
      <c r="M1839" s="142"/>
      <c r="N1839" s="142"/>
    </row>
    <row r="1840" spans="13:14" hidden="1" x14ac:dyDescent="0.25">
      <c r="M1840" s="142"/>
      <c r="N1840" s="142"/>
    </row>
    <row r="1841" spans="13:14" hidden="1" x14ac:dyDescent="0.25">
      <c r="M1841" s="142"/>
      <c r="N1841" s="142"/>
    </row>
    <row r="1842" spans="13:14" hidden="1" x14ac:dyDescent="0.25">
      <c r="M1842" s="142"/>
      <c r="N1842" s="142"/>
    </row>
    <row r="1843" spans="13:14" hidden="1" x14ac:dyDescent="0.25">
      <c r="M1843" s="142"/>
      <c r="N1843" s="142"/>
    </row>
    <row r="1844" spans="13:14" hidden="1" x14ac:dyDescent="0.25">
      <c r="M1844" s="142"/>
      <c r="N1844" s="142"/>
    </row>
    <row r="1845" spans="13:14" hidden="1" x14ac:dyDescent="0.25">
      <c r="M1845" s="142"/>
      <c r="N1845" s="142"/>
    </row>
    <row r="1846" spans="13:14" hidden="1" x14ac:dyDescent="0.25">
      <c r="M1846" s="142"/>
      <c r="N1846" s="142"/>
    </row>
    <row r="1847" spans="13:14" hidden="1" x14ac:dyDescent="0.25">
      <c r="M1847" s="142"/>
      <c r="N1847" s="142"/>
    </row>
    <row r="1848" spans="13:14" hidden="1" x14ac:dyDescent="0.25">
      <c r="M1848" s="142"/>
      <c r="N1848" s="142"/>
    </row>
    <row r="1849" spans="13:14" hidden="1" x14ac:dyDescent="0.25">
      <c r="M1849" s="142"/>
      <c r="N1849" s="142"/>
    </row>
    <row r="1850" spans="13:14" hidden="1" x14ac:dyDescent="0.25">
      <c r="M1850" s="142"/>
      <c r="N1850" s="142"/>
    </row>
    <row r="1851" spans="13:14" hidden="1" x14ac:dyDescent="0.25">
      <c r="M1851" s="142"/>
      <c r="N1851" s="142"/>
    </row>
    <row r="1852" spans="13:14" hidden="1" x14ac:dyDescent="0.25">
      <c r="M1852" s="142"/>
      <c r="N1852" s="142"/>
    </row>
    <row r="1853" spans="13:14" hidden="1" x14ac:dyDescent="0.25">
      <c r="M1853" s="142"/>
      <c r="N1853" s="142"/>
    </row>
    <row r="1854" spans="13:14" hidden="1" x14ac:dyDescent="0.25">
      <c r="M1854" s="142"/>
      <c r="N1854" s="142"/>
    </row>
    <row r="1855" spans="13:14" hidden="1" x14ac:dyDescent="0.25">
      <c r="M1855" s="142"/>
      <c r="N1855" s="142"/>
    </row>
    <row r="1856" spans="13:14" hidden="1" x14ac:dyDescent="0.25">
      <c r="M1856" s="142"/>
      <c r="N1856" s="142"/>
    </row>
    <row r="1857" spans="13:14" hidden="1" x14ac:dyDescent="0.25">
      <c r="M1857" s="142"/>
      <c r="N1857" s="142"/>
    </row>
    <row r="1858" spans="13:14" hidden="1" x14ac:dyDescent="0.25">
      <c r="M1858" s="142"/>
      <c r="N1858" s="142"/>
    </row>
    <row r="1859" spans="13:14" hidden="1" x14ac:dyDescent="0.25">
      <c r="M1859" s="142"/>
      <c r="N1859" s="142"/>
    </row>
    <row r="1860" spans="13:14" hidden="1" x14ac:dyDescent="0.25">
      <c r="M1860" s="142"/>
      <c r="N1860" s="142"/>
    </row>
    <row r="1861" spans="13:14" hidden="1" x14ac:dyDescent="0.25">
      <c r="M1861" s="142"/>
      <c r="N1861" s="142"/>
    </row>
    <row r="1862" spans="13:14" hidden="1" x14ac:dyDescent="0.25">
      <c r="M1862" s="142"/>
      <c r="N1862" s="142"/>
    </row>
    <row r="1863" spans="13:14" hidden="1" x14ac:dyDescent="0.25">
      <c r="M1863" s="142"/>
      <c r="N1863" s="142"/>
    </row>
    <row r="1864" spans="13:14" hidden="1" x14ac:dyDescent="0.25">
      <c r="M1864" s="142"/>
      <c r="N1864" s="142"/>
    </row>
    <row r="1865" spans="13:14" hidden="1" x14ac:dyDescent="0.25">
      <c r="M1865" s="142"/>
      <c r="N1865" s="142"/>
    </row>
    <row r="1866" spans="13:14" hidden="1" x14ac:dyDescent="0.25">
      <c r="M1866" s="142"/>
      <c r="N1866" s="142"/>
    </row>
    <row r="1867" spans="13:14" hidden="1" x14ac:dyDescent="0.25">
      <c r="M1867" s="142"/>
      <c r="N1867" s="142"/>
    </row>
    <row r="1868" spans="13:14" hidden="1" x14ac:dyDescent="0.25">
      <c r="M1868" s="142"/>
      <c r="N1868" s="142"/>
    </row>
    <row r="1869" spans="13:14" hidden="1" x14ac:dyDescent="0.25">
      <c r="M1869" s="142"/>
      <c r="N1869" s="142"/>
    </row>
    <row r="1870" spans="13:14" hidden="1" x14ac:dyDescent="0.25">
      <c r="M1870" s="142"/>
      <c r="N1870" s="142"/>
    </row>
    <row r="1871" spans="13:14" hidden="1" x14ac:dyDescent="0.25">
      <c r="M1871" s="142"/>
      <c r="N1871" s="142"/>
    </row>
    <row r="1872" spans="13:14" hidden="1" x14ac:dyDescent="0.25">
      <c r="M1872" s="142"/>
      <c r="N1872" s="142"/>
    </row>
    <row r="1873" spans="13:14" hidden="1" x14ac:dyDescent="0.25">
      <c r="M1873" s="142"/>
      <c r="N1873" s="142"/>
    </row>
    <row r="1874" spans="13:14" hidden="1" x14ac:dyDescent="0.25">
      <c r="M1874" s="142"/>
      <c r="N1874" s="142"/>
    </row>
    <row r="1875" spans="13:14" hidden="1" x14ac:dyDescent="0.25">
      <c r="M1875" s="142"/>
      <c r="N1875" s="142"/>
    </row>
    <row r="1876" spans="13:14" hidden="1" x14ac:dyDescent="0.25">
      <c r="M1876" s="142"/>
      <c r="N1876" s="142"/>
    </row>
    <row r="1877" spans="13:14" hidden="1" x14ac:dyDescent="0.25">
      <c r="M1877" s="142"/>
      <c r="N1877" s="142"/>
    </row>
    <row r="1878" spans="13:14" hidden="1" x14ac:dyDescent="0.25">
      <c r="M1878" s="142"/>
      <c r="N1878" s="142"/>
    </row>
    <row r="1879" spans="13:14" hidden="1" x14ac:dyDescent="0.25">
      <c r="M1879" s="142"/>
      <c r="N1879" s="142"/>
    </row>
    <row r="1880" spans="13:14" hidden="1" x14ac:dyDescent="0.25">
      <c r="M1880" s="142"/>
      <c r="N1880" s="142"/>
    </row>
    <row r="1881" spans="13:14" hidden="1" x14ac:dyDescent="0.25">
      <c r="M1881" s="142"/>
      <c r="N1881" s="142"/>
    </row>
    <row r="1882" spans="13:14" hidden="1" x14ac:dyDescent="0.25">
      <c r="M1882" s="142"/>
      <c r="N1882" s="142"/>
    </row>
    <row r="1883" spans="13:14" hidden="1" x14ac:dyDescent="0.25">
      <c r="M1883" s="142"/>
      <c r="N1883" s="142"/>
    </row>
    <row r="1884" spans="13:14" hidden="1" x14ac:dyDescent="0.25">
      <c r="M1884" s="142"/>
      <c r="N1884" s="142"/>
    </row>
    <row r="1885" spans="13:14" hidden="1" x14ac:dyDescent="0.25">
      <c r="M1885" s="142"/>
      <c r="N1885" s="142"/>
    </row>
    <row r="1886" spans="13:14" hidden="1" x14ac:dyDescent="0.25">
      <c r="M1886" s="142"/>
      <c r="N1886" s="142"/>
    </row>
    <row r="1887" spans="13:14" hidden="1" x14ac:dyDescent="0.25">
      <c r="M1887" s="142"/>
      <c r="N1887" s="142"/>
    </row>
    <row r="1888" spans="13:14" hidden="1" x14ac:dyDescent="0.25">
      <c r="M1888" s="142"/>
      <c r="N1888" s="142"/>
    </row>
    <row r="1889" spans="13:14" hidden="1" x14ac:dyDescent="0.25">
      <c r="M1889" s="142"/>
      <c r="N1889" s="142"/>
    </row>
    <row r="1890" spans="13:14" hidden="1" x14ac:dyDescent="0.25">
      <c r="M1890" s="142"/>
      <c r="N1890" s="142"/>
    </row>
    <row r="1891" spans="13:14" hidden="1" x14ac:dyDescent="0.25">
      <c r="M1891" s="142"/>
      <c r="N1891" s="142"/>
    </row>
    <row r="1892" spans="13:14" hidden="1" x14ac:dyDescent="0.25">
      <c r="M1892" s="142"/>
      <c r="N1892" s="142"/>
    </row>
    <row r="1893" spans="13:14" hidden="1" x14ac:dyDescent="0.25">
      <c r="M1893" s="142"/>
      <c r="N1893" s="142"/>
    </row>
    <row r="1894" spans="13:14" hidden="1" x14ac:dyDescent="0.25">
      <c r="M1894" s="142"/>
      <c r="N1894" s="142"/>
    </row>
    <row r="1895" spans="13:14" hidden="1" x14ac:dyDescent="0.25">
      <c r="M1895" s="142"/>
      <c r="N1895" s="142"/>
    </row>
    <row r="1896" spans="13:14" hidden="1" x14ac:dyDescent="0.25">
      <c r="M1896" s="142"/>
      <c r="N1896" s="142"/>
    </row>
    <row r="1897" spans="13:14" hidden="1" x14ac:dyDescent="0.25">
      <c r="M1897" s="142"/>
      <c r="N1897" s="142"/>
    </row>
    <row r="1898" spans="13:14" hidden="1" x14ac:dyDescent="0.25">
      <c r="M1898" s="142"/>
      <c r="N1898" s="142"/>
    </row>
    <row r="1899" spans="13:14" hidden="1" x14ac:dyDescent="0.25">
      <c r="M1899" s="142"/>
      <c r="N1899" s="142"/>
    </row>
    <row r="1900" spans="13:14" hidden="1" x14ac:dyDescent="0.25">
      <c r="M1900" s="142"/>
      <c r="N1900" s="142"/>
    </row>
    <row r="1901" spans="13:14" hidden="1" x14ac:dyDescent="0.25">
      <c r="M1901" s="142"/>
      <c r="N1901" s="142"/>
    </row>
    <row r="1902" spans="13:14" hidden="1" x14ac:dyDescent="0.25">
      <c r="M1902" s="142"/>
      <c r="N1902" s="142"/>
    </row>
    <row r="1903" spans="13:14" hidden="1" x14ac:dyDescent="0.25">
      <c r="M1903" s="142"/>
      <c r="N1903" s="142"/>
    </row>
    <row r="1904" spans="13:14" hidden="1" x14ac:dyDescent="0.25">
      <c r="M1904" s="142"/>
      <c r="N1904" s="142"/>
    </row>
    <row r="1905" spans="13:14" hidden="1" x14ac:dyDescent="0.25">
      <c r="M1905" s="142"/>
      <c r="N1905" s="142"/>
    </row>
    <row r="1906" spans="13:14" hidden="1" x14ac:dyDescent="0.25">
      <c r="M1906" s="142"/>
      <c r="N1906" s="142"/>
    </row>
    <row r="1907" spans="13:14" hidden="1" x14ac:dyDescent="0.25">
      <c r="M1907" s="142"/>
      <c r="N1907" s="142"/>
    </row>
    <row r="1908" spans="13:14" hidden="1" x14ac:dyDescent="0.25">
      <c r="M1908" s="142"/>
      <c r="N1908" s="142"/>
    </row>
    <row r="1909" spans="13:14" hidden="1" x14ac:dyDescent="0.25">
      <c r="M1909" s="142"/>
      <c r="N1909" s="142"/>
    </row>
    <row r="1910" spans="13:14" hidden="1" x14ac:dyDescent="0.25">
      <c r="M1910" s="142"/>
      <c r="N1910" s="142"/>
    </row>
    <row r="1911" spans="13:14" hidden="1" x14ac:dyDescent="0.25">
      <c r="M1911" s="142"/>
      <c r="N1911" s="142"/>
    </row>
    <row r="1912" spans="13:14" hidden="1" x14ac:dyDescent="0.25">
      <c r="M1912" s="142"/>
      <c r="N1912" s="142"/>
    </row>
    <row r="1913" spans="13:14" hidden="1" x14ac:dyDescent="0.25">
      <c r="M1913" s="142"/>
      <c r="N1913" s="142"/>
    </row>
    <row r="1914" spans="13:14" hidden="1" x14ac:dyDescent="0.25">
      <c r="M1914" s="142"/>
      <c r="N1914" s="142"/>
    </row>
    <row r="1915" spans="13:14" hidden="1" x14ac:dyDescent="0.25">
      <c r="M1915" s="142"/>
      <c r="N1915" s="142"/>
    </row>
    <row r="1916" spans="13:14" hidden="1" x14ac:dyDescent="0.25">
      <c r="M1916" s="142"/>
      <c r="N1916" s="142"/>
    </row>
    <row r="1917" spans="13:14" hidden="1" x14ac:dyDescent="0.25">
      <c r="M1917" s="142"/>
      <c r="N1917" s="142"/>
    </row>
    <row r="1918" spans="13:14" hidden="1" x14ac:dyDescent="0.25">
      <c r="M1918" s="142"/>
      <c r="N1918" s="142"/>
    </row>
    <row r="1919" spans="13:14" hidden="1" x14ac:dyDescent="0.25">
      <c r="M1919" s="142"/>
      <c r="N1919" s="142"/>
    </row>
    <row r="1920" spans="13:14" hidden="1" x14ac:dyDescent="0.25">
      <c r="M1920" s="142"/>
      <c r="N1920" s="142"/>
    </row>
    <row r="1921" spans="13:14" hidden="1" x14ac:dyDescent="0.25">
      <c r="M1921" s="142"/>
      <c r="N1921" s="142"/>
    </row>
    <row r="1922" spans="13:14" hidden="1" x14ac:dyDescent="0.25">
      <c r="M1922" s="142"/>
      <c r="N1922" s="142"/>
    </row>
    <row r="1923" spans="13:14" hidden="1" x14ac:dyDescent="0.25">
      <c r="M1923" s="142"/>
      <c r="N1923" s="142"/>
    </row>
    <row r="1924" spans="13:14" hidden="1" x14ac:dyDescent="0.25">
      <c r="M1924" s="142"/>
      <c r="N1924" s="142"/>
    </row>
    <row r="1925" spans="13:14" hidden="1" x14ac:dyDescent="0.25">
      <c r="M1925" s="142"/>
      <c r="N1925" s="142"/>
    </row>
    <row r="1926" spans="13:14" hidden="1" x14ac:dyDescent="0.25">
      <c r="M1926" s="142"/>
      <c r="N1926" s="142"/>
    </row>
    <row r="1927" spans="13:14" hidden="1" x14ac:dyDescent="0.25">
      <c r="M1927" s="142"/>
      <c r="N1927" s="142"/>
    </row>
    <row r="1928" spans="13:14" hidden="1" x14ac:dyDescent="0.25">
      <c r="M1928" s="142"/>
      <c r="N1928" s="142"/>
    </row>
    <row r="1929" spans="13:14" hidden="1" x14ac:dyDescent="0.25">
      <c r="M1929" s="142"/>
      <c r="N1929" s="142"/>
    </row>
    <row r="1930" spans="13:14" hidden="1" x14ac:dyDescent="0.25">
      <c r="M1930" s="142"/>
      <c r="N1930" s="142"/>
    </row>
    <row r="1931" spans="13:14" hidden="1" x14ac:dyDescent="0.25">
      <c r="M1931" s="142"/>
      <c r="N1931" s="142"/>
    </row>
    <row r="1932" spans="13:14" hidden="1" x14ac:dyDescent="0.25">
      <c r="M1932" s="142"/>
      <c r="N1932" s="142"/>
    </row>
    <row r="1933" spans="13:14" hidden="1" x14ac:dyDescent="0.25">
      <c r="M1933" s="142"/>
      <c r="N1933" s="142"/>
    </row>
    <row r="1934" spans="13:14" hidden="1" x14ac:dyDescent="0.25">
      <c r="M1934" s="142"/>
      <c r="N1934" s="142"/>
    </row>
    <row r="1935" spans="13:14" hidden="1" x14ac:dyDescent="0.25">
      <c r="M1935" s="142"/>
      <c r="N1935" s="142"/>
    </row>
    <row r="1936" spans="13:14" hidden="1" x14ac:dyDescent="0.25">
      <c r="M1936" s="142"/>
      <c r="N1936" s="142"/>
    </row>
    <row r="1937" spans="13:14" hidden="1" x14ac:dyDescent="0.25">
      <c r="M1937" s="142"/>
      <c r="N1937" s="142"/>
    </row>
    <row r="1938" spans="13:14" hidden="1" x14ac:dyDescent="0.25">
      <c r="M1938" s="142"/>
      <c r="N1938" s="142"/>
    </row>
    <row r="1939" spans="13:14" hidden="1" x14ac:dyDescent="0.25">
      <c r="M1939" s="142"/>
      <c r="N1939" s="142"/>
    </row>
    <row r="1940" spans="13:14" hidden="1" x14ac:dyDescent="0.25">
      <c r="M1940" s="142"/>
      <c r="N1940" s="142"/>
    </row>
    <row r="1941" spans="13:14" hidden="1" x14ac:dyDescent="0.25">
      <c r="M1941" s="142"/>
      <c r="N1941" s="142"/>
    </row>
    <row r="1942" spans="13:14" hidden="1" x14ac:dyDescent="0.25">
      <c r="M1942" s="142"/>
      <c r="N1942" s="142"/>
    </row>
    <row r="1943" spans="13:14" hidden="1" x14ac:dyDescent="0.25">
      <c r="M1943" s="142"/>
      <c r="N1943" s="142"/>
    </row>
    <row r="1944" spans="13:14" hidden="1" x14ac:dyDescent="0.25">
      <c r="M1944" s="142"/>
      <c r="N1944" s="142"/>
    </row>
    <row r="1945" spans="13:14" hidden="1" x14ac:dyDescent="0.25">
      <c r="M1945" s="142"/>
      <c r="N1945" s="142"/>
    </row>
    <row r="1946" spans="13:14" hidden="1" x14ac:dyDescent="0.25">
      <c r="M1946" s="142"/>
      <c r="N1946" s="142"/>
    </row>
    <row r="1947" spans="13:14" hidden="1" x14ac:dyDescent="0.25">
      <c r="M1947" s="142"/>
      <c r="N1947" s="142"/>
    </row>
    <row r="1948" spans="13:14" hidden="1" x14ac:dyDescent="0.25">
      <c r="M1948" s="142"/>
      <c r="N1948" s="142"/>
    </row>
    <row r="1949" spans="13:14" hidden="1" x14ac:dyDescent="0.25">
      <c r="M1949" s="142"/>
      <c r="N1949" s="142"/>
    </row>
    <row r="1950" spans="13:14" hidden="1" x14ac:dyDescent="0.25">
      <c r="M1950" s="142"/>
      <c r="N1950" s="142"/>
    </row>
    <row r="1951" spans="13:14" hidden="1" x14ac:dyDescent="0.25">
      <c r="M1951" s="142"/>
      <c r="N1951" s="142"/>
    </row>
    <row r="1952" spans="13:14" hidden="1" x14ac:dyDescent="0.25">
      <c r="M1952" s="142"/>
      <c r="N1952" s="142"/>
    </row>
    <row r="1953" spans="13:14" hidden="1" x14ac:dyDescent="0.25">
      <c r="M1953" s="142"/>
      <c r="N1953" s="142"/>
    </row>
    <row r="1954" spans="13:14" hidden="1" x14ac:dyDescent="0.25">
      <c r="M1954" s="142"/>
      <c r="N1954" s="142"/>
    </row>
    <row r="1955" spans="13:14" hidden="1" x14ac:dyDescent="0.25">
      <c r="M1955" s="142"/>
      <c r="N1955" s="142"/>
    </row>
    <row r="1956" spans="13:14" hidden="1" x14ac:dyDescent="0.25">
      <c r="M1956" s="142"/>
      <c r="N1956" s="142"/>
    </row>
    <row r="1957" spans="13:14" hidden="1" x14ac:dyDescent="0.25">
      <c r="M1957" s="142"/>
      <c r="N1957" s="142"/>
    </row>
    <row r="1958" spans="13:14" hidden="1" x14ac:dyDescent="0.25">
      <c r="M1958" s="142"/>
      <c r="N1958" s="142"/>
    </row>
    <row r="1959" spans="13:14" hidden="1" x14ac:dyDescent="0.25">
      <c r="M1959" s="142"/>
      <c r="N1959" s="142"/>
    </row>
    <row r="1960" spans="13:14" hidden="1" x14ac:dyDescent="0.25">
      <c r="M1960" s="142"/>
      <c r="N1960" s="142"/>
    </row>
    <row r="1961" spans="13:14" hidden="1" x14ac:dyDescent="0.25">
      <c r="M1961" s="142"/>
      <c r="N1961" s="142"/>
    </row>
    <row r="1962" spans="13:14" hidden="1" x14ac:dyDescent="0.25">
      <c r="M1962" s="142"/>
      <c r="N1962" s="142"/>
    </row>
    <row r="1963" spans="13:14" hidden="1" x14ac:dyDescent="0.25">
      <c r="M1963" s="142"/>
      <c r="N1963" s="142"/>
    </row>
    <row r="1964" spans="13:14" hidden="1" x14ac:dyDescent="0.25">
      <c r="M1964" s="142"/>
      <c r="N1964" s="142"/>
    </row>
    <row r="1965" spans="13:14" hidden="1" x14ac:dyDescent="0.25">
      <c r="M1965" s="142"/>
      <c r="N1965" s="142"/>
    </row>
    <row r="1966" spans="13:14" hidden="1" x14ac:dyDescent="0.25">
      <c r="M1966" s="142"/>
      <c r="N1966" s="142"/>
    </row>
    <row r="1967" spans="13:14" hidden="1" x14ac:dyDescent="0.25">
      <c r="M1967" s="142"/>
      <c r="N1967" s="142"/>
    </row>
    <row r="1968" spans="13:14" hidden="1" x14ac:dyDescent="0.25">
      <c r="M1968" s="142"/>
      <c r="N1968" s="142"/>
    </row>
    <row r="1969" spans="13:14" hidden="1" x14ac:dyDescent="0.25">
      <c r="M1969" s="142"/>
      <c r="N1969" s="142"/>
    </row>
    <row r="1970" spans="13:14" hidden="1" x14ac:dyDescent="0.25">
      <c r="M1970" s="142"/>
      <c r="N1970" s="142"/>
    </row>
    <row r="1971" spans="13:14" hidden="1" x14ac:dyDescent="0.25">
      <c r="M1971" s="142"/>
      <c r="N1971" s="142"/>
    </row>
    <row r="1972" spans="13:14" hidden="1" x14ac:dyDescent="0.25">
      <c r="M1972" s="142"/>
      <c r="N1972" s="142"/>
    </row>
    <row r="1973" spans="13:14" hidden="1" x14ac:dyDescent="0.25">
      <c r="M1973" s="142"/>
      <c r="N1973" s="142"/>
    </row>
    <row r="1974" spans="13:14" hidden="1" x14ac:dyDescent="0.25">
      <c r="M1974" s="142"/>
      <c r="N1974" s="142"/>
    </row>
    <row r="1975" spans="13:14" hidden="1" x14ac:dyDescent="0.25">
      <c r="M1975" s="142"/>
      <c r="N1975" s="142"/>
    </row>
    <row r="1976" spans="13:14" hidden="1" x14ac:dyDescent="0.25">
      <c r="M1976" s="142"/>
      <c r="N1976" s="142"/>
    </row>
    <row r="1977" spans="13:14" hidden="1" x14ac:dyDescent="0.25">
      <c r="M1977" s="142"/>
      <c r="N1977" s="142"/>
    </row>
    <row r="1978" spans="13:14" hidden="1" x14ac:dyDescent="0.25">
      <c r="M1978" s="142"/>
      <c r="N1978" s="142"/>
    </row>
    <row r="1979" spans="13:14" hidden="1" x14ac:dyDescent="0.25">
      <c r="M1979" s="142"/>
      <c r="N1979" s="142"/>
    </row>
    <row r="1980" spans="13:14" hidden="1" x14ac:dyDescent="0.25">
      <c r="M1980" s="142"/>
      <c r="N1980" s="142"/>
    </row>
    <row r="1981" spans="13:14" hidden="1" x14ac:dyDescent="0.25">
      <c r="M1981" s="142"/>
      <c r="N1981" s="142"/>
    </row>
    <row r="1982" spans="13:14" hidden="1" x14ac:dyDescent="0.25">
      <c r="M1982" s="142"/>
      <c r="N1982" s="142"/>
    </row>
    <row r="1983" spans="13:14" hidden="1" x14ac:dyDescent="0.25">
      <c r="M1983" s="142"/>
      <c r="N1983" s="142"/>
    </row>
    <row r="1984" spans="13:14" hidden="1" x14ac:dyDescent="0.25">
      <c r="M1984" s="142"/>
      <c r="N1984" s="142"/>
    </row>
    <row r="1985" spans="13:14" hidden="1" x14ac:dyDescent="0.25">
      <c r="M1985" s="142"/>
      <c r="N1985" s="142"/>
    </row>
    <row r="1986" spans="13:14" hidden="1" x14ac:dyDescent="0.25">
      <c r="M1986" s="142"/>
      <c r="N1986" s="142"/>
    </row>
    <row r="1987" spans="13:14" hidden="1" x14ac:dyDescent="0.25">
      <c r="M1987" s="142"/>
      <c r="N1987" s="142"/>
    </row>
    <row r="1988" spans="13:14" hidden="1" x14ac:dyDescent="0.25">
      <c r="M1988" s="142"/>
      <c r="N1988" s="142"/>
    </row>
    <row r="1989" spans="13:14" hidden="1" x14ac:dyDescent="0.25">
      <c r="M1989" s="142"/>
      <c r="N1989" s="142"/>
    </row>
    <row r="1990" spans="13:14" hidden="1" x14ac:dyDescent="0.25">
      <c r="M1990" s="142"/>
      <c r="N1990" s="142"/>
    </row>
    <row r="1991" spans="13:14" hidden="1" x14ac:dyDescent="0.25">
      <c r="M1991" s="142"/>
      <c r="N1991" s="142"/>
    </row>
    <row r="1992" spans="13:14" hidden="1" x14ac:dyDescent="0.25">
      <c r="M1992" s="142"/>
      <c r="N1992" s="142"/>
    </row>
    <row r="1993" spans="13:14" hidden="1" x14ac:dyDescent="0.25">
      <c r="M1993" s="142"/>
      <c r="N1993" s="142"/>
    </row>
    <row r="1994" spans="13:14" hidden="1" x14ac:dyDescent="0.25">
      <c r="M1994" s="142"/>
      <c r="N1994" s="142"/>
    </row>
    <row r="1995" spans="13:14" hidden="1" x14ac:dyDescent="0.25">
      <c r="M1995" s="142"/>
      <c r="N1995" s="142"/>
    </row>
    <row r="1996" spans="13:14" hidden="1" x14ac:dyDescent="0.25">
      <c r="M1996" s="142"/>
      <c r="N1996" s="142"/>
    </row>
    <row r="1997" spans="13:14" hidden="1" x14ac:dyDescent="0.25">
      <c r="M1997" s="142"/>
      <c r="N1997" s="142"/>
    </row>
    <row r="1998" spans="13:14" hidden="1" x14ac:dyDescent="0.25">
      <c r="M1998" s="142"/>
      <c r="N1998" s="142"/>
    </row>
    <row r="1999" spans="13:14" hidden="1" x14ac:dyDescent="0.25">
      <c r="M1999" s="142"/>
      <c r="N1999" s="142"/>
    </row>
    <row r="2000" spans="13:14" hidden="1" x14ac:dyDescent="0.25">
      <c r="M2000" s="142"/>
      <c r="N2000" s="142"/>
    </row>
    <row r="2001" spans="13:14" hidden="1" x14ac:dyDescent="0.25">
      <c r="M2001" s="142"/>
      <c r="N2001" s="142"/>
    </row>
    <row r="2002" spans="13:14" hidden="1" x14ac:dyDescent="0.25">
      <c r="M2002" s="142"/>
      <c r="N2002" s="142"/>
    </row>
    <row r="2003" spans="13:14" hidden="1" x14ac:dyDescent="0.25">
      <c r="M2003" s="142"/>
      <c r="N2003" s="142"/>
    </row>
    <row r="2004" spans="13:14" hidden="1" x14ac:dyDescent="0.25">
      <c r="M2004" s="142"/>
      <c r="N2004" s="142"/>
    </row>
    <row r="2005" spans="13:14" hidden="1" x14ac:dyDescent="0.25">
      <c r="M2005" s="142"/>
      <c r="N2005" s="142"/>
    </row>
    <row r="2006" spans="13:14" hidden="1" x14ac:dyDescent="0.25">
      <c r="M2006" s="142"/>
      <c r="N2006" s="142"/>
    </row>
    <row r="2007" spans="13:14" hidden="1" x14ac:dyDescent="0.25">
      <c r="M2007" s="142"/>
      <c r="N2007" s="142"/>
    </row>
    <row r="2008" spans="13:14" hidden="1" x14ac:dyDescent="0.25">
      <c r="M2008" s="142"/>
      <c r="N2008" s="142"/>
    </row>
    <row r="2009" spans="13:14" hidden="1" x14ac:dyDescent="0.25">
      <c r="M2009" s="142"/>
      <c r="N2009" s="142"/>
    </row>
    <row r="2010" spans="13:14" hidden="1" x14ac:dyDescent="0.25">
      <c r="M2010" s="142"/>
      <c r="N2010" s="142"/>
    </row>
    <row r="2011" spans="13:14" hidden="1" x14ac:dyDescent="0.25">
      <c r="M2011" s="142"/>
      <c r="N2011" s="142"/>
    </row>
    <row r="2012" spans="13:14" hidden="1" x14ac:dyDescent="0.25">
      <c r="M2012" s="142"/>
      <c r="N2012" s="142"/>
    </row>
    <row r="2013" spans="13:14" hidden="1" x14ac:dyDescent="0.25">
      <c r="M2013" s="142"/>
      <c r="N2013" s="142"/>
    </row>
    <row r="2014" spans="13:14" hidden="1" x14ac:dyDescent="0.25">
      <c r="M2014" s="142"/>
      <c r="N2014" s="142"/>
    </row>
    <row r="2015" spans="13:14" hidden="1" x14ac:dyDescent="0.25">
      <c r="M2015" s="142"/>
      <c r="N2015" s="142"/>
    </row>
    <row r="2016" spans="13:14" hidden="1" x14ac:dyDescent="0.25">
      <c r="M2016" s="142"/>
      <c r="N2016" s="142"/>
    </row>
    <row r="2017" spans="13:14" hidden="1" x14ac:dyDescent="0.25">
      <c r="M2017" s="142"/>
      <c r="N2017" s="142"/>
    </row>
    <row r="2018" spans="13:14" hidden="1" x14ac:dyDescent="0.25">
      <c r="M2018" s="142"/>
      <c r="N2018" s="142"/>
    </row>
    <row r="2019" spans="13:14" hidden="1" x14ac:dyDescent="0.25">
      <c r="M2019" s="142"/>
      <c r="N2019" s="142"/>
    </row>
    <row r="2020" spans="13:14" hidden="1" x14ac:dyDescent="0.25">
      <c r="M2020" s="142"/>
      <c r="N2020" s="142"/>
    </row>
    <row r="2021" spans="13:14" hidden="1" x14ac:dyDescent="0.25">
      <c r="M2021" s="142"/>
      <c r="N2021" s="142"/>
    </row>
    <row r="2022" spans="13:14" hidden="1" x14ac:dyDescent="0.25">
      <c r="M2022" s="142"/>
      <c r="N2022" s="142"/>
    </row>
    <row r="2023" spans="13:14" hidden="1" x14ac:dyDescent="0.25">
      <c r="M2023" s="142"/>
      <c r="N2023" s="142"/>
    </row>
    <row r="2024" spans="13:14" hidden="1" x14ac:dyDescent="0.25">
      <c r="M2024" s="142"/>
      <c r="N2024" s="142"/>
    </row>
    <row r="2025" spans="13:14" hidden="1" x14ac:dyDescent="0.25">
      <c r="M2025" s="142"/>
      <c r="N2025" s="142"/>
    </row>
    <row r="2026" spans="13:14" hidden="1" x14ac:dyDescent="0.25">
      <c r="M2026" s="142"/>
      <c r="N2026" s="142"/>
    </row>
    <row r="2027" spans="13:14" hidden="1" x14ac:dyDescent="0.25">
      <c r="M2027" s="142"/>
      <c r="N2027" s="142"/>
    </row>
    <row r="2028" spans="13:14" hidden="1" x14ac:dyDescent="0.25">
      <c r="M2028" s="142"/>
      <c r="N2028" s="142"/>
    </row>
    <row r="2029" spans="13:14" hidden="1" x14ac:dyDescent="0.25">
      <c r="M2029" s="142"/>
      <c r="N2029" s="142"/>
    </row>
    <row r="2030" spans="13:14" hidden="1" x14ac:dyDescent="0.25">
      <c r="M2030" s="142"/>
      <c r="N2030" s="142"/>
    </row>
    <row r="2031" spans="13:14" hidden="1" x14ac:dyDescent="0.25">
      <c r="M2031" s="142"/>
      <c r="N2031" s="142"/>
    </row>
    <row r="2032" spans="13:14" hidden="1" x14ac:dyDescent="0.25">
      <c r="M2032" s="142"/>
      <c r="N2032" s="142"/>
    </row>
    <row r="2033" spans="13:14" hidden="1" x14ac:dyDescent="0.25">
      <c r="M2033" s="142"/>
      <c r="N2033" s="142"/>
    </row>
    <row r="2034" spans="13:14" hidden="1" x14ac:dyDescent="0.25">
      <c r="M2034" s="142"/>
      <c r="N2034" s="142"/>
    </row>
    <row r="2035" spans="13:14" hidden="1" x14ac:dyDescent="0.25">
      <c r="M2035" s="142"/>
      <c r="N2035" s="142"/>
    </row>
    <row r="2036" spans="13:14" hidden="1" x14ac:dyDescent="0.25">
      <c r="M2036" s="142"/>
      <c r="N2036" s="142"/>
    </row>
    <row r="2037" spans="13:14" hidden="1" x14ac:dyDescent="0.25">
      <c r="M2037" s="142"/>
      <c r="N2037" s="142"/>
    </row>
    <row r="2038" spans="13:14" hidden="1" x14ac:dyDescent="0.25">
      <c r="M2038" s="142"/>
      <c r="N2038" s="142"/>
    </row>
    <row r="2039" spans="13:14" hidden="1" x14ac:dyDescent="0.25">
      <c r="M2039" s="142"/>
      <c r="N2039" s="142"/>
    </row>
    <row r="2040" spans="13:14" hidden="1" x14ac:dyDescent="0.25">
      <c r="M2040" s="142"/>
      <c r="N2040" s="142"/>
    </row>
    <row r="2041" spans="13:14" hidden="1" x14ac:dyDescent="0.25">
      <c r="M2041" s="142"/>
      <c r="N2041" s="142"/>
    </row>
    <row r="2042" spans="13:14" hidden="1" x14ac:dyDescent="0.25">
      <c r="M2042" s="142"/>
      <c r="N2042" s="142"/>
    </row>
    <row r="2043" spans="13:14" hidden="1" x14ac:dyDescent="0.25">
      <c r="M2043" s="142"/>
      <c r="N2043" s="142"/>
    </row>
    <row r="2044" spans="13:14" hidden="1" x14ac:dyDescent="0.25">
      <c r="M2044" s="142"/>
      <c r="N2044" s="142"/>
    </row>
    <row r="2045" spans="13:14" hidden="1" x14ac:dyDescent="0.25">
      <c r="M2045" s="142"/>
      <c r="N2045" s="142"/>
    </row>
    <row r="2046" spans="13:14" hidden="1" x14ac:dyDescent="0.25">
      <c r="M2046" s="142"/>
      <c r="N2046" s="142"/>
    </row>
    <row r="2047" spans="13:14" hidden="1" x14ac:dyDescent="0.25">
      <c r="M2047" s="142"/>
      <c r="N2047" s="142"/>
    </row>
    <row r="2048" spans="13:14" hidden="1" x14ac:dyDescent="0.25">
      <c r="M2048" s="142"/>
      <c r="N2048" s="142"/>
    </row>
    <row r="2049" spans="13:14" hidden="1" x14ac:dyDescent="0.25">
      <c r="M2049" s="142"/>
      <c r="N2049" s="142"/>
    </row>
    <row r="2050" spans="13:14" hidden="1" x14ac:dyDescent="0.25">
      <c r="M2050" s="142"/>
      <c r="N2050" s="142"/>
    </row>
    <row r="2051" spans="13:14" hidden="1" x14ac:dyDescent="0.25">
      <c r="M2051" s="142"/>
      <c r="N2051" s="142"/>
    </row>
    <row r="2052" spans="13:14" hidden="1" x14ac:dyDescent="0.25">
      <c r="M2052" s="142"/>
      <c r="N2052" s="142"/>
    </row>
    <row r="2053" spans="13:14" hidden="1" x14ac:dyDescent="0.25">
      <c r="M2053" s="142"/>
      <c r="N2053" s="142"/>
    </row>
    <row r="2054" spans="13:14" hidden="1" x14ac:dyDescent="0.25">
      <c r="M2054" s="142"/>
      <c r="N2054" s="142"/>
    </row>
    <row r="2055" spans="13:14" hidden="1" x14ac:dyDescent="0.25">
      <c r="M2055" s="142"/>
      <c r="N2055" s="142"/>
    </row>
    <row r="2056" spans="13:14" hidden="1" x14ac:dyDescent="0.25">
      <c r="M2056" s="142"/>
      <c r="N2056" s="142"/>
    </row>
    <row r="2057" spans="13:14" hidden="1" x14ac:dyDescent="0.25">
      <c r="M2057" s="142"/>
      <c r="N2057" s="142"/>
    </row>
    <row r="2058" spans="13:14" hidden="1" x14ac:dyDescent="0.25">
      <c r="M2058" s="142"/>
      <c r="N2058" s="142"/>
    </row>
    <row r="2059" spans="13:14" hidden="1" x14ac:dyDescent="0.25">
      <c r="M2059" s="142"/>
      <c r="N2059" s="142"/>
    </row>
    <row r="2060" spans="13:14" hidden="1" x14ac:dyDescent="0.25">
      <c r="M2060" s="142"/>
      <c r="N2060" s="142"/>
    </row>
    <row r="2061" spans="13:14" hidden="1" x14ac:dyDescent="0.25">
      <c r="M2061" s="142"/>
      <c r="N2061" s="142"/>
    </row>
    <row r="2062" spans="13:14" hidden="1" x14ac:dyDescent="0.25">
      <c r="M2062" s="142"/>
      <c r="N2062" s="142"/>
    </row>
    <row r="2063" spans="13:14" hidden="1" x14ac:dyDescent="0.25">
      <c r="M2063" s="142"/>
      <c r="N2063" s="142"/>
    </row>
    <row r="2064" spans="13:14" hidden="1" x14ac:dyDescent="0.25">
      <c r="M2064" s="142"/>
      <c r="N2064" s="142"/>
    </row>
    <row r="2065" spans="13:14" hidden="1" x14ac:dyDescent="0.25">
      <c r="M2065" s="142"/>
      <c r="N2065" s="142"/>
    </row>
    <row r="2066" spans="13:14" hidden="1" x14ac:dyDescent="0.25">
      <c r="M2066" s="142"/>
      <c r="N2066" s="142"/>
    </row>
    <row r="2067" spans="13:14" hidden="1" x14ac:dyDescent="0.25">
      <c r="M2067" s="142"/>
      <c r="N2067" s="142"/>
    </row>
    <row r="2068" spans="13:14" hidden="1" x14ac:dyDescent="0.25">
      <c r="M2068" s="142"/>
      <c r="N2068" s="142"/>
    </row>
    <row r="2069" spans="13:14" hidden="1" x14ac:dyDescent="0.25">
      <c r="M2069" s="142"/>
      <c r="N2069" s="142"/>
    </row>
    <row r="2070" spans="13:14" hidden="1" x14ac:dyDescent="0.25">
      <c r="M2070" s="142"/>
      <c r="N2070" s="142"/>
    </row>
    <row r="2071" spans="13:14" hidden="1" x14ac:dyDescent="0.25">
      <c r="M2071" s="142"/>
      <c r="N2071" s="142"/>
    </row>
    <row r="2072" spans="13:14" hidden="1" x14ac:dyDescent="0.25">
      <c r="M2072" s="142"/>
      <c r="N2072" s="142"/>
    </row>
    <row r="2073" spans="13:14" hidden="1" x14ac:dyDescent="0.25">
      <c r="M2073" s="142"/>
      <c r="N2073" s="142"/>
    </row>
    <row r="2074" spans="13:14" hidden="1" x14ac:dyDescent="0.25">
      <c r="M2074" s="142"/>
      <c r="N2074" s="142"/>
    </row>
    <row r="2075" spans="13:14" hidden="1" x14ac:dyDescent="0.25">
      <c r="M2075" s="142"/>
      <c r="N2075" s="142"/>
    </row>
    <row r="2076" spans="13:14" hidden="1" x14ac:dyDescent="0.25">
      <c r="M2076" s="142"/>
      <c r="N2076" s="142"/>
    </row>
    <row r="2077" spans="13:14" hidden="1" x14ac:dyDescent="0.25">
      <c r="M2077" s="142"/>
      <c r="N2077" s="142"/>
    </row>
    <row r="2078" spans="13:14" hidden="1" x14ac:dyDescent="0.25">
      <c r="M2078" s="142"/>
      <c r="N2078" s="142"/>
    </row>
    <row r="2079" spans="13:14" hidden="1" x14ac:dyDescent="0.25">
      <c r="M2079" s="142"/>
      <c r="N2079" s="142"/>
    </row>
    <row r="2080" spans="13:14" hidden="1" x14ac:dyDescent="0.25">
      <c r="M2080" s="142"/>
      <c r="N2080" s="142"/>
    </row>
    <row r="2081" spans="13:14" hidden="1" x14ac:dyDescent="0.25">
      <c r="M2081" s="142"/>
      <c r="N2081" s="142"/>
    </row>
    <row r="2082" spans="13:14" hidden="1" x14ac:dyDescent="0.25">
      <c r="M2082" s="142"/>
      <c r="N2082" s="142"/>
    </row>
    <row r="2083" spans="13:14" hidden="1" x14ac:dyDescent="0.25">
      <c r="M2083" s="142"/>
      <c r="N2083" s="142"/>
    </row>
    <row r="2084" spans="13:14" hidden="1" x14ac:dyDescent="0.25">
      <c r="M2084" s="142"/>
      <c r="N2084" s="142"/>
    </row>
    <row r="2085" spans="13:14" hidden="1" x14ac:dyDescent="0.25">
      <c r="M2085" s="142"/>
      <c r="N2085" s="142"/>
    </row>
    <row r="2086" spans="13:14" hidden="1" x14ac:dyDescent="0.25">
      <c r="M2086" s="142"/>
      <c r="N2086" s="142"/>
    </row>
    <row r="2087" spans="13:14" hidden="1" x14ac:dyDescent="0.25">
      <c r="M2087" s="142"/>
      <c r="N2087" s="142"/>
    </row>
    <row r="2088" spans="13:14" hidden="1" x14ac:dyDescent="0.25">
      <c r="M2088" s="142"/>
      <c r="N2088" s="142"/>
    </row>
    <row r="2089" spans="13:14" hidden="1" x14ac:dyDescent="0.25">
      <c r="M2089" s="142"/>
      <c r="N2089" s="142"/>
    </row>
    <row r="2090" spans="13:14" hidden="1" x14ac:dyDescent="0.25">
      <c r="M2090" s="142"/>
      <c r="N2090" s="142"/>
    </row>
    <row r="2091" spans="13:14" hidden="1" x14ac:dyDescent="0.25">
      <c r="M2091" s="142"/>
      <c r="N2091" s="142"/>
    </row>
    <row r="2092" spans="13:14" hidden="1" x14ac:dyDescent="0.25">
      <c r="M2092" s="142"/>
      <c r="N2092" s="142"/>
    </row>
    <row r="2093" spans="13:14" hidden="1" x14ac:dyDescent="0.25">
      <c r="M2093" s="142"/>
      <c r="N2093" s="142"/>
    </row>
    <row r="2094" spans="13:14" hidden="1" x14ac:dyDescent="0.25">
      <c r="M2094" s="142"/>
      <c r="N2094" s="142"/>
    </row>
    <row r="2095" spans="13:14" hidden="1" x14ac:dyDescent="0.25">
      <c r="M2095" s="142"/>
      <c r="N2095" s="142"/>
    </row>
    <row r="2096" spans="13:14" hidden="1" x14ac:dyDescent="0.25">
      <c r="M2096" s="142"/>
      <c r="N2096" s="142"/>
    </row>
    <row r="2097" spans="13:14" hidden="1" x14ac:dyDescent="0.25">
      <c r="M2097" s="142"/>
      <c r="N2097" s="142"/>
    </row>
    <row r="2098" spans="13:14" hidden="1" x14ac:dyDescent="0.25">
      <c r="M2098" s="142"/>
      <c r="N2098" s="142"/>
    </row>
    <row r="2099" spans="13:14" hidden="1" x14ac:dyDescent="0.25">
      <c r="M2099" s="142"/>
      <c r="N2099" s="142"/>
    </row>
    <row r="2100" spans="13:14" hidden="1" x14ac:dyDescent="0.25">
      <c r="M2100" s="142"/>
      <c r="N2100" s="142"/>
    </row>
    <row r="2101" spans="13:14" hidden="1" x14ac:dyDescent="0.25">
      <c r="M2101" s="142"/>
      <c r="N2101" s="142"/>
    </row>
    <row r="2102" spans="13:14" hidden="1" x14ac:dyDescent="0.25">
      <c r="M2102" s="142"/>
      <c r="N2102" s="142"/>
    </row>
    <row r="2103" spans="13:14" hidden="1" x14ac:dyDescent="0.25">
      <c r="M2103" s="142"/>
      <c r="N2103" s="142"/>
    </row>
    <row r="2104" spans="13:14" hidden="1" x14ac:dyDescent="0.25">
      <c r="M2104" s="142"/>
      <c r="N2104" s="142"/>
    </row>
    <row r="2105" spans="13:14" hidden="1" x14ac:dyDescent="0.25">
      <c r="M2105" s="142"/>
      <c r="N2105" s="142"/>
    </row>
    <row r="2106" spans="13:14" hidden="1" x14ac:dyDescent="0.25">
      <c r="M2106" s="142"/>
      <c r="N2106" s="142"/>
    </row>
    <row r="2107" spans="13:14" hidden="1" x14ac:dyDescent="0.25">
      <c r="M2107" s="142"/>
      <c r="N2107" s="142"/>
    </row>
    <row r="2108" spans="13:14" hidden="1" x14ac:dyDescent="0.25">
      <c r="M2108" s="142"/>
      <c r="N2108" s="142"/>
    </row>
    <row r="2109" spans="13:14" hidden="1" x14ac:dyDescent="0.25">
      <c r="M2109" s="142"/>
      <c r="N2109" s="142"/>
    </row>
    <row r="2110" spans="13:14" hidden="1" x14ac:dyDescent="0.25">
      <c r="M2110" s="142"/>
      <c r="N2110" s="142"/>
    </row>
    <row r="2111" spans="13:14" hidden="1" x14ac:dyDescent="0.25">
      <c r="M2111" s="142"/>
      <c r="N2111" s="142"/>
    </row>
    <row r="2112" spans="13:14" hidden="1" x14ac:dyDescent="0.25">
      <c r="M2112" s="142"/>
      <c r="N2112" s="142"/>
    </row>
    <row r="2113" spans="13:14" hidden="1" x14ac:dyDescent="0.25">
      <c r="M2113" s="142"/>
      <c r="N2113" s="142"/>
    </row>
    <row r="2114" spans="13:14" hidden="1" x14ac:dyDescent="0.25">
      <c r="M2114" s="142"/>
      <c r="N2114" s="142"/>
    </row>
    <row r="2115" spans="13:14" hidden="1" x14ac:dyDescent="0.25">
      <c r="M2115" s="142"/>
      <c r="N2115" s="142"/>
    </row>
    <row r="2116" spans="13:14" hidden="1" x14ac:dyDescent="0.25">
      <c r="M2116" s="142"/>
      <c r="N2116" s="142"/>
    </row>
    <row r="2117" spans="13:14" hidden="1" x14ac:dyDescent="0.25">
      <c r="M2117" s="142"/>
      <c r="N2117" s="142"/>
    </row>
    <row r="2118" spans="13:14" hidden="1" x14ac:dyDescent="0.25">
      <c r="M2118" s="142"/>
      <c r="N2118" s="142"/>
    </row>
    <row r="2119" spans="13:14" hidden="1" x14ac:dyDescent="0.25">
      <c r="M2119" s="142"/>
      <c r="N2119" s="142"/>
    </row>
    <row r="2120" spans="13:14" hidden="1" x14ac:dyDescent="0.25">
      <c r="M2120" s="142"/>
    </row>
    <row r="2121" spans="13:14" x14ac:dyDescent="0.25"/>
    <row r="2122" spans="13:14" x14ac:dyDescent="0.25"/>
  </sheetData>
  <mergeCells count="14">
    <mergeCell ref="B4:C4"/>
    <mergeCell ref="A20:N20"/>
    <mergeCell ref="A1:N1"/>
    <mergeCell ref="A45:N45"/>
    <mergeCell ref="A48:N48"/>
    <mergeCell ref="A51:N51"/>
    <mergeCell ref="A55:N55"/>
    <mergeCell ref="A25:N25"/>
    <mergeCell ref="A31:N31"/>
    <mergeCell ref="A35:N35"/>
    <mergeCell ref="A38:N38"/>
    <mergeCell ref="A42:N42"/>
    <mergeCell ref="A18:N18"/>
    <mergeCell ref="A13:N13"/>
  </mergeCells>
  <printOptions horizontalCentered="1"/>
  <pageMargins left="0.23622047244094491" right="0.23622047244094491" top="0.31496062992125984" bottom="0.39370078740157483" header="0.31496062992125984" footer="0.31496062992125984"/>
  <pageSetup paperSize="9" scale="91" orientation="portrait"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F12"/>
  <sheetViews>
    <sheetView showGridLines="0" workbookViewId="0">
      <selection activeCell="H18" sqref="H18"/>
    </sheetView>
  </sheetViews>
  <sheetFormatPr defaultColWidth="9.140625" defaultRowHeight="15" x14ac:dyDescent="0.25"/>
  <cols>
    <col min="1" max="1" width="11.7109375" style="41" customWidth="1"/>
    <col min="2" max="6" width="14.5703125" style="41" bestFit="1" customWidth="1"/>
    <col min="7" max="7" width="5.42578125" style="41" bestFit="1" customWidth="1"/>
    <col min="8" max="16384" width="9.140625" style="41"/>
  </cols>
  <sheetData>
    <row r="1" spans="1:6" ht="15.75" thickBot="1" x14ac:dyDescent="0.3">
      <c r="A1" s="56" t="s">
        <v>786</v>
      </c>
      <c r="B1" s="56"/>
      <c r="C1" s="56"/>
      <c r="D1" s="56"/>
      <c r="E1" s="56"/>
      <c r="F1" s="56"/>
    </row>
    <row r="2" spans="1:6" s="58" customFormat="1" ht="18" customHeight="1" x14ac:dyDescent="0.25">
      <c r="A2" s="2563" t="s">
        <v>28</v>
      </c>
      <c r="B2" s="2565" t="s">
        <v>115</v>
      </c>
      <c r="C2" s="2566"/>
      <c r="D2" s="2566"/>
      <c r="E2" s="2566"/>
      <c r="F2" s="2567"/>
    </row>
    <row r="3" spans="1:6" s="58" customFormat="1" ht="18" customHeight="1" thickBot="1" x14ac:dyDescent="0.3">
      <c r="A3" s="2564"/>
      <c r="B3" s="432" t="s">
        <v>116</v>
      </c>
      <c r="C3" s="431" t="s">
        <v>117</v>
      </c>
      <c r="D3" s="431" t="s">
        <v>4</v>
      </c>
      <c r="E3" s="430" t="s">
        <v>118</v>
      </c>
      <c r="F3" s="567" t="s">
        <v>114</v>
      </c>
    </row>
    <row r="4" spans="1:6" s="42" customFormat="1" ht="16.5" customHeight="1" thickBot="1" x14ac:dyDescent="0.3">
      <c r="A4" s="1196" t="s">
        <v>825</v>
      </c>
      <c r="B4" s="1197">
        <v>36.85711002371319</v>
      </c>
      <c r="C4" s="1197">
        <v>7.5236358183496028</v>
      </c>
      <c r="D4" s="1197">
        <v>6.8776186100887342</v>
      </c>
      <c r="E4" s="1197">
        <v>4.9624375370089319E-2</v>
      </c>
      <c r="F4" s="1198">
        <v>48.692011172478416</v>
      </c>
    </row>
    <row r="5" spans="1:6" s="42" customFormat="1" ht="16.5" customHeight="1" x14ac:dyDescent="0.25">
      <c r="A5" s="1183" t="s">
        <v>944</v>
      </c>
      <c r="B5" s="1405">
        <v>37.072132444754224</v>
      </c>
      <c r="C5" s="1405">
        <v>10.07127838466317</v>
      </c>
      <c r="D5" s="1405">
        <v>11.182269493357884</v>
      </c>
      <c r="E5" s="1405">
        <v>6.1819933897144026E-2</v>
      </c>
      <c r="F5" s="1406">
        <v>41.612499743327582</v>
      </c>
    </row>
    <row r="6" spans="1:6" s="42" customFormat="1" ht="16.5" customHeight="1" x14ac:dyDescent="0.25">
      <c r="A6" s="1199">
        <v>46142</v>
      </c>
      <c r="B6" s="1407">
        <v>39.866890910090504</v>
      </c>
      <c r="C6" s="1407">
        <v>8.1829577992419367</v>
      </c>
      <c r="D6" s="1407">
        <v>10.114319913723598</v>
      </c>
      <c r="E6" s="1407">
        <v>9.3977981567983954E-2</v>
      </c>
      <c r="F6" s="1408">
        <v>41.741853395375969</v>
      </c>
    </row>
    <row r="7" spans="1:6" s="42" customFormat="1" ht="16.5" customHeight="1" x14ac:dyDescent="0.25">
      <c r="A7" s="1796">
        <v>46143</v>
      </c>
      <c r="B7" s="1797">
        <v>36.363784144</v>
      </c>
      <c r="C7" s="1797">
        <v>12.967364590000001</v>
      </c>
      <c r="D7" s="1797">
        <v>11.353830248</v>
      </c>
      <c r="E7" s="1797">
        <v>3.2199846999999997E-2</v>
      </c>
      <c r="F7" s="1798">
        <v>39.282821169999998</v>
      </c>
    </row>
    <row r="8" spans="1:6" s="58" customFormat="1" ht="16.5" customHeight="1" thickBot="1" x14ac:dyDescent="0.3">
      <c r="A8" s="1200">
        <v>46174</v>
      </c>
      <c r="B8" s="1409">
        <v>35.265681929862794</v>
      </c>
      <c r="C8" s="1409">
        <v>8.9690038304050486</v>
      </c>
      <c r="D8" s="1409">
        <v>11.967797804889667</v>
      </c>
      <c r="E8" s="1409">
        <v>6.1662765713834299E-2</v>
      </c>
      <c r="F8" s="1410">
        <v>43.735853669128652</v>
      </c>
    </row>
    <row r="9" spans="1:6" s="58" customFormat="1" ht="15" customHeight="1" x14ac:dyDescent="0.25">
      <c r="A9" s="238" t="s">
        <v>1084</v>
      </c>
      <c r="B9" s="235"/>
      <c r="C9" s="235"/>
      <c r="D9" s="235"/>
      <c r="E9" s="235"/>
      <c r="F9" s="62"/>
    </row>
    <row r="10" spans="1:6" s="58" customFormat="1" x14ac:dyDescent="0.25">
      <c r="A10" s="2531" t="s">
        <v>119</v>
      </c>
      <c r="B10" s="2531"/>
      <c r="C10" s="2531"/>
      <c r="D10" s="2531"/>
      <c r="E10" s="2531"/>
    </row>
    <row r="11" spans="1:6" s="58" customFormat="1" x14ac:dyDescent="0.25"/>
    <row r="12" spans="1:6" s="58" customFormat="1" x14ac:dyDescent="0.25">
      <c r="A12" s="41"/>
      <c r="B12" s="41"/>
      <c r="C12" s="41"/>
      <c r="D12" s="41"/>
      <c r="E12" s="41"/>
    </row>
  </sheetData>
  <mergeCells count="3">
    <mergeCell ref="A2:A3"/>
    <mergeCell ref="B2:F2"/>
    <mergeCell ref="A10:E10"/>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F16"/>
  <sheetViews>
    <sheetView showGridLines="0" workbookViewId="0">
      <selection activeCell="D5" sqref="D5"/>
    </sheetView>
  </sheetViews>
  <sheetFormatPr defaultColWidth="9.140625" defaultRowHeight="15" x14ac:dyDescent="0.25"/>
  <cols>
    <col min="1" max="1" width="11.5703125" style="41" customWidth="1"/>
    <col min="2" max="6" width="14.5703125" style="41" bestFit="1" customWidth="1"/>
    <col min="7" max="7" width="4.5703125" style="41" bestFit="1" customWidth="1"/>
    <col min="8" max="16384" width="9.140625" style="41"/>
  </cols>
  <sheetData>
    <row r="1" spans="1:6" ht="18" customHeight="1" thickBot="1" x14ac:dyDescent="0.3">
      <c r="A1" s="56" t="s">
        <v>785</v>
      </c>
      <c r="B1" s="56"/>
      <c r="C1" s="56"/>
      <c r="D1" s="56"/>
      <c r="E1" s="56"/>
      <c r="F1" s="56"/>
    </row>
    <row r="2" spans="1:6" s="58" customFormat="1" ht="18" customHeight="1" x14ac:dyDescent="0.25">
      <c r="A2" s="2563" t="s">
        <v>120</v>
      </c>
      <c r="B2" s="2565" t="s">
        <v>115</v>
      </c>
      <c r="C2" s="2566"/>
      <c r="D2" s="2566"/>
      <c r="E2" s="2566"/>
      <c r="F2" s="2567"/>
    </row>
    <row r="3" spans="1:6" s="58" customFormat="1" ht="18" customHeight="1" thickBot="1" x14ac:dyDescent="0.3">
      <c r="A3" s="2564"/>
      <c r="B3" s="432" t="s">
        <v>116</v>
      </c>
      <c r="C3" s="431" t="s">
        <v>117</v>
      </c>
      <c r="D3" s="431" t="s">
        <v>4</v>
      </c>
      <c r="E3" s="430" t="s">
        <v>118</v>
      </c>
      <c r="F3" s="567" t="s">
        <v>114</v>
      </c>
    </row>
    <row r="4" spans="1:6" s="42" customFormat="1" ht="15.75" customHeight="1" thickBot="1" x14ac:dyDescent="0.3">
      <c r="A4" s="1010" t="s">
        <v>825</v>
      </c>
      <c r="B4" s="1202">
        <v>30.9</v>
      </c>
      <c r="C4" s="1202">
        <v>14.27</v>
      </c>
      <c r="D4" s="1202">
        <v>10.130000000000001</v>
      </c>
      <c r="E4" s="1202">
        <v>0.21</v>
      </c>
      <c r="F4" s="1203">
        <v>44.49</v>
      </c>
    </row>
    <row r="5" spans="1:6" s="42" customFormat="1" ht="15.75" customHeight="1" x14ac:dyDescent="0.25">
      <c r="A5" s="1411" t="s">
        <v>944</v>
      </c>
      <c r="B5" s="2005">
        <v>33.950000000000003</v>
      </c>
      <c r="C5" s="2005">
        <v>12.81</v>
      </c>
      <c r="D5" s="2005">
        <v>9.6</v>
      </c>
      <c r="E5" s="2005">
        <v>0.17</v>
      </c>
      <c r="F5" s="2006">
        <v>43.47</v>
      </c>
    </row>
    <row r="6" spans="1:6" s="58" customFormat="1" ht="15.75" customHeight="1" x14ac:dyDescent="0.25">
      <c r="A6" s="1413">
        <v>46113</v>
      </c>
      <c r="B6" s="1412">
        <v>34.65</v>
      </c>
      <c r="C6" s="1412">
        <v>11.79</v>
      </c>
      <c r="D6" s="1412">
        <v>9.89</v>
      </c>
      <c r="E6" s="1412">
        <v>0.16</v>
      </c>
      <c r="F6" s="1414">
        <v>43.51</v>
      </c>
    </row>
    <row r="7" spans="1:6" s="58" customFormat="1" ht="15.75" customHeight="1" x14ac:dyDescent="0.25">
      <c r="A7" s="1799">
        <v>46143</v>
      </c>
      <c r="B7" s="1800">
        <v>34.26</v>
      </c>
      <c r="C7" s="1800">
        <v>13.72</v>
      </c>
      <c r="D7" s="1800">
        <v>8.89</v>
      </c>
      <c r="E7" s="1800">
        <v>0.18</v>
      </c>
      <c r="F7" s="1801">
        <v>42.95</v>
      </c>
    </row>
    <row r="8" spans="1:6" s="58" customFormat="1" ht="15.75" customHeight="1" thickBot="1" x14ac:dyDescent="0.3">
      <c r="A8" s="1415">
        <v>46174</v>
      </c>
      <c r="B8" s="1416">
        <v>32.97</v>
      </c>
      <c r="C8" s="1416">
        <v>12.92</v>
      </c>
      <c r="D8" s="1416">
        <v>10.01</v>
      </c>
      <c r="E8" s="1416">
        <v>0.16</v>
      </c>
      <c r="F8" s="1417">
        <v>43.94</v>
      </c>
    </row>
    <row r="9" spans="1:6" s="58" customFormat="1" x14ac:dyDescent="0.25">
      <c r="A9" s="238" t="s">
        <v>1084</v>
      </c>
      <c r="B9" s="235"/>
      <c r="C9" s="235"/>
      <c r="D9" s="235"/>
      <c r="E9" s="235"/>
      <c r="F9" s="235"/>
    </row>
    <row r="10" spans="1:6" s="58" customFormat="1" x14ac:dyDescent="0.25">
      <c r="A10" s="2531" t="s">
        <v>121</v>
      </c>
      <c r="B10" s="2531"/>
      <c r="C10" s="2531"/>
      <c r="D10" s="2531"/>
      <c r="E10" s="2531"/>
      <c r="F10" s="2531"/>
    </row>
    <row r="11" spans="1:6" s="58" customFormat="1" x14ac:dyDescent="0.25">
      <c r="A11" s="67"/>
    </row>
    <row r="12" spans="1:6" s="58" customFormat="1" x14ac:dyDescent="0.25">
      <c r="A12" s="41"/>
      <c r="B12" s="41"/>
      <c r="C12" s="41"/>
      <c r="D12" s="41"/>
      <c r="E12" s="41"/>
      <c r="F12" s="41"/>
    </row>
    <row r="16" spans="1:6" x14ac:dyDescent="0.25">
      <c r="D16" s="41" t="s">
        <v>743</v>
      </c>
    </row>
  </sheetData>
  <mergeCells count="3">
    <mergeCell ref="A2:A3"/>
    <mergeCell ref="B2:F2"/>
    <mergeCell ref="A10:F10"/>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F11"/>
  <sheetViews>
    <sheetView showGridLines="0" workbookViewId="0">
      <selection activeCell="F5" sqref="F5"/>
    </sheetView>
  </sheetViews>
  <sheetFormatPr defaultColWidth="9.140625" defaultRowHeight="15" x14ac:dyDescent="0.25"/>
  <cols>
    <col min="1" max="1" width="11.5703125" style="41" customWidth="1"/>
    <col min="2" max="6" width="14.5703125" style="41" bestFit="1" customWidth="1"/>
    <col min="7" max="7" width="4.5703125" style="41" bestFit="1" customWidth="1"/>
    <col min="8" max="16384" width="9.140625" style="41"/>
  </cols>
  <sheetData>
    <row r="1" spans="1:6" ht="21" customHeight="1" thickBot="1" x14ac:dyDescent="0.3">
      <c r="A1" s="256" t="s">
        <v>784</v>
      </c>
      <c r="B1" s="256"/>
      <c r="C1" s="256"/>
      <c r="D1" s="256"/>
      <c r="E1" s="256"/>
    </row>
    <row r="2" spans="1:6" s="58" customFormat="1" ht="18.75" customHeight="1" x14ac:dyDescent="0.25">
      <c r="A2" s="2563" t="s">
        <v>28</v>
      </c>
      <c r="B2" s="2565" t="s">
        <v>115</v>
      </c>
      <c r="C2" s="2566"/>
      <c r="D2" s="2566"/>
      <c r="E2" s="2566"/>
      <c r="F2" s="2567"/>
    </row>
    <row r="3" spans="1:6" s="58" customFormat="1" ht="18" customHeight="1" thickBot="1" x14ac:dyDescent="0.3">
      <c r="A3" s="2564"/>
      <c r="B3" s="432" t="s">
        <v>116</v>
      </c>
      <c r="C3" s="431" t="s">
        <v>117</v>
      </c>
      <c r="D3" s="431" t="s">
        <v>4</v>
      </c>
      <c r="E3" s="430" t="s">
        <v>118</v>
      </c>
      <c r="F3" s="567" t="s">
        <v>114</v>
      </c>
    </row>
    <row r="4" spans="1:6" s="42" customFormat="1" ht="18" customHeight="1" thickBot="1" x14ac:dyDescent="0.3">
      <c r="A4" s="754" t="s">
        <v>825</v>
      </c>
      <c r="B4" s="755">
        <v>23.30490657</v>
      </c>
      <c r="C4" s="755">
        <v>0</v>
      </c>
      <c r="D4" s="755">
        <v>0</v>
      </c>
      <c r="E4" s="755">
        <v>0</v>
      </c>
      <c r="F4" s="756">
        <v>76.69509343</v>
      </c>
    </row>
    <row r="5" spans="1:6" s="42" customFormat="1" ht="18" customHeight="1" x14ac:dyDescent="0.25">
      <c r="A5" s="636" t="s">
        <v>944</v>
      </c>
      <c r="B5" s="1034">
        <v>99.895488709999995</v>
      </c>
      <c r="C5" s="1034">
        <v>0</v>
      </c>
      <c r="D5" s="1034">
        <v>0</v>
      </c>
      <c r="E5" s="1034">
        <v>0</v>
      </c>
      <c r="F5" s="1035">
        <v>0.10451129300000001</v>
      </c>
    </row>
    <row r="6" spans="1:6" s="42" customFormat="1" ht="18" customHeight="1" x14ac:dyDescent="0.25">
      <c r="A6" s="1199">
        <v>46113</v>
      </c>
      <c r="B6" s="1204">
        <v>99.820666630000005</v>
      </c>
      <c r="C6" s="1377">
        <v>0</v>
      </c>
      <c r="D6" s="1377">
        <v>0</v>
      </c>
      <c r="E6" s="1377">
        <v>0</v>
      </c>
      <c r="F6" s="1378">
        <v>0.17933336599999999</v>
      </c>
    </row>
    <row r="7" spans="1:6" s="42" customFormat="1" ht="18" customHeight="1" x14ac:dyDescent="0.25">
      <c r="A7" s="1796">
        <v>46143</v>
      </c>
      <c r="B7" s="1802">
        <v>99.958781599999995</v>
      </c>
      <c r="C7" s="1803">
        <v>0</v>
      </c>
      <c r="D7" s="1803">
        <v>0</v>
      </c>
      <c r="E7" s="1803">
        <v>0</v>
      </c>
      <c r="F7" s="1804">
        <v>4.1218395999999997E-2</v>
      </c>
    </row>
    <row r="8" spans="1:6" s="58" customFormat="1" ht="18" customHeight="1" thickBot="1" x14ac:dyDescent="0.3">
      <c r="A8" s="1200">
        <v>46174</v>
      </c>
      <c r="B8" s="1205">
        <v>99.942855977970794</v>
      </c>
      <c r="C8" s="1379">
        <v>0</v>
      </c>
      <c r="D8" s="1379">
        <v>0</v>
      </c>
      <c r="E8" s="1379">
        <v>0</v>
      </c>
      <c r="F8" s="1380">
        <v>5.7144022029206099E-2</v>
      </c>
    </row>
    <row r="9" spans="1:6" s="247" customFormat="1" x14ac:dyDescent="0.25">
      <c r="A9" s="238" t="s">
        <v>1084</v>
      </c>
      <c r="B9" s="255"/>
      <c r="C9" s="255"/>
      <c r="D9" s="255"/>
      <c r="E9" s="255"/>
      <c r="F9" s="255"/>
    </row>
    <row r="10" spans="1:6" s="247" customFormat="1" x14ac:dyDescent="0.25">
      <c r="A10" s="2568" t="s">
        <v>122</v>
      </c>
      <c r="B10" s="2568"/>
      <c r="C10" s="2568"/>
      <c r="D10" s="2568"/>
      <c r="E10" s="2568"/>
      <c r="F10" s="2568"/>
    </row>
    <row r="11" spans="1:6" s="58" customFormat="1" x14ac:dyDescent="0.25">
      <c r="A11" s="67"/>
      <c r="B11" s="41"/>
      <c r="C11" s="41"/>
      <c r="D11" s="41"/>
      <c r="E11" s="41"/>
      <c r="F11" s="41"/>
    </row>
  </sheetData>
  <mergeCells count="3">
    <mergeCell ref="A2:A3"/>
    <mergeCell ref="B2:F2"/>
    <mergeCell ref="A10:F10"/>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O40"/>
  <sheetViews>
    <sheetView showGridLines="0" workbookViewId="0">
      <selection activeCell="G5" sqref="G5"/>
    </sheetView>
  </sheetViews>
  <sheetFormatPr defaultColWidth="9.140625" defaultRowHeight="15" x14ac:dyDescent="0.25"/>
  <cols>
    <col min="1" max="1" width="6.42578125" style="51" bestFit="1" customWidth="1"/>
    <col min="2" max="2" width="20.5703125" style="51" bestFit="1" customWidth="1"/>
    <col min="3" max="3" width="10" style="51" bestFit="1" customWidth="1"/>
    <col min="4" max="4" width="13.85546875" style="51" bestFit="1" customWidth="1"/>
    <col min="5" max="5" width="10.5703125" style="51" customWidth="1"/>
    <col min="6" max="7" width="6" style="51" bestFit="1" customWidth="1"/>
    <col min="8" max="8" width="9.5703125" style="51" bestFit="1" customWidth="1"/>
    <col min="9" max="9" width="10.5703125" style="51" bestFit="1" customWidth="1"/>
    <col min="10" max="11" width="10" style="51" bestFit="1" customWidth="1"/>
    <col min="12" max="16384" width="9.140625" style="51"/>
  </cols>
  <sheetData>
    <row r="1" spans="1:11" ht="15.75" customHeight="1" thickBot="1" x14ac:dyDescent="0.3">
      <c r="A1" s="2570" t="s">
        <v>911</v>
      </c>
      <c r="B1" s="2570"/>
      <c r="C1" s="2570"/>
      <c r="D1" s="2570"/>
      <c r="E1" s="2570"/>
      <c r="F1" s="2570"/>
      <c r="G1" s="2570"/>
      <c r="H1" s="2570"/>
      <c r="I1" s="2570"/>
      <c r="J1" s="2570"/>
    </row>
    <row r="2" spans="1:11" s="57" customFormat="1" ht="60.75" thickBot="1" x14ac:dyDescent="0.3">
      <c r="A2" s="2007" t="s">
        <v>138</v>
      </c>
      <c r="B2" s="441" t="s">
        <v>123</v>
      </c>
      <c r="C2" s="2008" t="s">
        <v>124</v>
      </c>
      <c r="D2" s="2009" t="s">
        <v>125</v>
      </c>
      <c r="E2" s="2010" t="s">
        <v>126</v>
      </c>
      <c r="F2" s="2010" t="s">
        <v>127</v>
      </c>
      <c r="G2" s="2010" t="s">
        <v>128</v>
      </c>
      <c r="H2" s="440" t="s">
        <v>129</v>
      </c>
      <c r="I2" s="440" t="s">
        <v>130</v>
      </c>
      <c r="J2" s="442" t="s">
        <v>131</v>
      </c>
    </row>
    <row r="3" spans="1:11" s="57" customFormat="1" ht="15" customHeight="1" x14ac:dyDescent="0.2">
      <c r="A3" s="1036">
        <v>1</v>
      </c>
      <c r="B3" s="2011" t="s">
        <v>1055</v>
      </c>
      <c r="C3" s="2012">
        <v>622.6</v>
      </c>
      <c r="D3" s="2012">
        <v>268987.80271700001</v>
      </c>
      <c r="E3" s="2013">
        <v>2.966355530159825</v>
      </c>
      <c r="F3" s="2014">
        <v>1.51</v>
      </c>
      <c r="G3" s="2013">
        <v>0.46531600000000001</v>
      </c>
      <c r="H3" s="2013">
        <v>1.86</v>
      </c>
      <c r="I3" s="2013">
        <v>11.058914</v>
      </c>
      <c r="J3" s="2015">
        <v>0.02</v>
      </c>
      <c r="K3" s="236"/>
    </row>
    <row r="4" spans="1:11" s="57" customFormat="1" ht="15" customHeight="1" x14ac:dyDescent="0.2">
      <c r="A4" s="1036">
        <v>2</v>
      </c>
      <c r="B4" s="2011" t="s">
        <v>611</v>
      </c>
      <c r="C4" s="2012">
        <v>730.98</v>
      </c>
      <c r="D4" s="2012">
        <v>147623.545327</v>
      </c>
      <c r="E4" s="2013">
        <v>1.6279694307301413</v>
      </c>
      <c r="F4" s="2014">
        <v>0.88</v>
      </c>
      <c r="G4" s="2013">
        <v>0.203678</v>
      </c>
      <c r="H4" s="2013">
        <v>1.64</v>
      </c>
      <c r="I4" s="2013">
        <v>0.30420999999999998</v>
      </c>
      <c r="J4" s="2015">
        <v>0.02</v>
      </c>
      <c r="K4" s="236"/>
    </row>
    <row r="5" spans="1:11" s="57" customFormat="1" ht="15" customHeight="1" x14ac:dyDescent="0.2">
      <c r="A5" s="1036">
        <v>3</v>
      </c>
      <c r="B5" s="2011" t="s">
        <v>1056</v>
      </c>
      <c r="C5" s="2012">
        <v>923.06</v>
      </c>
      <c r="D5" s="2012">
        <v>426634.54865100002</v>
      </c>
      <c r="E5" s="2013">
        <v>4.7048592537097678</v>
      </c>
      <c r="F5" s="2014">
        <v>1.06</v>
      </c>
      <c r="G5" s="2013">
        <v>0.38276100000000002</v>
      </c>
      <c r="H5" s="2013">
        <v>1.44</v>
      </c>
      <c r="I5" s="2013">
        <v>6.5456430000000001</v>
      </c>
      <c r="J5" s="2015">
        <v>0.02</v>
      </c>
      <c r="K5" s="236"/>
    </row>
    <row r="6" spans="1:11" s="57" customFormat="1" ht="15" customHeight="1" x14ac:dyDescent="0.2">
      <c r="A6" s="1036">
        <v>4</v>
      </c>
      <c r="B6" s="2011" t="s">
        <v>1057</v>
      </c>
      <c r="C6" s="2012">
        <v>88.78</v>
      </c>
      <c r="D6" s="2012">
        <v>179904.328626</v>
      </c>
      <c r="E6" s="2013">
        <v>1.983956873616628</v>
      </c>
      <c r="F6" s="2014">
        <v>0.98</v>
      </c>
      <c r="G6" s="2013">
        <v>0.29840899999999998</v>
      </c>
      <c r="H6" s="2013">
        <v>1.51</v>
      </c>
      <c r="I6" s="2013">
        <v>8.1148070000000008</v>
      </c>
      <c r="J6" s="2015">
        <v>0.03</v>
      </c>
      <c r="K6" s="236"/>
    </row>
    <row r="7" spans="1:11" s="57" customFormat="1" ht="15" customHeight="1" x14ac:dyDescent="0.2">
      <c r="A7" s="1036">
        <v>5</v>
      </c>
      <c r="B7" s="2011" t="s">
        <v>1058</v>
      </c>
      <c r="C7" s="2012">
        <v>1540.13</v>
      </c>
      <c r="D7" s="2012">
        <v>1216887.7982969999</v>
      </c>
      <c r="E7" s="2013">
        <v>13.419648822738928</v>
      </c>
      <c r="F7" s="2014">
        <v>1.23</v>
      </c>
      <c r="G7" s="2013">
        <v>0.68910099999999996</v>
      </c>
      <c r="H7" s="2013">
        <v>1.25</v>
      </c>
      <c r="I7" s="2013">
        <v>7.2037589999999998</v>
      </c>
      <c r="J7" s="2015">
        <v>0.02</v>
      </c>
      <c r="K7" s="236"/>
    </row>
    <row r="8" spans="1:11" s="57" customFormat="1" ht="15" customHeight="1" x14ac:dyDescent="0.2">
      <c r="A8" s="1036">
        <v>6</v>
      </c>
      <c r="B8" s="2011" t="s">
        <v>1059</v>
      </c>
      <c r="C8" s="2012">
        <v>2028.79</v>
      </c>
      <c r="D8" s="2012">
        <v>348992.848146</v>
      </c>
      <c r="E8" s="2013">
        <v>3.8486386915219351</v>
      </c>
      <c r="F8" s="2014">
        <v>0.7</v>
      </c>
      <c r="G8" s="2013">
        <v>0.10735</v>
      </c>
      <c r="H8" s="2013">
        <v>1.81</v>
      </c>
      <c r="I8" s="2013">
        <v>-13.722785</v>
      </c>
      <c r="J8" s="2015">
        <v>0.02</v>
      </c>
      <c r="K8" s="236"/>
    </row>
    <row r="9" spans="1:11" s="57" customFormat="1" ht="15" customHeight="1" x14ac:dyDescent="0.2">
      <c r="A9" s="1036">
        <v>7</v>
      </c>
      <c r="B9" s="2011" t="s">
        <v>132</v>
      </c>
      <c r="C9" s="2012">
        <v>994.65</v>
      </c>
      <c r="D9" s="2012">
        <v>289226.29320900002</v>
      </c>
      <c r="E9" s="2013">
        <v>3.1895424463940647</v>
      </c>
      <c r="F9" s="2014">
        <v>1.04</v>
      </c>
      <c r="G9" s="2013">
        <v>0.42119499999999999</v>
      </c>
      <c r="H9" s="2013">
        <v>1.35</v>
      </c>
      <c r="I9" s="2013">
        <v>2.1445280000000002</v>
      </c>
      <c r="J9" s="2015">
        <v>0.03</v>
      </c>
      <c r="K9" s="236"/>
    </row>
    <row r="10" spans="1:11" s="57" customFormat="1" ht="15" customHeight="1" x14ac:dyDescent="0.2">
      <c r="A10" s="1036">
        <v>8</v>
      </c>
      <c r="B10" s="2011" t="s">
        <v>1060</v>
      </c>
      <c r="C10" s="2012">
        <v>53.32</v>
      </c>
      <c r="D10" s="2012">
        <v>108429.489407</v>
      </c>
      <c r="E10" s="2013">
        <v>1.1957434957497162</v>
      </c>
      <c r="F10" s="2014">
        <v>1.26</v>
      </c>
      <c r="G10" s="2013">
        <v>0.249584</v>
      </c>
      <c r="H10" s="2013">
        <v>2.13</v>
      </c>
      <c r="I10" s="2013">
        <v>16.228581999999999</v>
      </c>
      <c r="J10" s="2015">
        <v>0.03</v>
      </c>
      <c r="K10" s="236"/>
    </row>
    <row r="11" spans="1:11" s="57" customFormat="1" ht="15" customHeight="1" x14ac:dyDescent="0.2">
      <c r="A11" s="1036">
        <v>9</v>
      </c>
      <c r="B11" s="2011" t="s">
        <v>1061</v>
      </c>
      <c r="C11" s="2012">
        <v>13532.54</v>
      </c>
      <c r="D11" s="2012">
        <v>875453.77925699996</v>
      </c>
      <c r="E11" s="2013">
        <v>9.6543677195300432</v>
      </c>
      <c r="F11" s="2014">
        <v>0.91</v>
      </c>
      <c r="G11" s="2013">
        <v>0.344835</v>
      </c>
      <c r="H11" s="2013">
        <v>1.31</v>
      </c>
      <c r="I11" s="2013">
        <v>-2.021884</v>
      </c>
      <c r="J11" s="2015">
        <v>0.01</v>
      </c>
      <c r="K11" s="236"/>
    </row>
    <row r="12" spans="1:11" s="57" customFormat="1" ht="15" customHeight="1" x14ac:dyDescent="0.2">
      <c r="A12" s="1036">
        <v>10</v>
      </c>
      <c r="B12" s="2011" t="s">
        <v>1062</v>
      </c>
      <c r="C12" s="2012">
        <v>1248.3399999999999</v>
      </c>
      <c r="D12" s="2012">
        <v>155018.146829</v>
      </c>
      <c r="E12" s="2013">
        <v>1.7095159426434101</v>
      </c>
      <c r="F12" s="2014">
        <v>1.07</v>
      </c>
      <c r="G12" s="2013">
        <v>0.27474399999999999</v>
      </c>
      <c r="H12" s="2013">
        <v>1.72</v>
      </c>
      <c r="I12" s="2013">
        <v>-9.9329820000000009</v>
      </c>
      <c r="J12" s="2015">
        <v>0.03</v>
      </c>
      <c r="K12" s="236"/>
    </row>
    <row r="13" spans="1:11" s="57" customFormat="1" ht="15" customHeight="1" x14ac:dyDescent="0.2">
      <c r="A13" s="1036">
        <v>11</v>
      </c>
      <c r="B13" s="2011" t="s">
        <v>133</v>
      </c>
      <c r="C13" s="2012">
        <v>275.14999999999998</v>
      </c>
      <c r="D13" s="2012">
        <v>484559.449731</v>
      </c>
      <c r="E13" s="2013">
        <v>5.3436460273739828</v>
      </c>
      <c r="F13" s="2014">
        <v>1.41</v>
      </c>
      <c r="G13" s="2013">
        <v>0.54610199999999998</v>
      </c>
      <c r="H13" s="2013">
        <v>1.61</v>
      </c>
      <c r="I13" s="2013">
        <v>1.650865</v>
      </c>
      <c r="J13" s="2015">
        <v>0.02</v>
      </c>
      <c r="K13" s="236"/>
    </row>
    <row r="14" spans="1:11" s="57" customFormat="1" ht="15" customHeight="1" x14ac:dyDescent="0.2">
      <c r="A14" s="1036">
        <v>12</v>
      </c>
      <c r="B14" s="2011" t="s">
        <v>1063</v>
      </c>
      <c r="C14" s="2012">
        <v>621.76</v>
      </c>
      <c r="D14" s="2012">
        <v>274887.55697699997</v>
      </c>
      <c r="E14" s="2013">
        <v>3.0314170998628476</v>
      </c>
      <c r="F14" s="2014">
        <v>1.45</v>
      </c>
      <c r="G14" s="2013">
        <v>0.490147</v>
      </c>
      <c r="H14" s="2013">
        <v>1.74</v>
      </c>
      <c r="I14" s="2013">
        <v>1.1664680000000001</v>
      </c>
      <c r="J14" s="2015">
        <v>0.02</v>
      </c>
      <c r="K14" s="236"/>
    </row>
    <row r="15" spans="1:11" s="57" customFormat="1" ht="15" customHeight="1" x14ac:dyDescent="0.2">
      <c r="A15" s="1036">
        <v>13</v>
      </c>
      <c r="B15" s="2011" t="s">
        <v>1064</v>
      </c>
      <c r="C15" s="2012">
        <v>234.96</v>
      </c>
      <c r="D15" s="2012">
        <v>189184.83805600001</v>
      </c>
      <c r="E15" s="2013">
        <v>2.0863008839855453</v>
      </c>
      <c r="F15" s="2014">
        <v>0.6</v>
      </c>
      <c r="G15" s="2013">
        <v>0.15998499999999999</v>
      </c>
      <c r="H15" s="2013">
        <v>1.27</v>
      </c>
      <c r="I15" s="2013">
        <v>-1.260513</v>
      </c>
      <c r="J15" s="2015">
        <v>0.03</v>
      </c>
      <c r="K15" s="236"/>
    </row>
    <row r="16" spans="1:11" s="57" customFormat="1" ht="15" customHeight="1" x14ac:dyDescent="0.2">
      <c r="A16" s="1036">
        <v>14</v>
      </c>
      <c r="B16" s="2011" t="s">
        <v>134</v>
      </c>
      <c r="C16" s="2012">
        <v>95.92</v>
      </c>
      <c r="D16" s="2012">
        <v>118904.582075</v>
      </c>
      <c r="E16" s="2013">
        <v>1.3112611837296055</v>
      </c>
      <c r="F16" s="2014">
        <v>0.96</v>
      </c>
      <c r="G16" s="2013">
        <v>0.28821999999999998</v>
      </c>
      <c r="H16" s="2013">
        <v>1.51</v>
      </c>
      <c r="I16" s="2013">
        <v>-1.294861</v>
      </c>
      <c r="J16" s="2015">
        <v>0.03</v>
      </c>
      <c r="K16" s="236"/>
    </row>
    <row r="17" spans="1:11" s="57" customFormat="1" ht="15" customHeight="1" x14ac:dyDescent="0.2">
      <c r="A17" s="1036">
        <v>15</v>
      </c>
      <c r="B17" s="2011" t="s">
        <v>1065</v>
      </c>
      <c r="C17" s="2012">
        <v>1252.95</v>
      </c>
      <c r="D17" s="2012">
        <v>276888.71333200001</v>
      </c>
      <c r="E17" s="2013">
        <v>3.0534855399943659</v>
      </c>
      <c r="F17" s="2014">
        <v>0.59</v>
      </c>
      <c r="G17" s="2013">
        <v>0.15831600000000001</v>
      </c>
      <c r="H17" s="2013">
        <v>1.26</v>
      </c>
      <c r="I17" s="2013">
        <v>0</v>
      </c>
      <c r="J17" s="2015">
        <v>0.03</v>
      </c>
      <c r="K17" s="236"/>
    </row>
    <row r="18" spans="1:11" s="57" customFormat="1" ht="15" customHeight="1" x14ac:dyDescent="0.2">
      <c r="A18" s="1036">
        <v>16</v>
      </c>
      <c r="B18" s="2011" t="s">
        <v>1066</v>
      </c>
      <c r="C18" s="2012">
        <v>239.93</v>
      </c>
      <c r="D18" s="2012">
        <v>201111.080877</v>
      </c>
      <c r="E18" s="2013">
        <v>2.2178216294943023</v>
      </c>
      <c r="F18" s="2014">
        <v>0.5</v>
      </c>
      <c r="G18" s="2013">
        <v>0.11400299999999999</v>
      </c>
      <c r="H18" s="2013">
        <v>1.25</v>
      </c>
      <c r="I18" s="2013">
        <v>3.4316170000000001</v>
      </c>
      <c r="J18" s="2015">
        <v>0.03</v>
      </c>
      <c r="K18" s="236"/>
    </row>
    <row r="19" spans="1:11" s="57" customFormat="1" ht="15" customHeight="1" x14ac:dyDescent="0.2">
      <c r="A19" s="1036">
        <v>17</v>
      </c>
      <c r="B19" s="2011" t="s">
        <v>1067</v>
      </c>
      <c r="C19" s="2012">
        <v>1434.72</v>
      </c>
      <c r="D19" s="2012">
        <v>986807.50248000002</v>
      </c>
      <c r="E19" s="2013">
        <v>10.882359209664465</v>
      </c>
      <c r="F19" s="2014">
        <v>0.91</v>
      </c>
      <c r="G19" s="2013">
        <v>0.41603000000000001</v>
      </c>
      <c r="H19" s="2013">
        <v>1.19</v>
      </c>
      <c r="I19" s="2013">
        <v>9.5859869999999994</v>
      </c>
      <c r="J19" s="2015">
        <v>0.01</v>
      </c>
      <c r="K19" s="236"/>
    </row>
    <row r="20" spans="1:11" s="57" customFormat="1" ht="15" customHeight="1" x14ac:dyDescent="0.2">
      <c r="A20" s="1036">
        <v>18</v>
      </c>
      <c r="B20" s="2011" t="s">
        <v>1068</v>
      </c>
      <c r="C20" s="2012">
        <v>622.13</v>
      </c>
      <c r="D20" s="2012">
        <v>385036.65770400001</v>
      </c>
      <c r="E20" s="2013">
        <v>4.2461242010150517</v>
      </c>
      <c r="F20" s="2014">
        <v>1.1399999999999999</v>
      </c>
      <c r="G20" s="2013">
        <v>0.43861499999999998</v>
      </c>
      <c r="H20" s="2013">
        <v>1.45</v>
      </c>
      <c r="I20" s="2013">
        <v>4.5112189999999996</v>
      </c>
      <c r="J20" s="2015">
        <v>0.02</v>
      </c>
      <c r="K20" s="236"/>
    </row>
    <row r="21" spans="1:11" s="57" customFormat="1" ht="15" customHeight="1" x14ac:dyDescent="0.2">
      <c r="A21" s="1036">
        <v>19</v>
      </c>
      <c r="B21" s="2011" t="s">
        <v>1069</v>
      </c>
      <c r="C21" s="2012">
        <v>542.73</v>
      </c>
      <c r="D21" s="2012">
        <v>113452.90631999999</v>
      </c>
      <c r="E21" s="2013">
        <v>1.2511409538859628</v>
      </c>
      <c r="F21" s="2014">
        <v>0.79</v>
      </c>
      <c r="G21" s="2013">
        <v>0.159694</v>
      </c>
      <c r="H21" s="2013">
        <v>1.68</v>
      </c>
      <c r="I21" s="2013">
        <v>-9.4862160000000006</v>
      </c>
      <c r="J21" s="2015">
        <v>0.03</v>
      </c>
      <c r="K21" s="236"/>
    </row>
    <row r="22" spans="1:11" s="57" customFormat="1" ht="15" customHeight="1" x14ac:dyDescent="0.2">
      <c r="A22" s="1036">
        <v>20</v>
      </c>
      <c r="B22" s="2011" t="s">
        <v>1070</v>
      </c>
      <c r="C22" s="2012">
        <v>3046.64</v>
      </c>
      <c r="D22" s="2012">
        <v>564252.49818700005</v>
      </c>
      <c r="E22" s="2013">
        <v>6.2224885347848593</v>
      </c>
      <c r="F22" s="2014">
        <v>0.66</v>
      </c>
      <c r="G22" s="2013">
        <v>0.20452000000000001</v>
      </c>
      <c r="H22" s="2013">
        <v>1.23</v>
      </c>
      <c r="I22" s="2013">
        <v>1.221511</v>
      </c>
      <c r="J22" s="2015">
        <v>0.02</v>
      </c>
      <c r="K22" s="236"/>
    </row>
    <row r="23" spans="1:11" s="57" customFormat="1" ht="15" customHeight="1" x14ac:dyDescent="0.2">
      <c r="A23" s="1036">
        <v>21</v>
      </c>
      <c r="B23" s="2011" t="s">
        <v>1071</v>
      </c>
      <c r="C23" s="2012">
        <v>157.19999999999999</v>
      </c>
      <c r="D23" s="2012">
        <v>182010.96212899999</v>
      </c>
      <c r="E23" s="2013">
        <v>2.0071884992833819</v>
      </c>
      <c r="F23" s="2014">
        <v>1.06</v>
      </c>
      <c r="G23" s="2013">
        <v>0.33673599999999998</v>
      </c>
      <c r="H23" s="2013">
        <v>1.55</v>
      </c>
      <c r="I23" s="2013">
        <v>7.6212759999999999</v>
      </c>
      <c r="J23" s="2015">
        <v>0.02</v>
      </c>
      <c r="K23" s="236"/>
    </row>
    <row r="24" spans="1:11" s="57" customFormat="1" ht="15" customHeight="1" x14ac:dyDescent="0.2">
      <c r="A24" s="1036">
        <v>22</v>
      </c>
      <c r="B24" s="2011" t="s">
        <v>135</v>
      </c>
      <c r="C24" s="2012">
        <v>294.68</v>
      </c>
      <c r="D24" s="2012">
        <v>132839.52512599999</v>
      </c>
      <c r="E24" s="2013">
        <v>1.4649335620466455</v>
      </c>
      <c r="F24" s="2014">
        <v>1.24</v>
      </c>
      <c r="G24" s="2013">
        <v>0.52629400000000004</v>
      </c>
      <c r="H24" s="2013">
        <v>1.44</v>
      </c>
      <c r="I24" s="2013">
        <v>-1.5673440000000001</v>
      </c>
      <c r="J24" s="2015">
        <v>0.03</v>
      </c>
      <c r="K24" s="236"/>
    </row>
    <row r="25" spans="1:11" s="57" customFormat="1" ht="15" customHeight="1" x14ac:dyDescent="0.2">
      <c r="A25" s="1036">
        <v>23</v>
      </c>
      <c r="B25" s="2011" t="s">
        <v>1072</v>
      </c>
      <c r="C25" s="2012">
        <v>361.81</v>
      </c>
      <c r="D25" s="2012">
        <v>206062.413099</v>
      </c>
      <c r="E25" s="2013">
        <v>2.2724241489023687</v>
      </c>
      <c r="F25" s="2014">
        <v>0.8</v>
      </c>
      <c r="G25" s="2013">
        <v>0.18076500000000001</v>
      </c>
      <c r="H25" s="2013">
        <v>1.6</v>
      </c>
      <c r="I25" s="2013">
        <v>-9.7542030000000004</v>
      </c>
      <c r="J25" s="2015">
        <v>0.02</v>
      </c>
      <c r="K25" s="236"/>
    </row>
    <row r="26" spans="1:11" s="57" customFormat="1" ht="15" customHeight="1" x14ac:dyDescent="0.2">
      <c r="A26" s="1036">
        <v>24</v>
      </c>
      <c r="B26" s="2011" t="s">
        <v>1073</v>
      </c>
      <c r="C26" s="2012">
        <v>9696.67</v>
      </c>
      <c r="D26" s="2012">
        <v>169504.994179</v>
      </c>
      <c r="E26" s="2013">
        <v>1.8692746354807408</v>
      </c>
      <c r="F26" s="2014">
        <v>0.5</v>
      </c>
      <c r="G26" s="2013">
        <v>0.122277</v>
      </c>
      <c r="H26" s="2013">
        <v>1.2</v>
      </c>
      <c r="I26" s="2013">
        <v>-7.7569480000000004</v>
      </c>
      <c r="J26" s="2015">
        <v>0.03</v>
      </c>
      <c r="K26" s="236"/>
    </row>
    <row r="27" spans="1:11" s="57" customFormat="1" ht="15" customHeight="1" x14ac:dyDescent="0.2">
      <c r="A27" s="1036">
        <v>25</v>
      </c>
      <c r="B27" s="2011" t="s">
        <v>1074</v>
      </c>
      <c r="C27" s="2012">
        <v>490.03</v>
      </c>
      <c r="D27" s="2012">
        <v>89507.038451999993</v>
      </c>
      <c r="E27" s="2013">
        <v>0.98706965824639659</v>
      </c>
      <c r="F27" s="2014">
        <v>0.62</v>
      </c>
      <c r="G27" s="2013">
        <v>9.5693E-2</v>
      </c>
      <c r="H27" s="2013">
        <v>1.7</v>
      </c>
      <c r="I27" s="2013">
        <v>-5.2588990000000004</v>
      </c>
      <c r="J27" s="2015">
        <v>0.03</v>
      </c>
      <c r="K27" s="236"/>
    </row>
    <row r="28" spans="1:11" s="57" customFormat="1" ht="15" customHeight="1" x14ac:dyDescent="0.2">
      <c r="A28" s="1036">
        <v>26</v>
      </c>
      <c r="B28" s="2011" t="s">
        <v>1075</v>
      </c>
      <c r="C28" s="2012">
        <v>9300.6</v>
      </c>
      <c r="D28" s="2012">
        <v>130475.383334</v>
      </c>
      <c r="E28" s="2013">
        <v>1.4388621751363648</v>
      </c>
      <c r="F28" s="2014">
        <v>0.51</v>
      </c>
      <c r="G28" s="2013">
        <v>0.108221</v>
      </c>
      <c r="H28" s="2013">
        <v>1.3</v>
      </c>
      <c r="I28" s="2013">
        <v>-1.1906810000000001</v>
      </c>
      <c r="J28" s="2015">
        <v>0.04</v>
      </c>
      <c r="K28" s="236"/>
    </row>
    <row r="29" spans="1:11" s="57" customFormat="1" ht="15" customHeight="1" x14ac:dyDescent="0.2">
      <c r="A29" s="1036">
        <v>27</v>
      </c>
      <c r="B29" s="2011" t="s">
        <v>1076</v>
      </c>
      <c r="C29" s="2012">
        <v>460.79</v>
      </c>
      <c r="D29" s="2012">
        <v>133460.050617</v>
      </c>
      <c r="E29" s="2013">
        <v>1.4717766203684</v>
      </c>
      <c r="F29" s="2014">
        <v>1.45</v>
      </c>
      <c r="G29" s="2013">
        <v>0.48001500000000002</v>
      </c>
      <c r="H29" s="2013">
        <v>1.77</v>
      </c>
      <c r="I29" s="2013">
        <v>0.30198000000000003</v>
      </c>
      <c r="J29" s="2015">
        <v>0.03</v>
      </c>
      <c r="K29" s="236"/>
    </row>
    <row r="30" spans="1:11" s="57" customFormat="1" ht="15" customHeight="1" x14ac:dyDescent="0.2">
      <c r="A30" s="1036">
        <v>28</v>
      </c>
      <c r="B30" s="2011" t="s">
        <v>1077</v>
      </c>
      <c r="C30" s="2012">
        <v>160.05000000000001</v>
      </c>
      <c r="D30" s="2012">
        <v>99882.322750000007</v>
      </c>
      <c r="E30" s="2013">
        <v>1.1014866750905867</v>
      </c>
      <c r="F30" s="2014">
        <v>1.28</v>
      </c>
      <c r="G30" s="2013">
        <v>0.55340500000000004</v>
      </c>
      <c r="H30" s="2013">
        <v>1.45</v>
      </c>
      <c r="I30" s="2013">
        <v>-9.2454999999999996E-2</v>
      </c>
      <c r="J30" s="2015">
        <v>0.04</v>
      </c>
      <c r="K30" s="236"/>
    </row>
    <row r="31" spans="1:11" s="57" customFormat="1" ht="15" customHeight="1" x14ac:dyDescent="0.2">
      <c r="A31" s="1036">
        <v>29</v>
      </c>
      <c r="B31" s="2011" t="s">
        <v>1078</v>
      </c>
      <c r="C31" s="2012">
        <v>386.66</v>
      </c>
      <c r="D31" s="2012">
        <v>120421.149945</v>
      </c>
      <c r="E31" s="2013">
        <v>1.3279856576373326</v>
      </c>
      <c r="F31" s="2014">
        <v>1.7</v>
      </c>
      <c r="G31" s="2013">
        <v>0.48000700000000002</v>
      </c>
      <c r="H31" s="2013">
        <v>2.0699999999999998</v>
      </c>
      <c r="I31" s="2013">
        <v>21.873829000000001</v>
      </c>
      <c r="J31" s="2015">
        <v>0.03</v>
      </c>
      <c r="K31" s="236"/>
    </row>
    <row r="32" spans="1:11" s="57" customFormat="1" ht="15" customHeight="1" thickBot="1" x14ac:dyDescent="0.25">
      <c r="A32" s="2016">
        <v>30</v>
      </c>
      <c r="B32" s="2017" t="s">
        <v>1079</v>
      </c>
      <c r="C32" s="2018">
        <v>965.04</v>
      </c>
      <c r="D32" s="2018">
        <v>191547.404411</v>
      </c>
      <c r="E32" s="2019">
        <v>2.1123548972223354</v>
      </c>
      <c r="F32" s="2020">
        <v>1.35</v>
      </c>
      <c r="G32" s="2019">
        <v>0.280499</v>
      </c>
      <c r="H32" s="2019">
        <v>2.15</v>
      </c>
      <c r="I32" s="2019">
        <v>5.4802710000000001</v>
      </c>
      <c r="J32" s="2021">
        <v>0.03</v>
      </c>
      <c r="K32" s="236"/>
    </row>
    <row r="33" spans="1:15" s="57" customFormat="1" ht="15" customHeight="1" x14ac:dyDescent="0.2">
      <c r="A33" s="275" t="s">
        <v>5</v>
      </c>
      <c r="B33" s="260"/>
      <c r="C33" s="261"/>
      <c r="D33" s="261"/>
      <c r="E33" s="262"/>
      <c r="F33" s="262"/>
      <c r="G33" s="262"/>
      <c r="H33" s="262"/>
      <c r="I33" s="262"/>
      <c r="J33" s="262"/>
    </row>
    <row r="34" spans="1:15" s="57" customFormat="1" ht="16.5" customHeight="1" x14ac:dyDescent="0.25">
      <c r="A34" s="259" t="s">
        <v>740</v>
      </c>
      <c r="B34" s="259"/>
      <c r="C34" s="259"/>
      <c r="D34" s="259"/>
      <c r="E34" s="259"/>
      <c r="F34" s="259"/>
      <c r="G34" s="259"/>
      <c r="H34" s="259"/>
      <c r="I34" s="259"/>
      <c r="J34" s="259"/>
    </row>
    <row r="35" spans="1:15" s="273" customFormat="1" ht="18" customHeight="1" x14ac:dyDescent="0.25">
      <c r="A35" s="259" t="s">
        <v>744</v>
      </c>
      <c r="B35" s="259"/>
      <c r="C35" s="259"/>
      <c r="D35" s="259"/>
      <c r="E35" s="259"/>
      <c r="F35" s="259"/>
      <c r="G35" s="259"/>
      <c r="H35" s="259"/>
      <c r="I35" s="259"/>
      <c r="J35" s="259"/>
    </row>
    <row r="36" spans="1:15" s="57" customFormat="1" x14ac:dyDescent="0.25">
      <c r="A36" s="2569" t="s">
        <v>136</v>
      </c>
      <c r="B36" s="2569"/>
      <c r="C36" s="2569"/>
      <c r="D36" s="2569"/>
      <c r="E36" s="2569"/>
      <c r="F36" s="2569"/>
      <c r="G36" s="2569"/>
      <c r="H36" s="2569"/>
      <c r="I36" s="2569"/>
      <c r="J36" s="2569"/>
    </row>
    <row r="37" spans="1:15" s="57" customFormat="1" ht="18.75" customHeight="1" x14ac:dyDescent="0.25">
      <c r="A37" s="258" t="s">
        <v>614</v>
      </c>
      <c r="B37" s="258"/>
      <c r="C37" s="258"/>
      <c r="D37" s="258"/>
      <c r="E37" s="258"/>
      <c r="F37" s="258"/>
      <c r="G37" s="258"/>
      <c r="H37" s="258"/>
      <c r="I37" s="258"/>
      <c r="J37" s="258"/>
    </row>
    <row r="38" spans="1:15" s="57" customFormat="1" x14ac:dyDescent="0.25">
      <c r="A38" s="2569" t="s">
        <v>137</v>
      </c>
      <c r="B38" s="2569"/>
      <c r="C38" s="2569"/>
      <c r="D38" s="2569"/>
      <c r="E38" s="2569"/>
      <c r="F38" s="2569"/>
      <c r="G38" s="2569"/>
      <c r="H38" s="2569"/>
      <c r="I38" s="2569"/>
      <c r="J38" s="2569"/>
    </row>
    <row r="39" spans="1:15" s="57" customFormat="1" x14ac:dyDescent="0.25">
      <c r="A39" s="257" t="s">
        <v>119</v>
      </c>
      <c r="B39" s="257"/>
      <c r="C39" s="257"/>
      <c r="D39" s="257"/>
      <c r="E39" s="257"/>
      <c r="F39" s="257"/>
      <c r="G39" s="257"/>
      <c r="H39" s="257"/>
      <c r="I39" s="257"/>
      <c r="J39" s="257"/>
      <c r="M39" s="51"/>
      <c r="N39" s="51"/>
      <c r="O39" s="51"/>
    </row>
    <row r="40" spans="1:15" s="57" customFormat="1" x14ac:dyDescent="0.25">
      <c r="M40" s="51"/>
      <c r="N40" s="51"/>
      <c r="O40" s="51"/>
    </row>
  </sheetData>
  <mergeCells count="3">
    <mergeCell ref="A36:J36"/>
    <mergeCell ref="A38:J38"/>
    <mergeCell ref="A1:J1"/>
  </mergeCells>
  <printOptions horizontalCentered="1"/>
  <pageMargins left="0.78431372549019618" right="0.78431372549019618" top="0.98039215686274517" bottom="0.98039215686274517" header="0.50980392156862753" footer="0.50980392156862753"/>
  <pageSetup paperSize="9" fitToHeight="0" orientation="landscape" useFirstPageNumber="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L59"/>
  <sheetViews>
    <sheetView showGridLines="0" workbookViewId="0">
      <selection activeCell="B2" sqref="B2"/>
    </sheetView>
  </sheetViews>
  <sheetFormatPr defaultColWidth="9.140625" defaultRowHeight="15" x14ac:dyDescent="0.25"/>
  <cols>
    <col min="1" max="1" width="6.42578125" style="51" bestFit="1" customWidth="1"/>
    <col min="2" max="2" width="34.5703125" style="51" bestFit="1" customWidth="1"/>
    <col min="3" max="3" width="15.5703125" style="51" bestFit="1" customWidth="1"/>
    <col min="4" max="4" width="13.85546875" style="51" bestFit="1" customWidth="1"/>
    <col min="5" max="5" width="11.42578125" style="51" customWidth="1"/>
    <col min="6" max="6" width="7.85546875" style="51" customWidth="1"/>
    <col min="7" max="7" width="9" style="51" customWidth="1"/>
    <col min="8" max="8" width="9.5703125" style="51" bestFit="1" customWidth="1"/>
    <col min="9" max="9" width="10.5703125" style="51" bestFit="1" customWidth="1"/>
    <col min="10" max="10" width="11.5703125" style="51" customWidth="1"/>
    <col min="11" max="11" width="30.42578125" style="51" bestFit="1" customWidth="1"/>
    <col min="12" max="12" width="4.5703125" style="51" bestFit="1" customWidth="1"/>
    <col min="13" max="16384" width="9.140625" style="51"/>
  </cols>
  <sheetData>
    <row r="1" spans="1:11" ht="21" customHeight="1" thickBot="1" x14ac:dyDescent="0.3">
      <c r="A1" s="299" t="s">
        <v>912</v>
      </c>
      <c r="B1" s="299"/>
      <c r="C1" s="299"/>
      <c r="D1" s="299"/>
      <c r="E1" s="299"/>
      <c r="F1" s="299"/>
      <c r="G1" s="299"/>
      <c r="H1" s="91"/>
      <c r="I1" s="91"/>
      <c r="J1" s="91"/>
      <c r="K1" s="91"/>
    </row>
    <row r="2" spans="1:11" s="57" customFormat="1" ht="60" x14ac:dyDescent="0.25">
      <c r="A2" s="2022" t="s">
        <v>138</v>
      </c>
      <c r="B2" s="2023" t="s">
        <v>123</v>
      </c>
      <c r="C2" s="2024" t="s">
        <v>124</v>
      </c>
      <c r="D2" s="2024" t="s">
        <v>125</v>
      </c>
      <c r="E2" s="2025" t="s">
        <v>126</v>
      </c>
      <c r="F2" s="2023" t="s">
        <v>127</v>
      </c>
      <c r="G2" s="2025" t="s">
        <v>181</v>
      </c>
      <c r="H2" s="2023" t="s">
        <v>129</v>
      </c>
      <c r="I2" s="2024" t="s">
        <v>130</v>
      </c>
      <c r="J2" s="2026" t="s">
        <v>131</v>
      </c>
    </row>
    <row r="3" spans="1:11" s="57" customFormat="1" ht="15" customHeight="1" x14ac:dyDescent="0.2">
      <c r="A3" s="2034">
        <v>1</v>
      </c>
      <c r="B3" s="2027" t="s">
        <v>139</v>
      </c>
      <c r="C3" s="2028">
        <v>130.09</v>
      </c>
      <c r="D3" s="2028">
        <v>87364.39</v>
      </c>
      <c r="E3" s="2029">
        <v>0.8</v>
      </c>
      <c r="F3" s="2030">
        <v>1.69</v>
      </c>
      <c r="G3" s="2031">
        <v>0.4</v>
      </c>
      <c r="H3" s="2032">
        <v>1.8</v>
      </c>
      <c r="I3" s="2033">
        <v>3.36</v>
      </c>
      <c r="J3" s="2035">
        <v>0.01</v>
      </c>
    </row>
    <row r="4" spans="1:11" s="57" customFormat="1" ht="15" customHeight="1" x14ac:dyDescent="0.2">
      <c r="A4" s="2034">
        <v>2</v>
      </c>
      <c r="B4" s="2027" t="s">
        <v>140</v>
      </c>
      <c r="C4" s="2028">
        <v>460.79</v>
      </c>
      <c r="D4" s="2028">
        <v>133171.87</v>
      </c>
      <c r="E4" s="2029">
        <v>1.22</v>
      </c>
      <c r="F4" s="2030">
        <v>1.51</v>
      </c>
      <c r="G4" s="2031">
        <v>0.5</v>
      </c>
      <c r="H4" s="2032">
        <v>1.26</v>
      </c>
      <c r="I4" s="2033">
        <v>0.31</v>
      </c>
      <c r="J4" s="2035">
        <v>0.03</v>
      </c>
    </row>
    <row r="5" spans="1:11" s="57" customFormat="1" ht="15" customHeight="1" x14ac:dyDescent="0.2">
      <c r="A5" s="2034">
        <v>3</v>
      </c>
      <c r="B5" s="2027" t="s">
        <v>141</v>
      </c>
      <c r="C5" s="2028">
        <v>71.89</v>
      </c>
      <c r="D5" s="2028">
        <v>89096.66</v>
      </c>
      <c r="E5" s="2029">
        <v>0.82</v>
      </c>
      <c r="F5" s="2030">
        <v>0.62</v>
      </c>
      <c r="G5" s="2031">
        <v>0.17</v>
      </c>
      <c r="H5" s="2032">
        <v>0.82</v>
      </c>
      <c r="I5" s="2033">
        <v>6.18</v>
      </c>
      <c r="J5" s="2035">
        <v>0.01</v>
      </c>
    </row>
    <row r="6" spans="1:11" s="57" customFormat="1" ht="15" customHeight="1" x14ac:dyDescent="0.2">
      <c r="A6" s="2034">
        <v>4</v>
      </c>
      <c r="B6" s="2027" t="s">
        <v>142</v>
      </c>
      <c r="C6" s="2028">
        <v>95.92</v>
      </c>
      <c r="D6" s="2028">
        <v>118860.07</v>
      </c>
      <c r="E6" s="2029">
        <v>1.0900000000000001</v>
      </c>
      <c r="F6" s="2030">
        <v>0.98</v>
      </c>
      <c r="G6" s="2031">
        <v>0.28999999999999998</v>
      </c>
      <c r="H6" s="2032">
        <v>1.02</v>
      </c>
      <c r="I6" s="2033">
        <v>-1.34</v>
      </c>
      <c r="J6" s="2035">
        <v>0.01</v>
      </c>
    </row>
    <row r="7" spans="1:11" s="57" customFormat="1" ht="15" customHeight="1" x14ac:dyDescent="0.2">
      <c r="A7" s="2034">
        <v>5</v>
      </c>
      <c r="B7" s="2027" t="s">
        <v>143</v>
      </c>
      <c r="C7" s="2028">
        <v>622.08000000000004</v>
      </c>
      <c r="D7" s="2028">
        <v>385392.16</v>
      </c>
      <c r="E7" s="2029">
        <v>3.54</v>
      </c>
      <c r="F7" s="2030">
        <v>1.17</v>
      </c>
      <c r="G7" s="2031">
        <v>0.43</v>
      </c>
      <c r="H7" s="2032">
        <v>1.19</v>
      </c>
      <c r="I7" s="2033">
        <v>4.59</v>
      </c>
      <c r="J7" s="2035">
        <v>0.02</v>
      </c>
    </row>
    <row r="8" spans="1:11" s="57" customFormat="1" ht="15" customHeight="1" x14ac:dyDescent="0.2">
      <c r="A8" s="2034">
        <v>6</v>
      </c>
      <c r="B8" s="2027" t="s">
        <v>144</v>
      </c>
      <c r="C8" s="2028">
        <v>279.5</v>
      </c>
      <c r="D8" s="2028">
        <v>107306.7</v>
      </c>
      <c r="E8" s="2029">
        <v>0.98</v>
      </c>
      <c r="F8" s="2030">
        <v>0.95</v>
      </c>
      <c r="G8" s="2031">
        <v>0.31</v>
      </c>
      <c r="H8" s="2032">
        <v>1.04</v>
      </c>
      <c r="I8" s="2033">
        <v>-7.11</v>
      </c>
      <c r="J8" s="2035">
        <v>0.02</v>
      </c>
    </row>
    <row r="9" spans="1:11" s="57" customFormat="1" ht="15" customHeight="1" x14ac:dyDescent="0.2">
      <c r="A9" s="2034">
        <v>7</v>
      </c>
      <c r="B9" s="2027" t="s">
        <v>145</v>
      </c>
      <c r="C9" s="2028">
        <v>622.6</v>
      </c>
      <c r="D9" s="2028">
        <v>268542.28999999998</v>
      </c>
      <c r="E9" s="2029">
        <v>2.46</v>
      </c>
      <c r="F9" s="2030">
        <v>1.52</v>
      </c>
      <c r="G9" s="2031">
        <v>0.46</v>
      </c>
      <c r="H9" s="2032">
        <v>1.82</v>
      </c>
      <c r="I9" s="2033">
        <v>10.62</v>
      </c>
      <c r="J9" s="2035">
        <v>0.02</v>
      </c>
    </row>
    <row r="10" spans="1:11" s="57" customFormat="1" ht="15" customHeight="1" x14ac:dyDescent="0.2">
      <c r="A10" s="2034">
        <v>8</v>
      </c>
      <c r="B10" s="2027" t="s">
        <v>146</v>
      </c>
      <c r="C10" s="2028">
        <v>160.05000000000001</v>
      </c>
      <c r="D10" s="2028">
        <v>102771.37</v>
      </c>
      <c r="E10" s="2029">
        <v>0.94</v>
      </c>
      <c r="F10" s="2030">
        <v>1.31</v>
      </c>
      <c r="G10" s="2031">
        <v>0.56999999999999995</v>
      </c>
      <c r="H10" s="2032">
        <v>1.46</v>
      </c>
      <c r="I10" s="2033">
        <v>-0.19</v>
      </c>
      <c r="J10" s="2035">
        <v>0.03</v>
      </c>
    </row>
    <row r="11" spans="1:11" s="57" customFormat="1" ht="15" customHeight="1" x14ac:dyDescent="0.2">
      <c r="A11" s="2034">
        <v>9</v>
      </c>
      <c r="B11" s="2027" t="s">
        <v>308</v>
      </c>
      <c r="C11" s="2028">
        <v>730.98</v>
      </c>
      <c r="D11" s="2028">
        <v>147081.87</v>
      </c>
      <c r="E11" s="2029">
        <v>1.35</v>
      </c>
      <c r="F11" s="2030">
        <v>0.94</v>
      </c>
      <c r="G11" s="2031">
        <v>0.22</v>
      </c>
      <c r="H11" s="2032">
        <v>1.3</v>
      </c>
      <c r="I11" s="2033">
        <v>0.26</v>
      </c>
      <c r="J11" s="2035">
        <v>0.02</v>
      </c>
    </row>
    <row r="12" spans="1:11" s="57" customFormat="1" ht="15" customHeight="1" x14ac:dyDescent="0.2">
      <c r="A12" s="2034">
        <v>10</v>
      </c>
      <c r="B12" s="2027" t="s">
        <v>147</v>
      </c>
      <c r="C12" s="2028">
        <v>3046.64</v>
      </c>
      <c r="D12" s="2028">
        <v>561592.52</v>
      </c>
      <c r="E12" s="2029">
        <v>5.15</v>
      </c>
      <c r="F12" s="2030">
        <v>0.68</v>
      </c>
      <c r="G12" s="2031">
        <v>0.21</v>
      </c>
      <c r="H12" s="2032">
        <v>1.04</v>
      </c>
      <c r="I12" s="2033">
        <v>1.26</v>
      </c>
      <c r="J12" s="2035">
        <v>0.02</v>
      </c>
    </row>
    <row r="13" spans="1:11" s="57" customFormat="1" ht="15" customHeight="1" x14ac:dyDescent="0.2">
      <c r="A13" s="2034">
        <v>11</v>
      </c>
      <c r="B13" s="2027" t="s">
        <v>148</v>
      </c>
      <c r="C13" s="2028">
        <v>161.57</v>
      </c>
      <c r="D13" s="2028">
        <v>82225.05</v>
      </c>
      <c r="E13" s="2029">
        <v>0.75</v>
      </c>
      <c r="F13" s="2030">
        <v>0.59</v>
      </c>
      <c r="G13" s="2031">
        <v>0.13</v>
      </c>
      <c r="H13" s="2032">
        <v>1.28</v>
      </c>
      <c r="I13" s="2033">
        <v>4.5999999999999996</v>
      </c>
      <c r="J13" s="2035">
        <v>0.02</v>
      </c>
    </row>
    <row r="14" spans="1:11" s="57" customFormat="1" ht="15" customHeight="1" x14ac:dyDescent="0.2">
      <c r="A14" s="2034">
        <v>12</v>
      </c>
      <c r="B14" s="2027" t="s">
        <v>149</v>
      </c>
      <c r="C14" s="2028">
        <v>6162.73</v>
      </c>
      <c r="D14" s="2028">
        <v>104871.73</v>
      </c>
      <c r="E14" s="2029">
        <v>0.96</v>
      </c>
      <c r="F14" s="2030">
        <v>0.28999999999999998</v>
      </c>
      <c r="G14" s="2031">
        <v>0.03</v>
      </c>
      <c r="H14" s="2032">
        <v>1.5</v>
      </c>
      <c r="I14" s="2033">
        <v>-4.12</v>
      </c>
      <c r="J14" s="2035">
        <v>0.03</v>
      </c>
    </row>
    <row r="15" spans="1:11" s="57" customFormat="1" ht="15" customHeight="1" x14ac:dyDescent="0.2">
      <c r="A15" s="2034">
        <v>13</v>
      </c>
      <c r="B15" s="2027" t="s">
        <v>150</v>
      </c>
      <c r="C15" s="2028">
        <v>83.47</v>
      </c>
      <c r="D15" s="2028">
        <v>82494.87</v>
      </c>
      <c r="E15" s="2029">
        <v>0.76</v>
      </c>
      <c r="F15" s="2030">
        <v>0.56999999999999995</v>
      </c>
      <c r="G15" s="2031">
        <v>0.1</v>
      </c>
      <c r="H15" s="2032">
        <v>0.97</v>
      </c>
      <c r="I15" s="2033">
        <v>4.1100000000000003</v>
      </c>
      <c r="J15" s="2035">
        <v>0.02</v>
      </c>
    </row>
    <row r="16" spans="1:11" s="57" customFormat="1" ht="15" customHeight="1" x14ac:dyDescent="0.2">
      <c r="A16" s="2034">
        <v>14</v>
      </c>
      <c r="B16" s="2027" t="s">
        <v>151</v>
      </c>
      <c r="C16" s="2028">
        <v>27.45</v>
      </c>
      <c r="D16" s="2028">
        <v>97211.06</v>
      </c>
      <c r="E16" s="2029">
        <v>0.89</v>
      </c>
      <c r="F16" s="2030">
        <v>1.28</v>
      </c>
      <c r="G16" s="2031">
        <v>0.39</v>
      </c>
      <c r="H16" s="2032">
        <v>1.69</v>
      </c>
      <c r="I16" s="2033">
        <v>-1.44</v>
      </c>
      <c r="J16" s="2035">
        <v>0.02</v>
      </c>
    </row>
    <row r="17" spans="1:10" s="57" customFormat="1" ht="15" customHeight="1" x14ac:dyDescent="0.2">
      <c r="A17" s="2034">
        <v>15</v>
      </c>
      <c r="B17" s="2027" t="s">
        <v>312</v>
      </c>
      <c r="C17" s="2028">
        <v>965.04</v>
      </c>
      <c r="D17" s="2028">
        <v>190758.19</v>
      </c>
      <c r="E17" s="2029">
        <v>1.75</v>
      </c>
      <c r="F17" s="2030">
        <v>1.39</v>
      </c>
      <c r="G17" s="2031">
        <v>0.28000000000000003</v>
      </c>
      <c r="H17" s="2032">
        <v>1.93</v>
      </c>
      <c r="I17" s="2033">
        <v>5.6</v>
      </c>
      <c r="J17" s="2035">
        <v>0.03</v>
      </c>
    </row>
    <row r="18" spans="1:10" s="57" customFormat="1" ht="15" customHeight="1" x14ac:dyDescent="0.2">
      <c r="A18" s="2034">
        <v>16</v>
      </c>
      <c r="B18" s="2027" t="s">
        <v>152</v>
      </c>
      <c r="C18" s="2028">
        <v>136.1</v>
      </c>
      <c r="D18" s="2028">
        <v>116638.72</v>
      </c>
      <c r="E18" s="2029">
        <v>1.07</v>
      </c>
      <c r="F18" s="2030">
        <v>1.1000000000000001</v>
      </c>
      <c r="G18" s="2031">
        <v>0.45</v>
      </c>
      <c r="H18" s="2032">
        <v>0.83</v>
      </c>
      <c r="I18" s="2033">
        <v>-0.72</v>
      </c>
      <c r="J18" s="2035">
        <v>0.02</v>
      </c>
    </row>
    <row r="19" spans="1:10" s="57" customFormat="1" ht="15" customHeight="1" x14ac:dyDescent="0.2">
      <c r="A19" s="2034">
        <v>17</v>
      </c>
      <c r="B19" s="2027" t="s">
        <v>153</v>
      </c>
      <c r="C19" s="2028">
        <v>542.73</v>
      </c>
      <c r="D19" s="2028">
        <v>112682.22</v>
      </c>
      <c r="E19" s="2029">
        <v>1.03</v>
      </c>
      <c r="F19" s="2030">
        <v>0.77</v>
      </c>
      <c r="G19" s="2031">
        <v>0.15</v>
      </c>
      <c r="H19" s="2032">
        <v>1.97</v>
      </c>
      <c r="I19" s="2033">
        <v>-9.4600000000000009</v>
      </c>
      <c r="J19" s="2035">
        <v>0.03</v>
      </c>
    </row>
    <row r="20" spans="1:10" s="57" customFormat="1" ht="15" customHeight="1" x14ac:dyDescent="0.2">
      <c r="A20" s="2034">
        <v>18</v>
      </c>
      <c r="B20" s="2027" t="s">
        <v>154</v>
      </c>
      <c r="C20" s="2028">
        <v>1540.08</v>
      </c>
      <c r="D20" s="2028">
        <v>1218501.2</v>
      </c>
      <c r="E20" s="2029">
        <v>11.18</v>
      </c>
      <c r="F20" s="2030">
        <v>1.23</v>
      </c>
      <c r="G20" s="2031">
        <v>0.66</v>
      </c>
      <c r="H20" s="2032">
        <v>1.29</v>
      </c>
      <c r="I20" s="2033">
        <v>7.17</v>
      </c>
      <c r="J20" s="2035">
        <v>0.02</v>
      </c>
    </row>
    <row r="21" spans="1:10" s="57" customFormat="1" ht="15" customHeight="1" x14ac:dyDescent="0.2">
      <c r="A21" s="2034">
        <v>19</v>
      </c>
      <c r="B21" s="2027" t="s">
        <v>155</v>
      </c>
      <c r="C21" s="2028">
        <v>2157.9499999999998</v>
      </c>
      <c r="D21" s="2028">
        <v>61773.93</v>
      </c>
      <c r="E21" s="2029">
        <v>0.56999999999999995</v>
      </c>
      <c r="F21" s="2030">
        <v>0.9</v>
      </c>
      <c r="G21" s="2031">
        <v>0.3</v>
      </c>
      <c r="H21" s="2032">
        <v>1.51</v>
      </c>
      <c r="I21" s="2033">
        <v>-3.19</v>
      </c>
      <c r="J21" s="2035">
        <v>0.02</v>
      </c>
    </row>
    <row r="22" spans="1:10" s="57" customFormat="1" ht="15" customHeight="1" x14ac:dyDescent="0.2">
      <c r="A22" s="2034">
        <v>20</v>
      </c>
      <c r="B22" s="2027" t="s">
        <v>156</v>
      </c>
      <c r="C22" s="2028">
        <v>224.72</v>
      </c>
      <c r="D22" s="2028">
        <v>138118.67000000001</v>
      </c>
      <c r="E22" s="2029">
        <v>1.27</v>
      </c>
      <c r="F22" s="2030">
        <v>0.89</v>
      </c>
      <c r="G22" s="2031">
        <v>0.17</v>
      </c>
      <c r="H22" s="2032">
        <v>1.64</v>
      </c>
      <c r="I22" s="2033">
        <v>-15.1</v>
      </c>
      <c r="J22" s="2035">
        <v>0.02</v>
      </c>
    </row>
    <row r="23" spans="1:10" s="57" customFormat="1" ht="15" customHeight="1" x14ac:dyDescent="0.2">
      <c r="A23" s="2034">
        <v>21</v>
      </c>
      <c r="B23" s="2027" t="s">
        <v>157</v>
      </c>
      <c r="C23" s="2028">
        <v>234.96</v>
      </c>
      <c r="D23" s="2028">
        <v>187397.86</v>
      </c>
      <c r="E23" s="2029">
        <v>1.72</v>
      </c>
      <c r="F23" s="2030">
        <v>0.61</v>
      </c>
      <c r="G23" s="2031">
        <v>0.15</v>
      </c>
      <c r="H23" s="2032">
        <v>1.29</v>
      </c>
      <c r="I23" s="2033">
        <v>-1.64</v>
      </c>
      <c r="J23" s="2035">
        <v>0.02</v>
      </c>
    </row>
    <row r="24" spans="1:10" s="57" customFormat="1" ht="15" customHeight="1" x14ac:dyDescent="0.2">
      <c r="A24" s="2034">
        <v>22</v>
      </c>
      <c r="B24" s="2027" t="s">
        <v>158</v>
      </c>
      <c r="C24" s="2028">
        <v>1434.7</v>
      </c>
      <c r="D24" s="2028">
        <v>982394.57</v>
      </c>
      <c r="E24" s="2029">
        <v>9.01</v>
      </c>
      <c r="F24" s="2030">
        <v>0.91</v>
      </c>
      <c r="G24" s="2031">
        <v>0.4</v>
      </c>
      <c r="H24" s="2032">
        <v>1.1299999999999999</v>
      </c>
      <c r="I24" s="2033">
        <v>9.4600000000000009</v>
      </c>
      <c r="J24" s="2035">
        <v>0.02</v>
      </c>
    </row>
    <row r="25" spans="1:10" s="57" customFormat="1" ht="15" customHeight="1" x14ac:dyDescent="0.2">
      <c r="A25" s="2034">
        <v>23</v>
      </c>
      <c r="B25" s="2027" t="s">
        <v>159</v>
      </c>
      <c r="C25" s="2028">
        <v>1252.95</v>
      </c>
      <c r="D25" s="2028">
        <v>275836.65999999997</v>
      </c>
      <c r="E25" s="2029">
        <v>2.5299999999999998</v>
      </c>
      <c r="F25" s="2030">
        <v>0.59</v>
      </c>
      <c r="G25" s="2031">
        <v>0.15</v>
      </c>
      <c r="H25" s="2032">
        <v>1.04</v>
      </c>
      <c r="I25" s="2033">
        <v>0.02</v>
      </c>
      <c r="J25" s="2035">
        <v>0.03</v>
      </c>
    </row>
    <row r="26" spans="1:10" s="57" customFormat="1" ht="15" customHeight="1" x14ac:dyDescent="0.2">
      <c r="A26" s="2034">
        <v>24</v>
      </c>
      <c r="B26" s="2027" t="s">
        <v>160</v>
      </c>
      <c r="C26" s="2028">
        <v>2028.63</v>
      </c>
      <c r="D26" s="2028">
        <v>349909.04</v>
      </c>
      <c r="E26" s="2029">
        <v>3.21</v>
      </c>
      <c r="F26" s="2030">
        <v>0.68</v>
      </c>
      <c r="G26" s="2031">
        <v>0.1</v>
      </c>
      <c r="H26" s="2032">
        <v>2.78</v>
      </c>
      <c r="I26" s="2033">
        <v>-13.83</v>
      </c>
      <c r="J26" s="2035">
        <v>0.02</v>
      </c>
    </row>
    <row r="27" spans="1:10" s="57" customFormat="1" ht="15" customHeight="1" x14ac:dyDescent="0.2">
      <c r="A27" s="2034">
        <v>25</v>
      </c>
      <c r="B27" s="2027" t="s">
        <v>854</v>
      </c>
      <c r="C27" s="2028">
        <v>386.66</v>
      </c>
      <c r="D27" s="2028">
        <v>121176.47</v>
      </c>
      <c r="E27" s="2029">
        <v>1.1100000000000001</v>
      </c>
      <c r="F27" s="2030">
        <v>1.76</v>
      </c>
      <c r="G27" s="2031">
        <v>0.49</v>
      </c>
      <c r="H27" s="2032">
        <v>2.2400000000000002</v>
      </c>
      <c r="I27" s="2033">
        <v>21.87</v>
      </c>
      <c r="J27" s="2035">
        <v>0.03</v>
      </c>
    </row>
    <row r="28" spans="1:10" s="57" customFormat="1" ht="15" customHeight="1" x14ac:dyDescent="0.2">
      <c r="A28" s="2034">
        <v>26</v>
      </c>
      <c r="B28" s="2027" t="s">
        <v>161</v>
      </c>
      <c r="C28" s="2028">
        <v>244.55</v>
      </c>
      <c r="D28" s="2028">
        <v>114707.66</v>
      </c>
      <c r="E28" s="2029">
        <v>1.05</v>
      </c>
      <c r="F28" s="2030">
        <v>1.18</v>
      </c>
      <c r="G28" s="2031">
        <v>0.43</v>
      </c>
      <c r="H28" s="2032">
        <v>1.1299999999999999</v>
      </c>
      <c r="I28" s="2033">
        <v>-4.04</v>
      </c>
      <c r="J28" s="2035">
        <v>0.03</v>
      </c>
    </row>
    <row r="29" spans="1:10" s="57" customFormat="1" ht="15" customHeight="1" x14ac:dyDescent="0.2">
      <c r="A29" s="2034">
        <v>27</v>
      </c>
      <c r="B29" s="2027" t="s">
        <v>313</v>
      </c>
      <c r="C29" s="2028">
        <v>6603.14</v>
      </c>
      <c r="D29" s="2028">
        <v>77361.179999999993</v>
      </c>
      <c r="E29" s="2029">
        <v>0.71</v>
      </c>
      <c r="F29" s="2030">
        <v>1.51</v>
      </c>
      <c r="G29" s="2031">
        <v>0.55000000000000004</v>
      </c>
      <c r="H29" s="2032">
        <v>1.53</v>
      </c>
      <c r="I29" s="2033">
        <v>-1.05</v>
      </c>
      <c r="J29" s="2035">
        <v>0.03</v>
      </c>
    </row>
    <row r="30" spans="1:10" s="57" customFormat="1" ht="15" customHeight="1" x14ac:dyDescent="0.2">
      <c r="A30" s="2034">
        <v>28</v>
      </c>
      <c r="B30" s="2027" t="s">
        <v>162</v>
      </c>
      <c r="C30" s="2028">
        <v>994.65</v>
      </c>
      <c r="D30" s="2028">
        <v>287987.05</v>
      </c>
      <c r="E30" s="2029">
        <v>2.64</v>
      </c>
      <c r="F30" s="2030">
        <v>1.05</v>
      </c>
      <c r="G30" s="2031">
        <v>0.41</v>
      </c>
      <c r="H30" s="2032">
        <v>1.26</v>
      </c>
      <c r="I30" s="2033">
        <v>2.1</v>
      </c>
      <c r="J30" s="2035">
        <v>0.02</v>
      </c>
    </row>
    <row r="31" spans="1:10" s="57" customFormat="1" ht="15" customHeight="1" x14ac:dyDescent="0.2">
      <c r="A31" s="2034">
        <v>29</v>
      </c>
      <c r="B31" s="2027" t="s">
        <v>163</v>
      </c>
      <c r="C31" s="2028">
        <v>275.14999999999998</v>
      </c>
      <c r="D31" s="2028">
        <v>483602.94</v>
      </c>
      <c r="E31" s="2029">
        <v>4.4400000000000004</v>
      </c>
      <c r="F31" s="2030">
        <v>1.45</v>
      </c>
      <c r="G31" s="2031">
        <v>0.55000000000000004</v>
      </c>
      <c r="H31" s="2032">
        <v>1.49</v>
      </c>
      <c r="I31" s="2033">
        <v>1.64</v>
      </c>
      <c r="J31" s="2035">
        <v>0.02</v>
      </c>
    </row>
    <row r="32" spans="1:10" s="57" customFormat="1" ht="15" customHeight="1" x14ac:dyDescent="0.2">
      <c r="A32" s="2034">
        <v>30</v>
      </c>
      <c r="B32" s="2027" t="s">
        <v>164</v>
      </c>
      <c r="C32" s="2028">
        <v>621.76</v>
      </c>
      <c r="D32" s="2028">
        <v>273209.77</v>
      </c>
      <c r="E32" s="2029">
        <v>2.5099999999999998</v>
      </c>
      <c r="F32" s="2030">
        <v>1.5</v>
      </c>
      <c r="G32" s="2031">
        <v>0.5</v>
      </c>
      <c r="H32" s="2032">
        <v>1.67</v>
      </c>
      <c r="I32" s="2033">
        <v>0.76</v>
      </c>
      <c r="J32" s="2035">
        <v>0.01</v>
      </c>
    </row>
    <row r="33" spans="1:10" s="57" customFormat="1" ht="15" customHeight="1" x14ac:dyDescent="0.2">
      <c r="A33" s="2034">
        <v>31</v>
      </c>
      <c r="B33" s="2027" t="s">
        <v>165</v>
      </c>
      <c r="C33" s="2028">
        <v>157.19999999999999</v>
      </c>
      <c r="D33" s="2028">
        <v>183622.53</v>
      </c>
      <c r="E33" s="2029">
        <v>1.68</v>
      </c>
      <c r="F33" s="2030">
        <v>1.1000000000000001</v>
      </c>
      <c r="G33" s="2031">
        <v>0.34</v>
      </c>
      <c r="H33" s="2032">
        <v>1.83</v>
      </c>
      <c r="I33" s="2033">
        <v>7.53</v>
      </c>
      <c r="J33" s="2035">
        <v>0.02</v>
      </c>
    </row>
    <row r="34" spans="1:10" s="57" customFormat="1" ht="15" customHeight="1" x14ac:dyDescent="0.2">
      <c r="A34" s="2034">
        <v>32</v>
      </c>
      <c r="B34" s="2027" t="s">
        <v>855</v>
      </c>
      <c r="C34" s="2028">
        <v>973.24</v>
      </c>
      <c r="D34" s="2028">
        <v>83807.83</v>
      </c>
      <c r="E34" s="2029">
        <v>0.77</v>
      </c>
      <c r="F34" s="2030">
        <v>0.7</v>
      </c>
      <c r="G34" s="2031">
        <v>0.12</v>
      </c>
      <c r="H34" s="2032">
        <v>1.95</v>
      </c>
      <c r="I34" s="2033">
        <v>17.010000000000002</v>
      </c>
      <c r="J34" s="2035">
        <v>0.03</v>
      </c>
    </row>
    <row r="35" spans="1:10" s="57" customFormat="1" ht="15" customHeight="1" x14ac:dyDescent="0.2">
      <c r="A35" s="2034">
        <v>33</v>
      </c>
      <c r="B35" s="2027" t="s">
        <v>166</v>
      </c>
      <c r="C35" s="2028">
        <v>9696.67</v>
      </c>
      <c r="D35" s="2028">
        <v>168609.16</v>
      </c>
      <c r="E35" s="2029">
        <v>1.55</v>
      </c>
      <c r="F35" s="2030">
        <v>0.56000000000000005</v>
      </c>
      <c r="G35" s="2031">
        <v>0.15</v>
      </c>
      <c r="H35" s="2032">
        <v>1.33</v>
      </c>
      <c r="I35" s="2033">
        <v>-7.82</v>
      </c>
      <c r="J35" s="2035">
        <v>0.03</v>
      </c>
    </row>
    <row r="36" spans="1:10" s="57" customFormat="1" ht="15" customHeight="1" x14ac:dyDescent="0.2">
      <c r="A36" s="2034">
        <v>34</v>
      </c>
      <c r="B36" s="2027" t="s">
        <v>167</v>
      </c>
      <c r="C36" s="2028">
        <v>192.83</v>
      </c>
      <c r="D36" s="2028">
        <v>100472.57</v>
      </c>
      <c r="E36" s="2029">
        <v>0.92</v>
      </c>
      <c r="F36" s="2030">
        <v>0.63</v>
      </c>
      <c r="G36" s="2031">
        <v>0.16</v>
      </c>
      <c r="H36" s="2032">
        <v>1.26</v>
      </c>
      <c r="I36" s="2033">
        <v>-1.1499999999999999</v>
      </c>
      <c r="J36" s="2035">
        <v>0.02</v>
      </c>
    </row>
    <row r="37" spans="1:10" s="57" customFormat="1" ht="15" customHeight="1" x14ac:dyDescent="0.2">
      <c r="A37" s="2034">
        <v>35</v>
      </c>
      <c r="B37" s="2027" t="s">
        <v>168</v>
      </c>
      <c r="C37" s="2028">
        <v>6290.14</v>
      </c>
      <c r="D37" s="2028">
        <v>90991.6</v>
      </c>
      <c r="E37" s="2029">
        <v>0.83</v>
      </c>
      <c r="F37" s="2030">
        <v>0.11</v>
      </c>
      <c r="G37" s="2031">
        <v>0</v>
      </c>
      <c r="H37" s="2032">
        <v>1.24</v>
      </c>
      <c r="I37" s="2033">
        <v>-11.49</v>
      </c>
      <c r="J37" s="2035">
        <v>0.02</v>
      </c>
    </row>
    <row r="38" spans="1:10" s="57" customFormat="1" ht="15" customHeight="1" x14ac:dyDescent="0.2">
      <c r="A38" s="2034">
        <v>36</v>
      </c>
      <c r="B38" s="2027" t="s">
        <v>169</v>
      </c>
      <c r="C38" s="2028">
        <v>9300.6</v>
      </c>
      <c r="D38" s="2028">
        <v>129289.92</v>
      </c>
      <c r="E38" s="2029">
        <v>1.19</v>
      </c>
      <c r="F38" s="2030">
        <v>0.55000000000000004</v>
      </c>
      <c r="G38" s="2031">
        <v>0.12</v>
      </c>
      <c r="H38" s="2032">
        <v>1.02</v>
      </c>
      <c r="I38" s="2033">
        <v>-1.46</v>
      </c>
      <c r="J38" s="2035">
        <v>0.03</v>
      </c>
    </row>
    <row r="39" spans="1:10" s="57" customFormat="1" ht="15" customHeight="1" x14ac:dyDescent="0.2">
      <c r="A39" s="2034">
        <v>37</v>
      </c>
      <c r="B39" s="2027" t="s">
        <v>170</v>
      </c>
      <c r="C39" s="2028">
        <v>13532.54</v>
      </c>
      <c r="D39" s="2028">
        <v>871666.96</v>
      </c>
      <c r="E39" s="2029">
        <v>8</v>
      </c>
      <c r="F39" s="2030">
        <v>0.92</v>
      </c>
      <c r="G39" s="2031">
        <v>0.34</v>
      </c>
      <c r="H39" s="2032">
        <v>1.08</v>
      </c>
      <c r="I39" s="2033">
        <v>-2.0699999999999998</v>
      </c>
      <c r="J39" s="2035">
        <v>0.02</v>
      </c>
    </row>
    <row r="40" spans="1:10" s="57" customFormat="1" ht="15" customHeight="1" x14ac:dyDescent="0.2">
      <c r="A40" s="2034">
        <v>38</v>
      </c>
      <c r="B40" s="2027" t="s">
        <v>171</v>
      </c>
      <c r="C40" s="2028">
        <v>1003.17</v>
      </c>
      <c r="D40" s="2028">
        <v>79114.759999999995</v>
      </c>
      <c r="E40" s="2029">
        <v>0.73</v>
      </c>
      <c r="F40" s="2030">
        <v>0.82</v>
      </c>
      <c r="G40" s="2031">
        <v>0.28999999999999998</v>
      </c>
      <c r="H40" s="2032">
        <v>1.17</v>
      </c>
      <c r="I40" s="2033">
        <v>-3.52</v>
      </c>
      <c r="J40" s="2035">
        <v>0.03</v>
      </c>
    </row>
    <row r="41" spans="1:10" s="57" customFormat="1" ht="15" customHeight="1" x14ac:dyDescent="0.2">
      <c r="A41" s="2034">
        <v>39</v>
      </c>
      <c r="B41" s="2027" t="s">
        <v>264</v>
      </c>
      <c r="C41" s="2028">
        <v>470.57</v>
      </c>
      <c r="D41" s="2028">
        <v>145543.01</v>
      </c>
      <c r="E41" s="2029">
        <v>1.34</v>
      </c>
      <c r="F41" s="2030">
        <v>1.92</v>
      </c>
      <c r="G41" s="2031">
        <v>0.51</v>
      </c>
      <c r="H41" s="2032">
        <v>2.33</v>
      </c>
      <c r="I41" s="2033">
        <v>10.029999999999999</v>
      </c>
      <c r="J41" s="2035">
        <v>0.02</v>
      </c>
    </row>
    <row r="42" spans="1:10" s="57" customFormat="1" ht="15" customHeight="1" x14ac:dyDescent="0.2">
      <c r="A42" s="2034">
        <v>40</v>
      </c>
      <c r="B42" s="2027" t="s">
        <v>172</v>
      </c>
      <c r="C42" s="2028">
        <v>923.06</v>
      </c>
      <c r="D42" s="2028">
        <v>423276.49</v>
      </c>
      <c r="E42" s="2029">
        <v>3.88</v>
      </c>
      <c r="F42" s="2030">
        <v>1.08</v>
      </c>
      <c r="G42" s="2031">
        <v>0.39</v>
      </c>
      <c r="H42" s="2032">
        <v>1</v>
      </c>
      <c r="I42" s="2033">
        <v>6.48</v>
      </c>
      <c r="J42" s="2035">
        <v>0.02</v>
      </c>
    </row>
    <row r="43" spans="1:10" s="57" customFormat="1" ht="15" customHeight="1" x14ac:dyDescent="0.2">
      <c r="A43" s="2034">
        <v>41</v>
      </c>
      <c r="B43" s="2027" t="s">
        <v>173</v>
      </c>
      <c r="C43" s="2028">
        <v>239.93</v>
      </c>
      <c r="D43" s="2028">
        <v>196664.38</v>
      </c>
      <c r="E43" s="2029">
        <v>1.8</v>
      </c>
      <c r="F43" s="2030">
        <v>0.53</v>
      </c>
      <c r="G43" s="2031">
        <v>0.13</v>
      </c>
      <c r="H43" s="2032">
        <v>0.55000000000000004</v>
      </c>
      <c r="I43" s="2033">
        <v>3.52</v>
      </c>
      <c r="J43" s="2035">
        <v>0.02</v>
      </c>
    </row>
    <row r="44" spans="1:10" s="57" customFormat="1" ht="15" customHeight="1" x14ac:dyDescent="0.2">
      <c r="A44" s="2034">
        <v>42</v>
      </c>
      <c r="B44" s="2027" t="s">
        <v>174</v>
      </c>
      <c r="C44" s="2028">
        <v>361.81</v>
      </c>
      <c r="D44" s="2028">
        <v>206831.6</v>
      </c>
      <c r="E44" s="2029">
        <v>1.9</v>
      </c>
      <c r="F44" s="2030">
        <v>0.79</v>
      </c>
      <c r="G44" s="2031">
        <v>0.17</v>
      </c>
      <c r="H44" s="2032">
        <v>2.81</v>
      </c>
      <c r="I44" s="2033">
        <v>-10.07</v>
      </c>
      <c r="J44" s="2035">
        <v>0.02</v>
      </c>
    </row>
    <row r="45" spans="1:10" s="57" customFormat="1" ht="15" customHeight="1" x14ac:dyDescent="0.2">
      <c r="A45" s="2034">
        <v>43</v>
      </c>
      <c r="B45" s="2027" t="s">
        <v>175</v>
      </c>
      <c r="C45" s="2028">
        <v>98.96</v>
      </c>
      <c r="D45" s="2028">
        <v>69849.600000000006</v>
      </c>
      <c r="E45" s="2029">
        <v>0.64</v>
      </c>
      <c r="F45" s="2030">
        <v>0.6</v>
      </c>
      <c r="G45" s="2031">
        <v>0.12</v>
      </c>
      <c r="H45" s="2032">
        <v>1.51</v>
      </c>
      <c r="I45" s="2033">
        <v>-8.7200000000000006</v>
      </c>
      <c r="J45" s="2035">
        <v>0.02</v>
      </c>
    </row>
    <row r="46" spans="1:10" s="57" customFormat="1" ht="15" customHeight="1" x14ac:dyDescent="0.2">
      <c r="A46" s="2034">
        <v>44</v>
      </c>
      <c r="B46" s="2027" t="s">
        <v>856</v>
      </c>
      <c r="C46" s="2028">
        <v>736.57</v>
      </c>
      <c r="D46" s="2028">
        <v>73401.59</v>
      </c>
      <c r="E46" s="2029">
        <v>0.67</v>
      </c>
      <c r="F46" s="2030">
        <v>1.51</v>
      </c>
      <c r="G46" s="2031">
        <v>0.4</v>
      </c>
      <c r="H46" s="2032">
        <v>2.41</v>
      </c>
      <c r="I46" s="2033">
        <v>-10.59</v>
      </c>
      <c r="J46" s="2035">
        <v>0.02</v>
      </c>
    </row>
    <row r="47" spans="1:10" s="57" customFormat="1" ht="15" customHeight="1" x14ac:dyDescent="0.2">
      <c r="A47" s="2034">
        <v>45</v>
      </c>
      <c r="B47" s="2027" t="s">
        <v>176</v>
      </c>
      <c r="C47" s="2028">
        <v>1248.3499999999999</v>
      </c>
      <c r="D47" s="2028">
        <v>155017.10999999999</v>
      </c>
      <c r="E47" s="2029">
        <v>1.42</v>
      </c>
      <c r="F47" s="2030">
        <v>1.17</v>
      </c>
      <c r="G47" s="2031">
        <v>0.31</v>
      </c>
      <c r="H47" s="2032">
        <v>1.0900000000000001</v>
      </c>
      <c r="I47" s="2033">
        <v>-9.6</v>
      </c>
      <c r="J47" s="2035">
        <v>0.02</v>
      </c>
    </row>
    <row r="48" spans="1:10" s="57" customFormat="1" ht="15" customHeight="1" x14ac:dyDescent="0.2">
      <c r="A48" s="2034">
        <v>46</v>
      </c>
      <c r="B48" s="2027" t="s">
        <v>177</v>
      </c>
      <c r="C48" s="2028">
        <v>490.03</v>
      </c>
      <c r="D48" s="2028">
        <v>88961.27</v>
      </c>
      <c r="E48" s="2029">
        <v>0.82</v>
      </c>
      <c r="F48" s="2030">
        <v>0.6</v>
      </c>
      <c r="G48" s="2031">
        <v>0.09</v>
      </c>
      <c r="H48" s="2032">
        <v>2.2200000000000002</v>
      </c>
      <c r="I48" s="2033">
        <v>-5.34</v>
      </c>
      <c r="J48" s="2035">
        <v>0.03</v>
      </c>
    </row>
    <row r="49" spans="1:12" s="57" customFormat="1" ht="15" customHeight="1" x14ac:dyDescent="0.2">
      <c r="A49" s="2034">
        <v>47</v>
      </c>
      <c r="B49" s="2027" t="s">
        <v>178</v>
      </c>
      <c r="C49" s="2028">
        <v>88.78</v>
      </c>
      <c r="D49" s="2028">
        <v>181317.45</v>
      </c>
      <c r="E49" s="2029">
        <v>1.66</v>
      </c>
      <c r="F49" s="2030">
        <v>1.01</v>
      </c>
      <c r="G49" s="2031">
        <v>0.31</v>
      </c>
      <c r="H49" s="2032">
        <v>1.69</v>
      </c>
      <c r="I49" s="2033">
        <v>8.08</v>
      </c>
      <c r="J49" s="2035">
        <v>0.02</v>
      </c>
    </row>
    <row r="50" spans="1:12" s="57" customFormat="1" ht="15" customHeight="1" x14ac:dyDescent="0.2">
      <c r="A50" s="2034">
        <v>48</v>
      </c>
      <c r="B50" s="2027" t="s">
        <v>309</v>
      </c>
      <c r="C50" s="2028">
        <v>53.33</v>
      </c>
      <c r="D50" s="2028">
        <v>108924.91</v>
      </c>
      <c r="E50" s="2029">
        <v>1</v>
      </c>
      <c r="F50" s="2030">
        <v>1.3</v>
      </c>
      <c r="G50" s="2031">
        <v>0.26</v>
      </c>
      <c r="H50" s="2032">
        <v>2.2999999999999998</v>
      </c>
      <c r="I50" s="2033">
        <v>16.57</v>
      </c>
      <c r="J50" s="2035">
        <v>0.02</v>
      </c>
    </row>
    <row r="51" spans="1:12" s="57" customFormat="1" ht="15" customHeight="1" x14ac:dyDescent="0.2">
      <c r="A51" s="2034">
        <v>49</v>
      </c>
      <c r="B51" s="2027" t="s">
        <v>179</v>
      </c>
      <c r="C51" s="2028">
        <v>294.68</v>
      </c>
      <c r="D51" s="2028">
        <v>132791.87</v>
      </c>
      <c r="E51" s="2029">
        <v>1.22</v>
      </c>
      <c r="F51" s="2030">
        <v>1.29</v>
      </c>
      <c r="G51" s="2031">
        <v>0.55000000000000004</v>
      </c>
      <c r="H51" s="2032">
        <v>1.23</v>
      </c>
      <c r="I51" s="2033">
        <v>-1.99</v>
      </c>
      <c r="J51" s="2035">
        <v>0.02</v>
      </c>
    </row>
    <row r="52" spans="1:12" s="57" customFormat="1" ht="15" customHeight="1" thickBot="1" x14ac:dyDescent="0.25">
      <c r="A52" s="2036">
        <v>50</v>
      </c>
      <c r="B52" s="2037" t="s">
        <v>180</v>
      </c>
      <c r="C52" s="2038">
        <v>2100.71</v>
      </c>
      <c r="D52" s="2038">
        <v>48751.96</v>
      </c>
      <c r="E52" s="2039">
        <v>0.45</v>
      </c>
      <c r="F52" s="2040">
        <v>0.72</v>
      </c>
      <c r="G52" s="2041">
        <v>0.14000000000000001</v>
      </c>
      <c r="H52" s="2042">
        <v>2.2200000000000002</v>
      </c>
      <c r="I52" s="2043">
        <v>-16.579999999999998</v>
      </c>
      <c r="J52" s="2044">
        <v>0.02</v>
      </c>
    </row>
    <row r="53" spans="1:12" s="57" customFormat="1" ht="17.25" customHeight="1" x14ac:dyDescent="0.2">
      <c r="A53" s="275" t="s">
        <v>5</v>
      </c>
      <c r="B53" s="260"/>
      <c r="C53" s="261"/>
      <c r="D53" s="261"/>
      <c r="E53" s="262"/>
      <c r="F53" s="262"/>
      <c r="G53" s="262"/>
      <c r="H53" s="262"/>
      <c r="I53" s="262"/>
      <c r="J53" s="262"/>
    </row>
    <row r="54" spans="1:12" s="57" customFormat="1" ht="15" customHeight="1" x14ac:dyDescent="0.25">
      <c r="A54" s="259" t="s">
        <v>740</v>
      </c>
      <c r="B54" s="259"/>
      <c r="C54" s="259"/>
      <c r="D54" s="259"/>
      <c r="E54" s="259"/>
      <c r="F54" s="259"/>
      <c r="G54" s="259"/>
      <c r="H54" s="259"/>
      <c r="I54" s="259"/>
      <c r="J54" s="259"/>
    </row>
    <row r="55" spans="1:12" s="273" customFormat="1" ht="15" customHeight="1" x14ac:dyDescent="0.25">
      <c r="A55" s="259" t="s">
        <v>744</v>
      </c>
      <c r="B55" s="259"/>
      <c r="C55" s="259"/>
      <c r="D55" s="259"/>
      <c r="E55" s="259"/>
      <c r="F55" s="259"/>
      <c r="G55" s="259"/>
      <c r="H55" s="259"/>
      <c r="I55" s="259"/>
      <c r="J55" s="259"/>
    </row>
    <row r="56" spans="1:12" s="57" customFormat="1" ht="15" customHeight="1" x14ac:dyDescent="0.25">
      <c r="A56" s="2569" t="s">
        <v>136</v>
      </c>
      <c r="B56" s="2569"/>
      <c r="C56" s="2569"/>
      <c r="D56" s="2569"/>
      <c r="E56" s="2569"/>
      <c r="F56" s="2569"/>
      <c r="G56" s="2569"/>
      <c r="H56" s="2569"/>
      <c r="I56" s="2569"/>
      <c r="J56" s="2569"/>
    </row>
    <row r="57" spans="1:12" s="57" customFormat="1" ht="15" customHeight="1" x14ac:dyDescent="0.25">
      <c r="A57" s="258" t="s">
        <v>614</v>
      </c>
      <c r="B57" s="258"/>
      <c r="C57" s="258"/>
      <c r="D57" s="258"/>
      <c r="E57" s="258"/>
      <c r="F57" s="258"/>
      <c r="G57" s="258"/>
      <c r="H57" s="258"/>
      <c r="I57" s="258"/>
      <c r="J57" s="258"/>
    </row>
    <row r="58" spans="1:12" s="57" customFormat="1" x14ac:dyDescent="0.25">
      <c r="A58" s="2569" t="s">
        <v>137</v>
      </c>
      <c r="B58" s="2569"/>
      <c r="C58" s="2569"/>
      <c r="D58" s="2569"/>
      <c r="E58" s="2569"/>
      <c r="F58" s="2569"/>
      <c r="G58" s="2569"/>
      <c r="H58" s="2569"/>
      <c r="I58" s="2569"/>
      <c r="J58" s="2569"/>
    </row>
    <row r="59" spans="1:12" s="57" customFormat="1" x14ac:dyDescent="0.25">
      <c r="A59" s="2571" t="s">
        <v>121</v>
      </c>
      <c r="B59" s="2571"/>
      <c r="C59" s="2571"/>
      <c r="D59" s="2571"/>
      <c r="E59" s="2571"/>
      <c r="F59" s="2571"/>
      <c r="G59" s="2571"/>
      <c r="H59" s="2571"/>
      <c r="I59" s="2571"/>
      <c r="J59" s="2571"/>
      <c r="K59" s="51"/>
      <c r="L59" s="51"/>
    </row>
  </sheetData>
  <mergeCells count="3">
    <mergeCell ref="A56:J56"/>
    <mergeCell ref="A58:J58"/>
    <mergeCell ref="A59:J59"/>
  </mergeCells>
  <printOptions horizontalCentered="1"/>
  <pageMargins left="0.78431372549019618" right="0.78431372549019618" top="0.98039215686274517" bottom="0.98039215686274517" header="0.50980392156862753" footer="0.50980392156862753"/>
  <pageSetup paperSize="9" scale="81" fitToHeight="0" orientation="landscape" useFirstPageNumber="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J10"/>
  <sheetViews>
    <sheetView showGridLines="0" workbookViewId="0">
      <selection activeCell="D17" sqref="D17"/>
    </sheetView>
  </sheetViews>
  <sheetFormatPr defaultColWidth="9.140625" defaultRowHeight="15" x14ac:dyDescent="0.25"/>
  <cols>
    <col min="1" max="10" width="10.5703125" style="41" bestFit="1" customWidth="1"/>
    <col min="11" max="11" width="4.5703125" style="41" bestFit="1" customWidth="1"/>
    <col min="12" max="16384" width="9.140625" style="41"/>
  </cols>
  <sheetData>
    <row r="1" spans="1:10" ht="15.75" customHeight="1" thickBot="1" x14ac:dyDescent="0.3">
      <c r="A1" s="53" t="s">
        <v>783</v>
      </c>
      <c r="B1" s="53"/>
      <c r="C1" s="53"/>
      <c r="D1" s="53"/>
      <c r="E1" s="53"/>
      <c r="F1" s="53"/>
      <c r="G1" s="53"/>
    </row>
    <row r="2" spans="1:10" s="58" customFormat="1" ht="15" customHeight="1" x14ac:dyDescent="0.25">
      <c r="A2" s="2532" t="s">
        <v>42</v>
      </c>
      <c r="B2" s="2572" t="s">
        <v>1</v>
      </c>
      <c r="C2" s="2573"/>
      <c r="D2" s="2574"/>
      <c r="E2" s="2572" t="s">
        <v>2</v>
      </c>
      <c r="F2" s="2573"/>
      <c r="G2" s="2574"/>
      <c r="H2" s="2572" t="s">
        <v>3</v>
      </c>
      <c r="I2" s="2573"/>
      <c r="J2" s="2575"/>
    </row>
    <row r="3" spans="1:10" s="58" customFormat="1" ht="48.75" customHeight="1" thickBot="1" x14ac:dyDescent="0.3">
      <c r="A3" s="2533"/>
      <c r="B3" s="1486" t="s">
        <v>182</v>
      </c>
      <c r="C3" s="414" t="s">
        <v>183</v>
      </c>
      <c r="D3" s="522" t="s">
        <v>184</v>
      </c>
      <c r="E3" s="1486" t="s">
        <v>182</v>
      </c>
      <c r="F3" s="414" t="s">
        <v>183</v>
      </c>
      <c r="G3" s="414" t="s">
        <v>184</v>
      </c>
      <c r="H3" s="1486" t="s">
        <v>182</v>
      </c>
      <c r="I3" s="414" t="s">
        <v>183</v>
      </c>
      <c r="J3" s="1104" t="s">
        <v>184</v>
      </c>
    </row>
    <row r="4" spans="1:10" s="42" customFormat="1" ht="14.25" customHeight="1" thickBot="1" x14ac:dyDescent="0.3">
      <c r="A4" s="718" t="s">
        <v>825</v>
      </c>
      <c r="B4" s="1611">
        <v>1338</v>
      </c>
      <c r="C4" s="1611">
        <v>3052</v>
      </c>
      <c r="D4" s="1612">
        <v>0.43840104800000002</v>
      </c>
      <c r="E4" s="1611">
        <v>2078</v>
      </c>
      <c r="F4" s="1611">
        <v>776</v>
      </c>
      <c r="G4" s="1612">
        <v>2.6778350515463916</v>
      </c>
      <c r="H4" s="1613">
        <v>20</v>
      </c>
      <c r="I4" s="1613">
        <v>119</v>
      </c>
      <c r="J4" s="1614">
        <v>0.16806722700000001</v>
      </c>
    </row>
    <row r="5" spans="1:10" s="42" customFormat="1" ht="14.25" customHeight="1" x14ac:dyDescent="0.25">
      <c r="A5" s="1615" t="s">
        <v>944</v>
      </c>
      <c r="B5" s="1617">
        <v>1506</v>
      </c>
      <c r="C5" s="1616">
        <v>3152</v>
      </c>
      <c r="D5" s="1634">
        <f>B5/C5</f>
        <v>0.47779187817258884</v>
      </c>
      <c r="E5" s="1635">
        <v>1306</v>
      </c>
      <c r="F5" s="1635">
        <v>1993</v>
      </c>
      <c r="G5" s="1634">
        <f>E5/F5</f>
        <v>0.65529352734571</v>
      </c>
      <c r="H5" s="1617">
        <v>121</v>
      </c>
      <c r="I5" s="1616">
        <v>26</v>
      </c>
      <c r="J5" s="1618">
        <f>H5/I5</f>
        <v>4.6538461538461542</v>
      </c>
    </row>
    <row r="6" spans="1:10" s="58" customFormat="1" ht="14.25" customHeight="1" x14ac:dyDescent="0.25">
      <c r="A6" s="1393">
        <v>46142</v>
      </c>
      <c r="B6" s="1608">
        <v>3646</v>
      </c>
      <c r="C6" s="1608">
        <v>927</v>
      </c>
      <c r="D6" s="1609">
        <v>3.9331175840000001</v>
      </c>
      <c r="E6" s="1608">
        <v>3001</v>
      </c>
      <c r="F6" s="1608">
        <v>738</v>
      </c>
      <c r="G6" s="1609">
        <v>4.07</v>
      </c>
      <c r="H6" s="1610">
        <v>136</v>
      </c>
      <c r="I6" s="1610">
        <v>8</v>
      </c>
      <c r="J6" s="1619">
        <v>18</v>
      </c>
    </row>
    <row r="7" spans="1:10" s="58" customFormat="1" ht="14.25" customHeight="1" x14ac:dyDescent="0.25">
      <c r="A7" s="1393">
        <v>46173</v>
      </c>
      <c r="B7" s="1608">
        <v>2877</v>
      </c>
      <c r="C7" s="1608">
        <v>1690</v>
      </c>
      <c r="D7" s="1609">
        <v>1.702366864</v>
      </c>
      <c r="E7" s="1608">
        <v>2618</v>
      </c>
      <c r="F7" s="1608">
        <v>1196</v>
      </c>
      <c r="G7" s="1609">
        <v>2.19</v>
      </c>
      <c r="H7" s="1610">
        <v>72</v>
      </c>
      <c r="I7" s="1610">
        <v>72</v>
      </c>
      <c r="J7" s="1619">
        <v>1</v>
      </c>
    </row>
    <row r="8" spans="1:10" s="58" customFormat="1" ht="14.25" customHeight="1" thickBot="1" x14ac:dyDescent="0.3">
      <c r="A8" s="1107">
        <v>46203</v>
      </c>
      <c r="B8" s="1108">
        <v>1920</v>
      </c>
      <c r="C8" s="1108">
        <v>2655</v>
      </c>
      <c r="D8" s="1109">
        <v>0.7231638418079096</v>
      </c>
      <c r="E8" s="1108">
        <v>1791</v>
      </c>
      <c r="F8" s="1108">
        <v>2035</v>
      </c>
      <c r="G8" s="1109">
        <v>0.88</v>
      </c>
      <c r="H8" s="1110">
        <v>84</v>
      </c>
      <c r="I8" s="1110">
        <v>54</v>
      </c>
      <c r="J8" s="1111">
        <v>1.5555555555555556</v>
      </c>
    </row>
    <row r="9" spans="1:10" s="58" customFormat="1" x14ac:dyDescent="0.25">
      <c r="A9" s="238" t="s">
        <v>1080</v>
      </c>
      <c r="B9" s="188"/>
      <c r="C9" s="188"/>
      <c r="D9" s="188"/>
      <c r="E9" s="188"/>
      <c r="F9" s="188"/>
    </row>
    <row r="10" spans="1:10" s="58" customFormat="1" x14ac:dyDescent="0.25">
      <c r="A10" s="2531" t="s">
        <v>64</v>
      </c>
      <c r="B10" s="2531"/>
      <c r="C10" s="2531"/>
      <c r="D10" s="2531"/>
      <c r="E10" s="2531"/>
      <c r="F10" s="2531"/>
      <c r="G10" s="41"/>
      <c r="I10" s="58" t="s">
        <v>560</v>
      </c>
    </row>
  </sheetData>
  <mergeCells count="5">
    <mergeCell ref="A2:A3"/>
    <mergeCell ref="B2:D2"/>
    <mergeCell ref="E2:G2"/>
    <mergeCell ref="H2:J2"/>
    <mergeCell ref="A10:F10"/>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L11"/>
  <sheetViews>
    <sheetView showGridLines="0" workbookViewId="0">
      <selection activeCell="L18" sqref="L18"/>
    </sheetView>
  </sheetViews>
  <sheetFormatPr defaultColWidth="9.140625" defaultRowHeight="15" x14ac:dyDescent="0.25"/>
  <cols>
    <col min="1" max="1" width="9.85546875" style="41" bestFit="1" customWidth="1"/>
    <col min="2" max="10" width="12.85546875" style="41" customWidth="1"/>
    <col min="11" max="16384" width="9.140625" style="41"/>
  </cols>
  <sheetData>
    <row r="1" spans="1:12" ht="13.5" customHeight="1" thickBot="1" x14ac:dyDescent="0.3">
      <c r="A1" s="53" t="s">
        <v>857</v>
      </c>
      <c r="B1" s="53"/>
      <c r="C1" s="53"/>
      <c r="D1" s="53"/>
      <c r="E1" s="53"/>
      <c r="F1" s="53"/>
      <c r="G1" s="53"/>
    </row>
    <row r="2" spans="1:12" s="58" customFormat="1" ht="27.75" customHeight="1" x14ac:dyDescent="0.25">
      <c r="A2" s="2576" t="s">
        <v>185</v>
      </c>
      <c r="B2" s="2547" t="s">
        <v>1</v>
      </c>
      <c r="C2" s="2548"/>
      <c r="D2" s="2578"/>
      <c r="E2" s="2548" t="s">
        <v>2</v>
      </c>
      <c r="F2" s="2548"/>
      <c r="G2" s="2578"/>
      <c r="H2" s="2548" t="s">
        <v>3</v>
      </c>
      <c r="I2" s="2548"/>
      <c r="J2" s="2549"/>
    </row>
    <row r="3" spans="1:12" s="58" customFormat="1" ht="48" customHeight="1" thickBot="1" x14ac:dyDescent="0.3">
      <c r="A3" s="2577"/>
      <c r="B3" s="1485" t="s">
        <v>186</v>
      </c>
      <c r="C3" s="414" t="s">
        <v>85</v>
      </c>
      <c r="D3" s="1484" t="s">
        <v>187</v>
      </c>
      <c r="E3" s="1486" t="s">
        <v>186</v>
      </c>
      <c r="F3" s="414" t="s">
        <v>188</v>
      </c>
      <c r="G3" s="522" t="s">
        <v>187</v>
      </c>
      <c r="H3" s="522" t="s">
        <v>186</v>
      </c>
      <c r="I3" s="414" t="s">
        <v>85</v>
      </c>
      <c r="J3" s="1104" t="s">
        <v>187</v>
      </c>
    </row>
    <row r="4" spans="1:12" s="42" customFormat="1" ht="15.75" customHeight="1" thickBot="1" x14ac:dyDescent="0.3">
      <c r="A4" s="718" t="s">
        <v>825</v>
      </c>
      <c r="B4" s="445">
        <v>5663</v>
      </c>
      <c r="C4" s="445">
        <v>4750</v>
      </c>
      <c r="D4" s="637">
        <f>(C4/B4)*100</f>
        <v>83.87780328447819</v>
      </c>
      <c r="E4" s="443">
        <v>2979</v>
      </c>
      <c r="F4" s="443">
        <v>4431</v>
      </c>
      <c r="G4" s="637">
        <f t="shared" ref="G4:G5" si="0">F4/E4*100</f>
        <v>148.74118831822761</v>
      </c>
      <c r="H4" s="773">
        <v>260</v>
      </c>
      <c r="I4" s="773">
        <v>142</v>
      </c>
      <c r="J4" s="1114">
        <v>54.6</v>
      </c>
    </row>
    <row r="5" spans="1:12" s="42" customFormat="1" ht="15.75" customHeight="1" x14ac:dyDescent="0.25">
      <c r="A5" s="1147" t="s">
        <v>944</v>
      </c>
      <c r="B5" s="1624">
        <v>5713</v>
      </c>
      <c r="C5" s="1624">
        <v>4678</v>
      </c>
      <c r="D5" s="1625">
        <f t="shared" ref="D5" si="1">C5/B5*100</f>
        <v>81.88342377034833</v>
      </c>
      <c r="E5" s="1624">
        <v>3005</v>
      </c>
      <c r="F5" s="1624">
        <v>3881</v>
      </c>
      <c r="G5" s="1625">
        <f t="shared" si="0"/>
        <v>129.15141430948421</v>
      </c>
      <c r="H5" s="1624">
        <v>258</v>
      </c>
      <c r="I5" s="1624">
        <v>151</v>
      </c>
      <c r="J5" s="1626">
        <f t="shared" ref="J5" si="2">I5/H5*100</f>
        <v>58.527131782945737</v>
      </c>
    </row>
    <row r="6" spans="1:12" s="58" customFormat="1" ht="15.75" customHeight="1" x14ac:dyDescent="0.25">
      <c r="A6" s="1393">
        <v>46142</v>
      </c>
      <c r="B6" s="1627">
        <v>5676</v>
      </c>
      <c r="C6" s="1627">
        <v>4641</v>
      </c>
      <c r="D6" s="1628">
        <v>81.765327695560259</v>
      </c>
      <c r="E6" s="1627">
        <v>2986</v>
      </c>
      <c r="F6" s="1627">
        <v>3659</v>
      </c>
      <c r="G6" s="1628">
        <v>122.53851306095112</v>
      </c>
      <c r="H6" s="1460">
        <v>259</v>
      </c>
      <c r="I6" s="1460">
        <v>149</v>
      </c>
      <c r="J6" s="1629">
        <v>57.5</v>
      </c>
      <c r="K6" s="52"/>
      <c r="L6" s="52"/>
    </row>
    <row r="7" spans="1:12" s="58" customFormat="1" ht="15.75" customHeight="1" x14ac:dyDescent="0.25">
      <c r="A7" s="1535">
        <v>46173</v>
      </c>
      <c r="B7" s="1620">
        <v>5688</v>
      </c>
      <c r="C7" s="1620">
        <v>4637</v>
      </c>
      <c r="D7" s="1621">
        <v>81.52250351617441</v>
      </c>
      <c r="E7" s="1620">
        <v>2993</v>
      </c>
      <c r="F7" s="1620">
        <v>3614</v>
      </c>
      <c r="G7" s="1621">
        <v>120.7484129635817</v>
      </c>
      <c r="H7" s="1622">
        <v>259</v>
      </c>
      <c r="I7" s="1622">
        <v>146</v>
      </c>
      <c r="J7" s="1623">
        <v>56.37065637065637</v>
      </c>
      <c r="K7" s="52"/>
      <c r="L7" s="52"/>
    </row>
    <row r="8" spans="1:12" s="58" customFormat="1" ht="15.75" customHeight="1" thickBot="1" x14ac:dyDescent="0.3">
      <c r="A8" s="1395">
        <v>46203</v>
      </c>
      <c r="B8" s="1630">
        <v>5713</v>
      </c>
      <c r="C8" s="1630">
        <v>4678</v>
      </c>
      <c r="D8" s="1631">
        <v>81.88342377034833</v>
      </c>
      <c r="E8" s="1467">
        <v>3005</v>
      </c>
      <c r="F8" s="1467">
        <v>3670</v>
      </c>
      <c r="G8" s="1631">
        <v>122.12978369384359</v>
      </c>
      <c r="H8" s="1632">
        <v>258</v>
      </c>
      <c r="I8" s="1632">
        <v>143</v>
      </c>
      <c r="J8" s="1633">
        <v>55.4</v>
      </c>
      <c r="K8" s="52"/>
      <c r="L8" s="52"/>
    </row>
    <row r="9" spans="1:12" s="58" customFormat="1" ht="15" customHeight="1" x14ac:dyDescent="0.25">
      <c r="A9" s="189" t="s">
        <v>82</v>
      </c>
      <c r="B9" s="189"/>
      <c r="C9" s="189"/>
      <c r="D9" s="189"/>
      <c r="E9" s="189"/>
      <c r="F9" s="189"/>
      <c r="G9" s="189"/>
    </row>
    <row r="10" spans="1:12" s="58" customFormat="1" ht="15" customHeight="1" x14ac:dyDescent="0.25">
      <c r="A10" s="238" t="s">
        <v>1080</v>
      </c>
      <c r="B10" s="230"/>
      <c r="C10" s="230"/>
      <c r="D10" s="263"/>
      <c r="E10" s="248"/>
      <c r="F10" s="230"/>
      <c r="G10" s="263"/>
      <c r="H10" s="209"/>
      <c r="I10" s="209"/>
      <c r="J10" s="63"/>
      <c r="K10" s="52"/>
      <c r="L10" s="52"/>
    </row>
    <row r="11" spans="1:12" s="58" customFormat="1" x14ac:dyDescent="0.25">
      <c r="A11" s="2579" t="s">
        <v>64</v>
      </c>
      <c r="B11" s="2579"/>
      <c r="C11" s="2579"/>
      <c r="D11" s="2579"/>
      <c r="E11" s="2579"/>
      <c r="F11" s="2579"/>
      <c r="G11" s="2579"/>
    </row>
  </sheetData>
  <mergeCells count="5">
    <mergeCell ref="A2:A3"/>
    <mergeCell ref="B2:D2"/>
    <mergeCell ref="E2:G2"/>
    <mergeCell ref="H2:J2"/>
    <mergeCell ref="A11:G11"/>
  </mergeCells>
  <printOptions horizontalCentered="1"/>
  <pageMargins left="0.78431372549019618" right="0.78431372549019618" top="0.98039215686274517" bottom="0.98039215686274517" header="0.50980392156862753" footer="0.50980392156862753"/>
  <pageSetup paperSize="9" scale="89" orientation="landscape" useFirstPageNumber="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H10"/>
  <sheetViews>
    <sheetView showGridLines="0" workbookViewId="0">
      <selection activeCell="A9" sqref="A9"/>
    </sheetView>
  </sheetViews>
  <sheetFormatPr defaultColWidth="9.140625" defaultRowHeight="15" x14ac:dyDescent="0.25"/>
  <cols>
    <col min="1" max="1" width="11" style="41" customWidth="1"/>
    <col min="2" max="8" width="14" style="41" customWidth="1"/>
    <col min="9" max="16384" width="9.140625" style="41"/>
  </cols>
  <sheetData>
    <row r="1" spans="1:8" ht="15.75" customHeight="1" thickBot="1" x14ac:dyDescent="0.3">
      <c r="A1" s="73" t="s">
        <v>782</v>
      </c>
      <c r="B1" s="73"/>
      <c r="C1" s="73"/>
      <c r="D1" s="74"/>
      <c r="E1" s="74"/>
      <c r="F1" s="74"/>
      <c r="G1" s="74"/>
      <c r="H1" s="74"/>
    </row>
    <row r="2" spans="1:8" s="58" customFormat="1" ht="28.5" customHeight="1" thickBot="1" x14ac:dyDescent="0.3">
      <c r="A2" s="1099" t="s">
        <v>28</v>
      </c>
      <c r="B2" s="1098" t="s">
        <v>189</v>
      </c>
      <c r="C2" s="1098" t="s">
        <v>190</v>
      </c>
      <c r="D2" s="1097" t="s">
        <v>191</v>
      </c>
      <c r="E2" s="1118" t="s">
        <v>192</v>
      </c>
      <c r="F2" s="1118" t="s">
        <v>193</v>
      </c>
      <c r="G2" s="1118" t="s">
        <v>194</v>
      </c>
      <c r="H2" s="1100" t="s">
        <v>195</v>
      </c>
    </row>
    <row r="3" spans="1:8" s="42" customFormat="1" ht="17.25" customHeight="1" thickBot="1" x14ac:dyDescent="0.3">
      <c r="A3" s="1119" t="s">
        <v>825</v>
      </c>
      <c r="B3" s="1120">
        <v>0.84949090199999999</v>
      </c>
      <c r="C3" s="495">
        <v>0.87617740300000002</v>
      </c>
      <c r="D3" s="774">
        <v>0.90861741699999998</v>
      </c>
      <c r="E3" s="1120">
        <v>0.85848154966777201</v>
      </c>
      <c r="F3" s="495">
        <v>1.12940779785845</v>
      </c>
      <c r="G3" s="774">
        <v>0.91375748277762503</v>
      </c>
      <c r="H3" s="1121">
        <v>1.3863955407806701E-2</v>
      </c>
    </row>
    <row r="4" spans="1:8" s="42" customFormat="1" ht="17.25" customHeight="1" x14ac:dyDescent="0.25">
      <c r="A4" s="1615" t="s">
        <v>944</v>
      </c>
      <c r="B4" s="1636">
        <v>1.0074467616030387</v>
      </c>
      <c r="C4" s="1636">
        <v>0.97213703997727796</v>
      </c>
      <c r="D4" s="1636">
        <v>0.98732264111737689</v>
      </c>
      <c r="E4" s="1636">
        <v>0.93923122999914699</v>
      </c>
      <c r="F4" s="1636">
        <v>1.2497680436180301</v>
      </c>
      <c r="G4" s="1636">
        <v>0.98377145781424602</v>
      </c>
      <c r="H4" s="1637">
        <v>1.2812348155889159E-2</v>
      </c>
    </row>
    <row r="5" spans="1:8" s="58" customFormat="1" ht="17.25" customHeight="1" x14ac:dyDescent="0.25">
      <c r="A5" s="1393">
        <v>46142</v>
      </c>
      <c r="B5" s="1638">
        <v>1.2733773580000001</v>
      </c>
      <c r="C5" s="1638">
        <v>1.1941866459999999</v>
      </c>
      <c r="D5" s="1638">
        <v>1.1899446869999999</v>
      </c>
      <c r="E5" s="1638">
        <v>1.15464574839325</v>
      </c>
      <c r="F5" s="1638">
        <v>1.3996545784841901</v>
      </c>
      <c r="G5" s="1638">
        <v>1.1673555516299099</v>
      </c>
      <c r="H5" s="1639">
        <v>1.2800000000000001E-2</v>
      </c>
    </row>
    <row r="6" spans="1:8" s="58" customFormat="1" ht="17.25" customHeight="1" x14ac:dyDescent="0.25">
      <c r="A6" s="1393">
        <v>46173</v>
      </c>
      <c r="B6" s="1638">
        <v>0.89400470103696505</v>
      </c>
      <c r="C6" s="1638">
        <v>0.88650932823052442</v>
      </c>
      <c r="D6" s="1638">
        <v>0.89775446077140153</v>
      </c>
      <c r="E6" s="1638">
        <v>0.84574122661875695</v>
      </c>
      <c r="F6" s="1638">
        <v>1.0905378443595899</v>
      </c>
      <c r="G6" s="1638">
        <v>0.87677766319823802</v>
      </c>
      <c r="H6" s="1639">
        <v>8.8074369683788026E-3</v>
      </c>
    </row>
    <row r="7" spans="1:8" s="58" customFormat="1" ht="17.25" customHeight="1" thickBot="1" x14ac:dyDescent="0.3">
      <c r="A7" s="1395">
        <v>46203</v>
      </c>
      <c r="B7" s="1640">
        <v>0.78809668578844017</v>
      </c>
      <c r="C7" s="1640">
        <v>0.77925644820674389</v>
      </c>
      <c r="D7" s="1640">
        <v>0.81190322325638375</v>
      </c>
      <c r="E7" s="1640">
        <v>0.70871279365338602</v>
      </c>
      <c r="F7" s="1640">
        <v>1.1196731995553</v>
      </c>
      <c r="G7" s="1640">
        <v>0.79477932194177303</v>
      </c>
      <c r="H7" s="1641">
        <v>7.9536701462867895E-3</v>
      </c>
    </row>
    <row r="8" spans="1:8" s="58" customFormat="1" x14ac:dyDescent="0.25">
      <c r="A8" s="2531" t="s">
        <v>196</v>
      </c>
      <c r="B8" s="2531"/>
      <c r="C8" s="2531"/>
      <c r="D8" s="2531"/>
      <c r="E8" s="2531"/>
      <c r="F8" s="2531"/>
      <c r="G8" s="2531"/>
    </row>
    <row r="9" spans="1:8" s="58" customFormat="1" x14ac:dyDescent="0.25">
      <c r="A9" s="238" t="s">
        <v>1081</v>
      </c>
      <c r="B9" s="188"/>
      <c r="C9" s="188"/>
      <c r="D9" s="188"/>
      <c r="E9" s="188"/>
      <c r="F9" s="188"/>
      <c r="G9" s="188"/>
    </row>
    <row r="10" spans="1:8" s="58" customFormat="1" x14ac:dyDescent="0.25">
      <c r="A10" s="2531" t="s">
        <v>197</v>
      </c>
      <c r="B10" s="2531"/>
      <c r="C10" s="2531"/>
      <c r="D10" s="2531"/>
      <c r="E10" s="2531"/>
      <c r="F10" s="2531"/>
      <c r="G10" s="2531"/>
    </row>
  </sheetData>
  <mergeCells count="2">
    <mergeCell ref="A8:G8"/>
    <mergeCell ref="A10:G10"/>
  </mergeCells>
  <printOptions horizontalCentered="1"/>
  <pageMargins left="0.78431372549019618" right="0.78431372549019618" top="0.98039215686274517" bottom="0.98039215686274517" header="0.50980392156862753" footer="0.50980392156862753"/>
  <pageSetup paperSize="9" orientation="landscape" useFirstPageNumber="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BF21"/>
  <sheetViews>
    <sheetView showGridLines="0" zoomScaleNormal="100" workbookViewId="0">
      <selection activeCell="H20" sqref="H20"/>
    </sheetView>
  </sheetViews>
  <sheetFormatPr defaultColWidth="9.140625" defaultRowHeight="15" x14ac:dyDescent="0.25"/>
  <cols>
    <col min="1" max="1" width="14" style="41" customWidth="1"/>
    <col min="2" max="5" width="14.5703125" style="41" bestFit="1" customWidth="1"/>
    <col min="6" max="6" width="14.85546875" style="41" customWidth="1"/>
    <col min="7" max="10" width="14.5703125" style="41" bestFit="1" customWidth="1"/>
    <col min="11" max="11" width="15.28515625" style="41" customWidth="1"/>
    <col min="12" max="12" width="15" style="41" bestFit="1" customWidth="1"/>
    <col min="13" max="16" width="14.5703125" style="41" bestFit="1" customWidth="1"/>
    <col min="17" max="17" width="4.5703125" style="41" bestFit="1" customWidth="1"/>
    <col min="18" max="16384" width="9.140625" style="41"/>
  </cols>
  <sheetData>
    <row r="1" spans="1:58" ht="15.75" thickBot="1" x14ac:dyDescent="0.3">
      <c r="A1" s="56" t="s">
        <v>781</v>
      </c>
      <c r="B1" s="56"/>
      <c r="C1" s="56"/>
      <c r="D1" s="56"/>
      <c r="E1" s="56"/>
      <c r="F1" s="56"/>
      <c r="G1" s="56"/>
      <c r="H1" s="56"/>
      <c r="I1" s="56"/>
      <c r="J1" s="56"/>
      <c r="K1" s="56"/>
    </row>
    <row r="2" spans="1:58" s="58" customFormat="1" ht="15.75" thickBot="1" x14ac:dyDescent="0.3">
      <c r="A2" s="1210" t="s">
        <v>42</v>
      </c>
      <c r="B2" s="2581" t="s">
        <v>1</v>
      </c>
      <c r="C2" s="2582"/>
      <c r="D2" s="2582"/>
      <c r="E2" s="2582"/>
      <c r="F2" s="2583"/>
      <c r="G2" s="2584" t="s">
        <v>2</v>
      </c>
      <c r="H2" s="2584"/>
      <c r="I2" s="2584"/>
      <c r="J2" s="2584"/>
      <c r="K2" s="2584"/>
      <c r="L2" s="2585" t="s">
        <v>3</v>
      </c>
      <c r="M2" s="2584"/>
      <c r="N2" s="2584"/>
      <c r="O2" s="2584"/>
      <c r="P2" s="2586"/>
    </row>
    <row r="3" spans="1:58" s="58" customFormat="1" ht="15.75" thickBot="1" x14ac:dyDescent="0.3">
      <c r="A3" s="1211" t="s">
        <v>198</v>
      </c>
      <c r="B3" s="1040" t="s">
        <v>199</v>
      </c>
      <c r="C3" s="1040" t="s">
        <v>200</v>
      </c>
      <c r="D3" s="1040" t="s">
        <v>201</v>
      </c>
      <c r="E3" s="1040" t="s">
        <v>202</v>
      </c>
      <c r="F3" s="1041" t="s">
        <v>203</v>
      </c>
      <c r="G3" s="1042" t="s">
        <v>199</v>
      </c>
      <c r="H3" s="1043" t="s">
        <v>200</v>
      </c>
      <c r="I3" s="1040" t="s">
        <v>201</v>
      </c>
      <c r="J3" s="1040" t="s">
        <v>202</v>
      </c>
      <c r="K3" s="1044" t="s">
        <v>203</v>
      </c>
      <c r="L3" s="1043" t="s">
        <v>199</v>
      </c>
      <c r="M3" s="1040" t="s">
        <v>200</v>
      </c>
      <c r="N3" s="1040" t="s">
        <v>201</v>
      </c>
      <c r="O3" s="1040" t="s">
        <v>202</v>
      </c>
      <c r="P3" s="1212" t="s">
        <v>203</v>
      </c>
    </row>
    <row r="4" spans="1:58" s="58" customFormat="1" ht="15.75" thickBot="1" x14ac:dyDescent="0.3">
      <c r="A4" s="2587" t="s">
        <v>204</v>
      </c>
      <c r="B4" s="2588"/>
      <c r="C4" s="2588"/>
      <c r="D4" s="2588"/>
      <c r="E4" s="2588"/>
      <c r="F4" s="2588"/>
      <c r="G4" s="2588"/>
      <c r="H4" s="2588"/>
      <c r="I4" s="2588"/>
      <c r="J4" s="2588"/>
      <c r="K4" s="2588"/>
      <c r="L4" s="2588"/>
      <c r="M4" s="2588"/>
      <c r="N4" s="2588"/>
      <c r="O4" s="2588"/>
      <c r="P4" s="2589"/>
      <c r="S4" s="41"/>
      <c r="T4" s="41"/>
      <c r="U4" s="41"/>
      <c r="V4" s="41"/>
      <c r="W4" s="41"/>
      <c r="X4" s="41"/>
      <c r="Y4" s="41"/>
      <c r="Z4" s="41"/>
      <c r="AA4" s="41"/>
      <c r="AB4" s="41"/>
      <c r="AC4" s="41"/>
      <c r="AD4" s="41"/>
      <c r="AE4" s="41"/>
    </row>
    <row r="5" spans="1:58" s="42" customFormat="1" ht="15.75" thickBot="1" x14ac:dyDescent="0.3">
      <c r="A5" s="718" t="s">
        <v>825</v>
      </c>
      <c r="B5" s="646">
        <v>7.12</v>
      </c>
      <c r="C5" s="646">
        <v>11.295299999999999</v>
      </c>
      <c r="D5" s="646">
        <v>21.59</v>
      </c>
      <c r="E5" s="646">
        <v>32.866</v>
      </c>
      <c r="F5" s="647">
        <v>44.62</v>
      </c>
      <c r="G5" s="648">
        <v>7.79</v>
      </c>
      <c r="H5" s="649">
        <v>13.04</v>
      </c>
      <c r="I5" s="646">
        <v>23.43</v>
      </c>
      <c r="J5" s="646">
        <v>34.83</v>
      </c>
      <c r="K5" s="650">
        <v>48.96</v>
      </c>
      <c r="L5" s="651">
        <v>99.659212266035297</v>
      </c>
      <c r="M5" s="652">
        <v>99.998970885186495</v>
      </c>
      <c r="N5" s="652">
        <v>100</v>
      </c>
      <c r="O5" s="652">
        <v>100</v>
      </c>
      <c r="P5" s="1213">
        <v>100</v>
      </c>
      <c r="S5" s="41"/>
      <c r="T5" s="41"/>
      <c r="U5" s="41"/>
      <c r="V5" s="41"/>
      <c r="W5" s="41"/>
      <c r="X5" s="41"/>
      <c r="Y5" s="41"/>
      <c r="Z5" s="41"/>
      <c r="AA5" s="41"/>
      <c r="AB5" s="41"/>
      <c r="AC5" s="41"/>
      <c r="AD5" s="41"/>
      <c r="AE5" s="41"/>
    </row>
    <row r="6" spans="1:58" s="42" customFormat="1" x14ac:dyDescent="0.25">
      <c r="A6" s="1183" t="s">
        <v>944</v>
      </c>
      <c r="B6" s="640">
        <v>7.7807000000000004</v>
      </c>
      <c r="C6" s="640">
        <v>12.412800000000001</v>
      </c>
      <c r="D6" s="640">
        <v>22.096</v>
      </c>
      <c r="E6" s="640">
        <v>32.652099999999997</v>
      </c>
      <c r="F6" s="1214">
        <v>46.455599999999997</v>
      </c>
      <c r="G6" s="1215">
        <v>8.94</v>
      </c>
      <c r="H6" s="1216">
        <v>14.23</v>
      </c>
      <c r="I6" s="1216">
        <v>24.17</v>
      </c>
      <c r="J6" s="1216">
        <v>35.659999999999997</v>
      </c>
      <c r="K6" s="1214">
        <v>50.76</v>
      </c>
      <c r="L6" s="1217">
        <v>15.1142340062425</v>
      </c>
      <c r="M6" s="640">
        <v>24.803735472292452</v>
      </c>
      <c r="N6" s="640">
        <v>46.574097105020662</v>
      </c>
      <c r="O6" s="640">
        <v>69.882835811482963</v>
      </c>
      <c r="P6" s="1218">
        <v>93.003394359668292</v>
      </c>
      <c r="S6" s="41"/>
      <c r="T6" s="41"/>
      <c r="U6" s="41"/>
      <c r="V6" s="41"/>
      <c r="W6" s="41"/>
      <c r="X6" s="41"/>
      <c r="Y6" s="41"/>
      <c r="Z6" s="41"/>
      <c r="AA6" s="41"/>
      <c r="AB6" s="41"/>
      <c r="AC6" s="41"/>
      <c r="AD6" s="41"/>
      <c r="AE6" s="41"/>
    </row>
    <row r="7" spans="1:58" s="58" customFormat="1" x14ac:dyDescent="0.25">
      <c r="A7" s="1219">
        <v>46113</v>
      </c>
      <c r="B7" s="1224">
        <v>8.1999999999999993</v>
      </c>
      <c r="C7" s="1224">
        <v>13.06</v>
      </c>
      <c r="D7" s="1224">
        <v>22.88</v>
      </c>
      <c r="E7" s="1224">
        <v>33.65</v>
      </c>
      <c r="F7" s="1225">
        <v>48.42</v>
      </c>
      <c r="G7" s="1226">
        <v>9.57</v>
      </c>
      <c r="H7" s="1224">
        <v>15.03</v>
      </c>
      <c r="I7" s="1224">
        <v>25.5</v>
      </c>
      <c r="J7" s="1224">
        <v>36.99</v>
      </c>
      <c r="K7" s="1225">
        <v>52.37</v>
      </c>
      <c r="L7" s="1226">
        <v>10.765936176840061</v>
      </c>
      <c r="M7" s="1224">
        <v>18.745435434210229</v>
      </c>
      <c r="N7" s="1224">
        <v>37.530529710933429</v>
      </c>
      <c r="O7" s="1224">
        <v>60.879161699734141</v>
      </c>
      <c r="P7" s="1227">
        <v>87.075007903226421</v>
      </c>
      <c r="Q7" s="1207"/>
      <c r="R7" s="1207"/>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row>
    <row r="8" spans="1:58" s="58" customFormat="1" x14ac:dyDescent="0.25">
      <c r="A8" s="1805">
        <v>46143</v>
      </c>
      <c r="B8" s="1806">
        <v>10.2624</v>
      </c>
      <c r="C8" s="1806">
        <v>15.6669</v>
      </c>
      <c r="D8" s="1806">
        <v>26.007999999999999</v>
      </c>
      <c r="E8" s="1806">
        <v>37.518599999999999</v>
      </c>
      <c r="F8" s="1807">
        <v>51.121699999999997</v>
      </c>
      <c r="G8" s="1808">
        <v>8.42</v>
      </c>
      <c r="H8" s="1806">
        <v>13.84</v>
      </c>
      <c r="I8" s="1806">
        <v>24.58</v>
      </c>
      <c r="J8" s="1806">
        <v>36.36</v>
      </c>
      <c r="K8" s="1807">
        <v>51.33</v>
      </c>
      <c r="L8" s="1808">
        <v>12.258896650000001</v>
      </c>
      <c r="M8" s="1806">
        <v>20.7925784</v>
      </c>
      <c r="N8" s="1806">
        <v>40.105136559999998</v>
      </c>
      <c r="O8" s="1806">
        <v>64.095141929999997</v>
      </c>
      <c r="P8" s="1809">
        <v>89.616151720000005</v>
      </c>
      <c r="Q8" s="1207"/>
      <c r="R8" s="1207"/>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row>
    <row r="9" spans="1:58" s="1209" customFormat="1" x14ac:dyDescent="0.25">
      <c r="A9" s="1219">
        <v>46174</v>
      </c>
      <c r="B9" s="1224">
        <v>8.5473999999999997</v>
      </c>
      <c r="C9" s="1224">
        <v>12.8499</v>
      </c>
      <c r="D9" s="1224">
        <v>22.308599999999998</v>
      </c>
      <c r="E9" s="1224">
        <v>33.2029</v>
      </c>
      <c r="F9" s="1225">
        <v>47.621099999999998</v>
      </c>
      <c r="G9" s="1226">
        <v>7.82</v>
      </c>
      <c r="H9" s="1224">
        <v>12.9</v>
      </c>
      <c r="I9" s="1224">
        <v>23.1</v>
      </c>
      <c r="J9" s="1224">
        <v>34.97</v>
      </c>
      <c r="K9" s="1225">
        <v>50.08</v>
      </c>
      <c r="L9" s="1226">
        <v>13.830425183620983</v>
      </c>
      <c r="M9" s="1224">
        <v>22.547353402835203</v>
      </c>
      <c r="N9" s="1224">
        <v>42.678894644260538</v>
      </c>
      <c r="O9" s="1224">
        <v>64.537945939045443</v>
      </c>
      <c r="P9" s="1227">
        <v>90.892925963010427</v>
      </c>
      <c r="Q9" s="1208"/>
      <c r="R9" s="1208"/>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row>
    <row r="10" spans="1:58" s="58" customFormat="1" ht="15.75" thickBot="1" x14ac:dyDescent="0.3">
      <c r="A10" s="2590" t="s">
        <v>205</v>
      </c>
      <c r="B10" s="2591"/>
      <c r="C10" s="2591"/>
      <c r="D10" s="2591"/>
      <c r="E10" s="2591"/>
      <c r="F10" s="2591"/>
      <c r="G10" s="2591"/>
      <c r="H10" s="2591"/>
      <c r="I10" s="2591"/>
      <c r="J10" s="2591"/>
      <c r="K10" s="2591"/>
      <c r="L10" s="2591"/>
      <c r="M10" s="2591"/>
      <c r="N10" s="2591"/>
      <c r="O10" s="2591"/>
      <c r="P10" s="2592"/>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row>
    <row r="11" spans="1:58" s="42" customFormat="1" ht="15.75" thickBot="1" x14ac:dyDescent="0.3">
      <c r="A11" s="1010" t="s">
        <v>825</v>
      </c>
      <c r="B11" s="641">
        <v>38.020000000000003</v>
      </c>
      <c r="C11" s="641">
        <v>53.1</v>
      </c>
      <c r="D11" s="641">
        <v>69.7</v>
      </c>
      <c r="E11" s="641">
        <v>82.52</v>
      </c>
      <c r="F11" s="642">
        <v>91.06</v>
      </c>
      <c r="G11" s="643">
        <v>27.28</v>
      </c>
      <c r="H11" s="641">
        <v>41.66</v>
      </c>
      <c r="I11" s="641">
        <v>63.22</v>
      </c>
      <c r="J11" s="641">
        <v>79.28</v>
      </c>
      <c r="K11" s="642">
        <v>90.92</v>
      </c>
      <c r="L11" s="644">
        <v>100</v>
      </c>
      <c r="M11" s="637">
        <v>100</v>
      </c>
      <c r="N11" s="637">
        <v>100</v>
      </c>
      <c r="O11" s="645" t="s">
        <v>68</v>
      </c>
      <c r="P11" s="1114" t="s">
        <v>68</v>
      </c>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row>
    <row r="12" spans="1:58" s="42" customFormat="1" x14ac:dyDescent="0.25">
      <c r="A12" s="1115" t="s">
        <v>944</v>
      </c>
      <c r="B12" s="1045">
        <v>35.049999999999997</v>
      </c>
      <c r="C12" s="1034">
        <v>48.51</v>
      </c>
      <c r="D12" s="1034">
        <v>68.53</v>
      </c>
      <c r="E12" s="1034">
        <v>84.84</v>
      </c>
      <c r="F12" s="1046">
        <v>93.66</v>
      </c>
      <c r="G12" s="1045">
        <v>29</v>
      </c>
      <c r="H12" s="1034">
        <v>44.15</v>
      </c>
      <c r="I12" s="1034">
        <v>64.66</v>
      </c>
      <c r="J12" s="1034">
        <v>80.56</v>
      </c>
      <c r="K12" s="1046">
        <v>92.03</v>
      </c>
      <c r="L12" s="1045">
        <v>82.692092599999995</v>
      </c>
      <c r="M12" s="1034">
        <v>99.04436011</v>
      </c>
      <c r="N12" s="1034">
        <v>99.99272388</v>
      </c>
      <c r="O12" s="1034">
        <v>100</v>
      </c>
      <c r="P12" s="1221">
        <v>100</v>
      </c>
      <c r="S12" s="41"/>
      <c r="T12" s="41"/>
      <c r="U12" s="41"/>
      <c r="V12" s="41"/>
      <c r="W12" s="41"/>
      <c r="X12" s="41"/>
      <c r="Y12" s="41"/>
      <c r="Z12" s="41"/>
      <c r="AA12" s="41"/>
      <c r="AB12" s="41"/>
      <c r="AC12" s="41"/>
      <c r="AD12" s="41"/>
      <c r="AE12" s="41"/>
    </row>
    <row r="13" spans="1:58" s="58" customFormat="1" x14ac:dyDescent="0.25">
      <c r="A13" s="1222">
        <v>46116</v>
      </c>
      <c r="B13" s="1224">
        <v>36.93</v>
      </c>
      <c r="C13" s="1224">
        <v>50.51</v>
      </c>
      <c r="D13" s="1224">
        <v>69.75</v>
      </c>
      <c r="E13" s="1224">
        <v>84.97</v>
      </c>
      <c r="F13" s="1225">
        <v>94.01</v>
      </c>
      <c r="G13" s="1226">
        <v>29.26</v>
      </c>
      <c r="H13" s="1224">
        <v>44.64</v>
      </c>
      <c r="I13" s="1224">
        <v>64.58</v>
      </c>
      <c r="J13" s="1224">
        <v>80.25</v>
      </c>
      <c r="K13" s="1228">
        <v>92</v>
      </c>
      <c r="L13" s="1226">
        <v>88.618809758967217</v>
      </c>
      <c r="M13" s="1224">
        <v>99.315831157160517</v>
      </c>
      <c r="N13" s="1224">
        <v>99.999887741073763</v>
      </c>
      <c r="O13" s="1224">
        <v>100</v>
      </c>
      <c r="P13" s="1227">
        <v>100</v>
      </c>
      <c r="Q13" s="1207"/>
      <c r="R13" s="1207"/>
      <c r="S13" s="41"/>
      <c r="T13" s="41"/>
      <c r="U13" s="41"/>
      <c r="V13" s="41"/>
      <c r="W13" s="41"/>
      <c r="X13" s="41"/>
      <c r="Y13" s="41"/>
      <c r="Z13" s="41"/>
      <c r="AA13" s="41"/>
      <c r="AB13" s="41"/>
      <c r="AC13" s="41"/>
      <c r="AD13" s="41"/>
      <c r="AE13" s="41"/>
    </row>
    <row r="14" spans="1:58" s="58" customFormat="1" x14ac:dyDescent="0.25">
      <c r="A14" s="1810">
        <v>46143</v>
      </c>
      <c r="B14" s="1811">
        <v>35.520000000000003</v>
      </c>
      <c r="C14" s="1811">
        <v>50.36</v>
      </c>
      <c r="D14" s="1811">
        <v>70.569999999999993</v>
      </c>
      <c r="E14" s="1811">
        <v>86.21</v>
      </c>
      <c r="F14" s="1812">
        <v>94.26</v>
      </c>
      <c r="G14" s="1813">
        <v>28.74</v>
      </c>
      <c r="H14" s="1811">
        <v>43.66</v>
      </c>
      <c r="I14" s="1811">
        <v>64.94</v>
      </c>
      <c r="J14" s="1811">
        <v>80.87</v>
      </c>
      <c r="K14" s="1814">
        <v>92.18</v>
      </c>
      <c r="L14" s="1813">
        <v>90.738864300000003</v>
      </c>
      <c r="M14" s="1811">
        <v>99.289213450000005</v>
      </c>
      <c r="N14" s="1811">
        <v>99.999955029999995</v>
      </c>
      <c r="O14" s="1811">
        <v>100</v>
      </c>
      <c r="P14" s="1815">
        <v>100</v>
      </c>
      <c r="Q14" s="1207"/>
      <c r="R14" s="1207"/>
      <c r="S14" s="41"/>
      <c r="T14" s="41"/>
      <c r="U14" s="41"/>
      <c r="V14" s="41"/>
      <c r="W14" s="41"/>
      <c r="X14" s="41"/>
      <c r="Y14" s="41"/>
      <c r="Z14" s="41"/>
      <c r="AA14" s="41"/>
      <c r="AB14" s="41"/>
      <c r="AC14" s="41"/>
      <c r="AD14" s="41"/>
      <c r="AE14" s="41"/>
    </row>
    <row r="15" spans="1:58" s="58" customFormat="1" ht="15.75" thickBot="1" x14ac:dyDescent="0.3">
      <c r="A15" s="1223">
        <v>46174</v>
      </c>
      <c r="B15" s="1229">
        <v>33.44</v>
      </c>
      <c r="C15" s="1229">
        <v>47</v>
      </c>
      <c r="D15" s="1229">
        <v>67.94</v>
      </c>
      <c r="E15" s="1229">
        <v>84.55</v>
      </c>
      <c r="F15" s="1230">
        <v>93.44</v>
      </c>
      <c r="G15" s="1231">
        <v>28.62</v>
      </c>
      <c r="H15" s="1229">
        <v>42.95</v>
      </c>
      <c r="I15" s="1229">
        <v>63.8</v>
      </c>
      <c r="J15" s="1229">
        <v>79.91</v>
      </c>
      <c r="K15" s="1232">
        <v>91.81</v>
      </c>
      <c r="L15" s="1231">
        <v>85.725827448943377</v>
      </c>
      <c r="M15" s="1229">
        <v>99.151486585361184</v>
      </c>
      <c r="N15" s="1229">
        <v>99.999935295069974</v>
      </c>
      <c r="O15" s="1229">
        <v>100</v>
      </c>
      <c r="P15" s="1233">
        <v>100</v>
      </c>
      <c r="Q15" s="1207"/>
      <c r="R15" s="1207"/>
      <c r="S15" s="41"/>
      <c r="T15" s="41"/>
      <c r="U15" s="41"/>
      <c r="V15" s="41"/>
      <c r="W15" s="41"/>
      <c r="X15" s="41"/>
      <c r="Y15" s="41"/>
      <c r="Z15" s="41"/>
      <c r="AA15" s="41"/>
      <c r="AB15" s="41"/>
      <c r="AC15" s="41"/>
      <c r="AD15" s="41"/>
      <c r="AE15" s="41"/>
    </row>
    <row r="16" spans="1:58" s="58" customFormat="1" ht="17.25" customHeight="1" x14ac:dyDescent="0.25">
      <c r="A16" s="2580" t="s">
        <v>332</v>
      </c>
      <c r="B16" s="2580"/>
      <c r="C16" s="2580"/>
      <c r="D16" s="2580"/>
      <c r="E16" s="2580"/>
      <c r="F16" s="2580"/>
      <c r="G16" s="2580"/>
      <c r="H16" s="2580"/>
      <c r="I16" s="2580"/>
      <c r="J16" s="2580"/>
      <c r="K16" s="2580"/>
      <c r="S16" s="41"/>
      <c r="T16" s="41"/>
      <c r="U16" s="41"/>
      <c r="V16" s="41"/>
      <c r="W16" s="41"/>
      <c r="X16" s="41"/>
      <c r="Y16" s="41"/>
      <c r="Z16" s="41"/>
      <c r="AA16" s="41"/>
      <c r="AB16" s="41"/>
      <c r="AC16" s="41"/>
      <c r="AD16" s="41"/>
      <c r="AE16" s="41"/>
    </row>
    <row r="17" spans="1:31" s="58" customFormat="1" ht="17.25" customHeight="1" x14ac:dyDescent="0.25">
      <c r="A17" s="520" t="s">
        <v>331</v>
      </c>
      <c r="B17" s="519"/>
      <c r="C17" s="519"/>
      <c r="D17" s="519"/>
      <c r="E17" s="519"/>
      <c r="F17" s="519"/>
      <c r="G17" s="519"/>
      <c r="H17" s="519"/>
      <c r="I17" s="519"/>
      <c r="J17" s="519"/>
      <c r="K17" s="519"/>
      <c r="S17" s="41"/>
      <c r="T17" s="41"/>
      <c r="U17" s="41"/>
      <c r="V17" s="41"/>
      <c r="W17" s="41"/>
      <c r="X17" s="41"/>
      <c r="Y17" s="41"/>
      <c r="Z17" s="41"/>
      <c r="AA17" s="41"/>
      <c r="AB17" s="41"/>
      <c r="AC17" s="41"/>
      <c r="AD17" s="41"/>
      <c r="AE17" s="41"/>
    </row>
    <row r="18" spans="1:31" s="58" customFormat="1" ht="17.25" customHeight="1" x14ac:dyDescent="0.25">
      <c r="A18" s="238" t="s">
        <v>1080</v>
      </c>
      <c r="B18" s="519"/>
      <c r="C18" s="519"/>
      <c r="D18" s="519"/>
      <c r="E18" s="519"/>
      <c r="F18" s="519"/>
      <c r="G18" s="519"/>
      <c r="H18" s="519"/>
      <c r="I18" s="519"/>
      <c r="J18" s="519"/>
      <c r="K18" s="519"/>
      <c r="S18" s="41"/>
      <c r="T18" s="41"/>
      <c r="U18" s="41"/>
      <c r="V18" s="41"/>
      <c r="W18" s="41"/>
      <c r="X18" s="41"/>
      <c r="Y18" s="41"/>
      <c r="Z18" s="41"/>
      <c r="AA18" s="41"/>
      <c r="AB18" s="41"/>
      <c r="AC18" s="41"/>
      <c r="AD18" s="41"/>
      <c r="AE18" s="41"/>
    </row>
    <row r="19" spans="1:31" s="58" customFormat="1" ht="15" customHeight="1" x14ac:dyDescent="0.25">
      <c r="A19" s="2580" t="s">
        <v>64</v>
      </c>
      <c r="B19" s="2580"/>
      <c r="C19" s="2580"/>
      <c r="D19" s="2580"/>
      <c r="E19" s="2580"/>
      <c r="F19" s="2580"/>
      <c r="G19" s="2580"/>
      <c r="H19" s="2580"/>
      <c r="I19" s="2580"/>
      <c r="J19" s="2580"/>
      <c r="K19" s="2580"/>
      <c r="S19" s="41"/>
      <c r="T19" s="41"/>
      <c r="U19" s="41"/>
      <c r="V19" s="41"/>
      <c r="W19" s="41"/>
      <c r="X19" s="41"/>
      <c r="Y19" s="41"/>
      <c r="Z19" s="41"/>
      <c r="AA19" s="41"/>
      <c r="AB19" s="41"/>
      <c r="AC19" s="41"/>
      <c r="AD19" s="41"/>
      <c r="AE19" s="41"/>
    </row>
    <row r="20" spans="1:31" s="58" customFormat="1" x14ac:dyDescent="0.25">
      <c r="A20" s="233"/>
      <c r="B20" s="247"/>
      <c r="C20" s="247"/>
      <c r="D20" s="247"/>
      <c r="E20" s="247"/>
      <c r="F20" s="247"/>
      <c r="G20" s="247"/>
      <c r="H20" s="247"/>
      <c r="I20" s="247"/>
      <c r="J20" s="247"/>
      <c r="K20" s="247"/>
    </row>
    <row r="21" spans="1:31" s="58" customFormat="1" x14ac:dyDescent="0.25">
      <c r="A21" s="231"/>
      <c r="B21" s="231"/>
      <c r="C21" s="231"/>
      <c r="D21" s="231"/>
      <c r="E21" s="231"/>
      <c r="F21" s="231"/>
      <c r="G21" s="231"/>
      <c r="H21" s="231"/>
      <c r="I21" s="231"/>
      <c r="J21" s="231"/>
      <c r="K21" s="231"/>
    </row>
  </sheetData>
  <mergeCells count="7">
    <mergeCell ref="A19:K19"/>
    <mergeCell ref="B2:F2"/>
    <mergeCell ref="G2:K2"/>
    <mergeCell ref="L2:P2"/>
    <mergeCell ref="A4:P4"/>
    <mergeCell ref="A10:P10"/>
    <mergeCell ref="A16:K16"/>
  </mergeCells>
  <printOptions horizontalCentered="1"/>
  <pageMargins left="0.78431372549019618" right="0.78431372549019618" top="0.98039215686274517" bottom="0.98039215686274517" header="0.50980392156862753" footer="0.50980392156862753"/>
  <pageSetup paperSize="9" scale="55" fitToHeight="0" orientation="landscape" useFirstPageNumber="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S11"/>
  <sheetViews>
    <sheetView showGridLines="0" zoomScaleNormal="100" workbookViewId="0">
      <selection activeCell="L16" sqref="L16"/>
    </sheetView>
  </sheetViews>
  <sheetFormatPr defaultColWidth="9.140625" defaultRowHeight="15" x14ac:dyDescent="0.25"/>
  <cols>
    <col min="1" max="1" width="14.42578125" style="41" customWidth="1"/>
    <col min="2" max="2" width="13.42578125" style="41" bestFit="1" customWidth="1"/>
    <col min="3" max="3" width="9.5703125" style="41" bestFit="1" customWidth="1"/>
    <col min="4" max="4" width="9.7109375" style="41" bestFit="1" customWidth="1"/>
    <col min="5" max="5" width="16.7109375" style="41" customWidth="1"/>
    <col min="6" max="6" width="10.85546875" style="41" customWidth="1"/>
    <col min="7" max="7" width="15.5703125" style="41" bestFit="1" customWidth="1"/>
    <col min="8" max="8" width="14.140625" style="41" bestFit="1" customWidth="1"/>
    <col min="9" max="9" width="13.140625" style="41" bestFit="1" customWidth="1"/>
    <col min="10" max="10" width="17.28515625" style="41" bestFit="1" customWidth="1"/>
    <col min="11" max="11" width="14.5703125" style="41" bestFit="1" customWidth="1"/>
    <col min="12" max="12" width="17.85546875" style="41" customWidth="1"/>
    <col min="13" max="13" width="12.85546875" style="41" bestFit="1" customWidth="1"/>
    <col min="14" max="14" width="14.42578125" style="41" bestFit="1" customWidth="1"/>
    <col min="15" max="15" width="14.42578125" style="41" customWidth="1"/>
    <col min="16" max="16" width="16" style="41" customWidth="1"/>
    <col min="17" max="17" width="11.85546875" style="41" customWidth="1"/>
    <col min="18" max="19" width="14.5703125" style="41" bestFit="1" customWidth="1"/>
    <col min="20" max="16384" width="9.140625" style="41"/>
  </cols>
  <sheetData>
    <row r="1" spans="1:19" ht="16.5" customHeight="1" thickBot="1" x14ac:dyDescent="0.3">
      <c r="A1" s="56" t="s">
        <v>780</v>
      </c>
      <c r="B1" s="56"/>
      <c r="C1" s="56"/>
      <c r="D1" s="56"/>
      <c r="E1" s="56"/>
      <c r="F1" s="56"/>
      <c r="G1" s="56"/>
      <c r="H1" s="56"/>
      <c r="I1" s="56"/>
    </row>
    <row r="2" spans="1:19" s="58" customFormat="1" ht="83.25" customHeight="1" thickBot="1" x14ac:dyDescent="0.3">
      <c r="A2" s="434" t="s">
        <v>838</v>
      </c>
      <c r="B2" s="437" t="s">
        <v>73</v>
      </c>
      <c r="C2" s="435" t="s">
        <v>208</v>
      </c>
      <c r="D2" s="435" t="s">
        <v>209</v>
      </c>
      <c r="E2" s="435" t="s">
        <v>210</v>
      </c>
      <c r="F2" s="435" t="s">
        <v>86</v>
      </c>
      <c r="G2" s="436" t="s">
        <v>211</v>
      </c>
      <c r="H2" s="435" t="s">
        <v>212</v>
      </c>
      <c r="I2" s="435" t="s">
        <v>213</v>
      </c>
      <c r="J2" s="436" t="s">
        <v>214</v>
      </c>
      <c r="K2" s="437" t="s">
        <v>215</v>
      </c>
      <c r="L2" s="435" t="s">
        <v>216</v>
      </c>
      <c r="M2" s="436" t="s">
        <v>217</v>
      </c>
      <c r="N2" s="435" t="s">
        <v>218</v>
      </c>
      <c r="O2" s="437" t="s">
        <v>219</v>
      </c>
      <c r="P2" s="437" t="s">
        <v>220</v>
      </c>
      <c r="Q2" s="438" t="s">
        <v>974</v>
      </c>
    </row>
    <row r="3" spans="1:19" s="42" customFormat="1" ht="17.25" customHeight="1" thickBot="1" x14ac:dyDescent="0.3">
      <c r="A3" s="439" t="s">
        <v>825</v>
      </c>
      <c r="B3" s="653">
        <v>25170.75159</v>
      </c>
      <c r="C3" s="654">
        <v>3136554.46319</v>
      </c>
      <c r="D3" s="654">
        <v>804508.45216999995</v>
      </c>
      <c r="E3" s="655">
        <v>25.649433530058399</v>
      </c>
      <c r="F3" s="656">
        <v>6961811.0716672698</v>
      </c>
      <c r="G3" s="656">
        <v>1046472.1486807</v>
      </c>
      <c r="H3" s="657">
        <v>15.0316079811411</v>
      </c>
      <c r="I3" s="654">
        <v>804508.45216999995</v>
      </c>
      <c r="J3" s="656">
        <v>100</v>
      </c>
      <c r="K3" s="656">
        <v>1046472.1486807</v>
      </c>
      <c r="L3" s="658">
        <v>100</v>
      </c>
      <c r="M3" s="656">
        <v>1017.62784</v>
      </c>
      <c r="N3" s="659">
        <v>0.12812456209698805</v>
      </c>
      <c r="O3" s="656">
        <v>186162.598231835</v>
      </c>
      <c r="P3" s="656">
        <v>1046596.948423004</v>
      </c>
      <c r="Q3" s="660">
        <v>216.42</v>
      </c>
    </row>
    <row r="4" spans="1:19" s="42" customFormat="1" ht="17.25" customHeight="1" x14ac:dyDescent="0.25">
      <c r="A4" s="636" t="s">
        <v>946</v>
      </c>
      <c r="B4" s="1047">
        <f>SUM(B5:B7)</f>
        <v>7315.2896000000001</v>
      </c>
      <c r="C4" s="1047">
        <f t="shared" ref="C4" si="0">SUM(C5:C7)</f>
        <v>966666.00007999991</v>
      </c>
      <c r="D4" s="1047">
        <f>SUM(D5:D7)</f>
        <v>200182.74647000001</v>
      </c>
      <c r="E4" s="1038">
        <v>20.708574259999999</v>
      </c>
      <c r="F4" s="1051">
        <f>SUM(F5:F7)</f>
        <v>2480029.86551528</v>
      </c>
      <c r="G4" s="1051">
        <f>SUM(G5:G7)</f>
        <v>308480.85439656198</v>
      </c>
      <c r="H4" s="1048">
        <v>11.346297098000001</v>
      </c>
      <c r="I4" s="1047">
        <f>SUM(I5:I7)</f>
        <v>200182.74647000001</v>
      </c>
      <c r="J4" s="1051">
        <v>100</v>
      </c>
      <c r="K4" s="1047">
        <f>SUM(K5:K7)</f>
        <v>308480.85439656198</v>
      </c>
      <c r="L4" s="1033">
        <v>100</v>
      </c>
      <c r="M4" s="1047">
        <f>SUM(M5:M7)</f>
        <v>177.67438999999999</v>
      </c>
      <c r="N4" s="1047">
        <f t="shared" ref="N4" si="1">SUM(N5:N7)</f>
        <v>0.27028936100000001</v>
      </c>
      <c r="O4" s="1047">
        <f>SUM(O5:O7)</f>
        <v>45804.387120492</v>
      </c>
      <c r="P4" s="1047">
        <f>SUM(P5:P7)</f>
        <v>308480.85439656198</v>
      </c>
      <c r="Q4" s="1049">
        <f>Q7</f>
        <v>222.02</v>
      </c>
    </row>
    <row r="5" spans="1:19" s="42" customFormat="1" ht="17.25" customHeight="1" x14ac:dyDescent="0.25">
      <c r="A5" s="1219">
        <v>46142</v>
      </c>
      <c r="B5" s="1234">
        <v>2431.4466600000001</v>
      </c>
      <c r="C5" s="1235">
        <v>315142.40769999998</v>
      </c>
      <c r="D5" s="1235">
        <v>69843.674629999994</v>
      </c>
      <c r="E5" s="1820">
        <f>100*D5/C5</f>
        <v>22.162575687524647</v>
      </c>
      <c r="F5" s="1235">
        <v>831658.10060315998</v>
      </c>
      <c r="G5" s="1235">
        <v>94595.314957459006</v>
      </c>
      <c r="H5" s="1234">
        <f>100*G5/F5</f>
        <v>11.374303321142879</v>
      </c>
      <c r="I5" s="1235">
        <v>69843.674629999994</v>
      </c>
      <c r="J5" s="1235">
        <v>100</v>
      </c>
      <c r="K5" s="1235">
        <v>94595.314957459006</v>
      </c>
      <c r="L5" s="1206">
        <v>100</v>
      </c>
      <c r="M5" s="1235">
        <v>70.296639999999996</v>
      </c>
      <c r="N5" s="1206">
        <v>0.10064854199999999</v>
      </c>
      <c r="O5" s="1234">
        <v>14597.60482429</v>
      </c>
      <c r="P5" s="1234">
        <v>94595.314957459006</v>
      </c>
      <c r="Q5" s="1220">
        <v>218.54</v>
      </c>
    </row>
    <row r="6" spans="1:19" s="42" customFormat="1" ht="17.25" customHeight="1" x14ac:dyDescent="0.25">
      <c r="A6" s="1816">
        <v>46173</v>
      </c>
      <c r="B6" s="1817">
        <v>2405.4258199999999</v>
      </c>
      <c r="C6" s="1776">
        <v>309254.58265</v>
      </c>
      <c r="D6" s="1776">
        <v>58425.12455</v>
      </c>
      <c r="E6" s="1821">
        <v>18.892242129</v>
      </c>
      <c r="F6" s="1776">
        <v>814799.29739327997</v>
      </c>
      <c r="G6" s="1776">
        <v>92216.633010492995</v>
      </c>
      <c r="H6" s="1817">
        <v>11.317711405000001</v>
      </c>
      <c r="I6" s="1776">
        <v>58425.12455</v>
      </c>
      <c r="J6" s="1776">
        <v>100</v>
      </c>
      <c r="K6" s="1776">
        <v>92216.633010492995</v>
      </c>
      <c r="L6" s="1818">
        <v>100</v>
      </c>
      <c r="M6" s="1776">
        <v>52.37276</v>
      </c>
      <c r="N6" s="1818">
        <v>8.9640818999999997E-2</v>
      </c>
      <c r="O6" s="1817">
        <v>13265.246177736</v>
      </c>
      <c r="P6" s="1817">
        <v>92216.633010492995</v>
      </c>
      <c r="Q6" s="1819">
        <v>220.32</v>
      </c>
    </row>
    <row r="7" spans="1:19" s="58" customFormat="1" ht="17.25" customHeight="1" thickBot="1" x14ac:dyDescent="0.3">
      <c r="A7" s="1236">
        <v>46174</v>
      </c>
      <c r="B7" s="1161">
        <v>2478.4171200000001</v>
      </c>
      <c r="C7" s="1161">
        <v>342269.00972999999</v>
      </c>
      <c r="D7" s="1161">
        <v>71913.947289999996</v>
      </c>
      <c r="E7" s="1822">
        <v>21.01</v>
      </c>
      <c r="F7" s="1161">
        <v>833572.46751883999</v>
      </c>
      <c r="G7" s="1161">
        <v>121668.90642861</v>
      </c>
      <c r="H7" s="1161">
        <v>14.6</v>
      </c>
      <c r="I7" s="1161">
        <v>71913.947289999996</v>
      </c>
      <c r="J7" s="1117">
        <v>100</v>
      </c>
      <c r="K7" s="1161">
        <v>121668.90642861</v>
      </c>
      <c r="L7" s="1161">
        <v>100</v>
      </c>
      <c r="M7" s="1161">
        <v>55.004989999999999</v>
      </c>
      <c r="N7" s="1161">
        <v>0.08</v>
      </c>
      <c r="O7" s="1161">
        <v>17941.536118466</v>
      </c>
      <c r="P7" s="1161">
        <v>121668.90642861</v>
      </c>
      <c r="Q7" s="1162">
        <v>222.02</v>
      </c>
    </row>
    <row r="8" spans="1:19" s="58" customFormat="1" x14ac:dyDescent="0.25">
      <c r="A8" s="169" t="s">
        <v>1084</v>
      </c>
      <c r="B8" s="264"/>
      <c r="C8" s="230"/>
      <c r="D8" s="230"/>
      <c r="E8" s="724"/>
      <c r="F8" s="49"/>
      <c r="G8" s="59"/>
      <c r="H8" s="66"/>
      <c r="I8" s="59"/>
      <c r="J8" s="66"/>
      <c r="K8" s="59"/>
      <c r="L8" s="62"/>
      <c r="M8" s="59"/>
      <c r="N8" s="65"/>
      <c r="O8" s="65"/>
      <c r="P8" s="65"/>
      <c r="Q8" s="59"/>
      <c r="R8" s="59"/>
      <c r="S8" s="59"/>
    </row>
    <row r="9" spans="1:19" s="58" customFormat="1" ht="15" customHeight="1" x14ac:dyDescent="0.25">
      <c r="A9" s="2579" t="s">
        <v>290</v>
      </c>
      <c r="B9" s="2579"/>
      <c r="C9" s="2579"/>
      <c r="D9" s="2579"/>
    </row>
    <row r="10" spans="1:19" s="58" customFormat="1" x14ac:dyDescent="0.25">
      <c r="A10" s="67"/>
      <c r="B10" s="165"/>
      <c r="C10" s="165"/>
      <c r="D10" s="165"/>
      <c r="E10" s="165"/>
      <c r="F10" s="165"/>
      <c r="G10" s="165"/>
      <c r="H10" s="165"/>
      <c r="I10" s="165"/>
      <c r="J10" s="165"/>
      <c r="K10" s="165"/>
      <c r="L10" s="165"/>
      <c r="M10" s="165"/>
      <c r="N10" s="165"/>
      <c r="O10" s="165"/>
      <c r="P10" s="165"/>
      <c r="Q10" s="165"/>
      <c r="R10" s="165"/>
    </row>
    <row r="11" spans="1:19" s="58" customFormat="1" x14ac:dyDescent="0.25">
      <c r="A11" s="41"/>
      <c r="B11" s="48"/>
      <c r="C11" s="48"/>
      <c r="D11" s="48"/>
      <c r="E11" s="48"/>
      <c r="F11" s="48"/>
      <c r="G11" s="48"/>
      <c r="H11" s="48"/>
      <c r="I11" s="48"/>
      <c r="J11" s="48"/>
      <c r="K11" s="48"/>
      <c r="L11" s="48"/>
      <c r="M11" s="48"/>
      <c r="N11" s="48"/>
      <c r="O11" s="48"/>
      <c r="P11" s="48"/>
      <c r="Q11" s="48"/>
      <c r="R11" s="48"/>
    </row>
  </sheetData>
  <mergeCells count="1">
    <mergeCell ref="A9:D9"/>
  </mergeCells>
  <printOptions horizontalCentered="1"/>
  <pageMargins left="0.78431372549019618" right="0.78431372549019618" top="0.98039215686274517" bottom="0.98039215686274517" header="0.50980392156862753" footer="0.50980392156862753"/>
  <pageSetup paperSize="9" fitToWidth="0" orientation="landscape"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65"/>
  <sheetViews>
    <sheetView showGridLines="0" zoomScaleNormal="100" workbookViewId="0">
      <selection activeCell="F5" sqref="F5"/>
    </sheetView>
  </sheetViews>
  <sheetFormatPr defaultColWidth="9.140625" defaultRowHeight="15" x14ac:dyDescent="0.25"/>
  <cols>
    <col min="1" max="1" width="52.140625" customWidth="1"/>
    <col min="2" max="2" width="12.28515625" customWidth="1"/>
    <col min="3" max="3" width="11" customWidth="1"/>
    <col min="6" max="6" width="20.42578125" customWidth="1"/>
  </cols>
  <sheetData>
    <row r="1" spans="1:3" ht="15.75" thickBot="1" x14ac:dyDescent="0.3">
      <c r="A1" s="2288" t="s">
        <v>800</v>
      </c>
      <c r="B1" s="2288"/>
      <c r="C1" s="2288"/>
    </row>
    <row r="2" spans="1:3" ht="15.75" thickBot="1" x14ac:dyDescent="0.3">
      <c r="A2" s="482" t="s">
        <v>299</v>
      </c>
      <c r="B2" s="483" t="s">
        <v>825</v>
      </c>
      <c r="C2" s="484">
        <v>46203</v>
      </c>
    </row>
    <row r="3" spans="1:3" x14ac:dyDescent="0.25">
      <c r="A3" s="1083" t="s">
        <v>243</v>
      </c>
      <c r="B3" s="1493">
        <v>3</v>
      </c>
      <c r="C3" s="809">
        <v>3</v>
      </c>
    </row>
    <row r="4" spans="1:3" x14ac:dyDescent="0.25">
      <c r="A4" s="1494" t="s">
        <v>244</v>
      </c>
      <c r="B4" s="1495">
        <v>3</v>
      </c>
      <c r="C4" s="1496">
        <v>3</v>
      </c>
    </row>
    <row r="5" spans="1:3" x14ac:dyDescent="0.25">
      <c r="A5" s="1494" t="s">
        <v>245</v>
      </c>
      <c r="B5" s="1495">
        <v>3</v>
      </c>
      <c r="C5" s="1496">
        <v>3</v>
      </c>
    </row>
    <row r="6" spans="1:3" x14ac:dyDescent="0.25">
      <c r="A6" s="1494" t="s">
        <v>246</v>
      </c>
      <c r="B6" s="1495">
        <v>4</v>
      </c>
      <c r="C6" s="1496">
        <v>4</v>
      </c>
    </row>
    <row r="7" spans="1:3" x14ac:dyDescent="0.25">
      <c r="A7" s="2289" t="s">
        <v>302</v>
      </c>
      <c r="B7" s="2290"/>
      <c r="C7" s="2291"/>
    </row>
    <row r="8" spans="1:3" x14ac:dyDescent="0.25">
      <c r="A8" s="1497" t="s">
        <v>293</v>
      </c>
      <c r="B8" s="1498">
        <v>1140</v>
      </c>
      <c r="C8" s="1499">
        <v>1135</v>
      </c>
    </row>
    <row r="9" spans="1:3" x14ac:dyDescent="0.25">
      <c r="A9" s="1497" t="s">
        <v>294</v>
      </c>
      <c r="B9" s="1498">
        <v>1146</v>
      </c>
      <c r="C9" s="1499">
        <v>1156</v>
      </c>
    </row>
    <row r="10" spans="1:3" x14ac:dyDescent="0.25">
      <c r="A10" s="1497" t="s">
        <v>295</v>
      </c>
      <c r="B10" s="1498">
        <v>434</v>
      </c>
      <c r="C10" s="1499">
        <v>439</v>
      </c>
    </row>
    <row r="11" spans="1:3" x14ac:dyDescent="0.25">
      <c r="A11" s="2289" t="s">
        <v>303</v>
      </c>
      <c r="B11" s="2290"/>
      <c r="C11" s="2291"/>
    </row>
    <row r="12" spans="1:3" x14ac:dyDescent="0.25">
      <c r="A12" s="1497" t="s">
        <v>293</v>
      </c>
      <c r="B12" s="1500">
        <v>1023</v>
      </c>
      <c r="C12" s="1501">
        <v>1023</v>
      </c>
    </row>
    <row r="13" spans="1:3" x14ac:dyDescent="0.25">
      <c r="A13" s="1497" t="s">
        <v>294</v>
      </c>
      <c r="B13" s="1498">
        <v>1370</v>
      </c>
      <c r="C13" s="1499">
        <v>1378</v>
      </c>
    </row>
    <row r="14" spans="1:3" x14ac:dyDescent="0.25">
      <c r="A14" s="1497" t="s">
        <v>295</v>
      </c>
      <c r="B14" s="1500">
        <v>367</v>
      </c>
      <c r="C14" s="1501">
        <v>372</v>
      </c>
    </row>
    <row r="15" spans="1:3" x14ac:dyDescent="0.25">
      <c r="A15" s="2289" t="s">
        <v>304</v>
      </c>
      <c r="B15" s="2290"/>
      <c r="C15" s="2291"/>
    </row>
    <row r="16" spans="1:3" x14ac:dyDescent="0.25">
      <c r="A16" s="1497" t="s">
        <v>293</v>
      </c>
      <c r="B16" s="1500">
        <v>571</v>
      </c>
      <c r="C16" s="1501">
        <v>564</v>
      </c>
    </row>
    <row r="17" spans="1:3" x14ac:dyDescent="0.25">
      <c r="A17" s="1497" t="s">
        <v>294</v>
      </c>
      <c r="B17" s="1500">
        <v>907</v>
      </c>
      <c r="C17" s="1501">
        <v>903</v>
      </c>
    </row>
    <row r="18" spans="1:3" x14ac:dyDescent="0.25">
      <c r="A18" s="1497" t="s">
        <v>295</v>
      </c>
      <c r="B18" s="1500">
        <v>726</v>
      </c>
      <c r="C18" s="1501">
        <v>726</v>
      </c>
    </row>
    <row r="19" spans="1:3" x14ac:dyDescent="0.25">
      <c r="A19" s="2289" t="s">
        <v>305</v>
      </c>
      <c r="B19" s="2290"/>
      <c r="C19" s="2291"/>
    </row>
    <row r="20" spans="1:3" x14ac:dyDescent="0.25">
      <c r="A20" s="1497" t="s">
        <v>293</v>
      </c>
      <c r="B20" s="1500">
        <v>269</v>
      </c>
      <c r="C20" s="1501">
        <v>267</v>
      </c>
    </row>
    <row r="21" spans="1:3" x14ac:dyDescent="0.25">
      <c r="A21" s="1497" t="s">
        <v>294</v>
      </c>
      <c r="B21" s="1500">
        <v>300</v>
      </c>
      <c r="C21" s="1501">
        <v>305</v>
      </c>
    </row>
    <row r="22" spans="1:3" x14ac:dyDescent="0.25">
      <c r="A22" s="1497" t="s">
        <v>295</v>
      </c>
      <c r="B22" s="1500">
        <v>13</v>
      </c>
      <c r="C22" s="1501">
        <v>15</v>
      </c>
    </row>
    <row r="23" spans="1:3" x14ac:dyDescent="0.25">
      <c r="A23" s="2289" t="s">
        <v>606</v>
      </c>
      <c r="B23" s="2290"/>
      <c r="C23" s="2291"/>
    </row>
    <row r="24" spans="1:3" x14ac:dyDescent="0.25">
      <c r="A24" s="1497" t="s">
        <v>311</v>
      </c>
      <c r="B24" s="1500">
        <v>234</v>
      </c>
      <c r="C24" s="1501">
        <v>236</v>
      </c>
    </row>
    <row r="25" spans="1:3" x14ac:dyDescent="0.25">
      <c r="A25" s="1497" t="s">
        <v>296</v>
      </c>
      <c r="B25" s="1500">
        <v>231</v>
      </c>
      <c r="C25" s="1501">
        <v>212</v>
      </c>
    </row>
    <row r="26" spans="1:3" x14ac:dyDescent="0.25">
      <c r="A26" s="1497" t="s">
        <v>607</v>
      </c>
      <c r="B26" s="1500">
        <v>298</v>
      </c>
      <c r="C26" s="1501">
        <v>296</v>
      </c>
    </row>
    <row r="27" spans="1:3" x14ac:dyDescent="0.25">
      <c r="A27" s="1497" t="s">
        <v>608</v>
      </c>
      <c r="B27" s="1500">
        <v>428</v>
      </c>
      <c r="C27" s="1501">
        <v>438</v>
      </c>
    </row>
    <row r="28" spans="1:3" x14ac:dyDescent="0.25">
      <c r="A28" s="2289" t="s">
        <v>306</v>
      </c>
      <c r="B28" s="2290"/>
      <c r="C28" s="2291"/>
    </row>
    <row r="29" spans="1:3" x14ac:dyDescent="0.25">
      <c r="A29" s="1497" t="s">
        <v>293</v>
      </c>
      <c r="B29" s="1498">
        <v>767</v>
      </c>
      <c r="C29" s="1499">
        <v>760</v>
      </c>
    </row>
    <row r="30" spans="1:3" x14ac:dyDescent="0.25">
      <c r="A30" s="1497" t="s">
        <v>294</v>
      </c>
      <c r="B30" s="1498">
        <v>751</v>
      </c>
      <c r="C30" s="1499">
        <v>749</v>
      </c>
    </row>
    <row r="31" spans="1:3" x14ac:dyDescent="0.25">
      <c r="A31" s="1497" t="s">
        <v>295</v>
      </c>
      <c r="B31" s="1500">
        <v>352</v>
      </c>
      <c r="C31" s="1501">
        <v>354</v>
      </c>
    </row>
    <row r="32" spans="1:3" x14ac:dyDescent="0.25">
      <c r="A32" s="2289" t="s">
        <v>307</v>
      </c>
      <c r="B32" s="2290"/>
      <c r="C32" s="2291"/>
    </row>
    <row r="33" spans="1:3" x14ac:dyDescent="0.25">
      <c r="A33" s="1502" t="s">
        <v>297</v>
      </c>
      <c r="B33" s="1500">
        <v>312</v>
      </c>
      <c r="C33" s="1501">
        <v>384</v>
      </c>
    </row>
    <row r="34" spans="1:3" x14ac:dyDescent="0.25">
      <c r="A34" s="1502" t="s">
        <v>298</v>
      </c>
      <c r="B34" s="1500">
        <v>749</v>
      </c>
      <c r="C34" s="1501">
        <v>770</v>
      </c>
    </row>
    <row r="35" spans="1:3" x14ac:dyDescent="0.25">
      <c r="A35" s="2289" t="s">
        <v>300</v>
      </c>
      <c r="B35" s="2290"/>
      <c r="C35" s="2291"/>
    </row>
    <row r="36" spans="1:3" x14ac:dyDescent="0.25">
      <c r="A36" s="2087" t="s">
        <v>752</v>
      </c>
      <c r="B36" s="1503">
        <v>12199</v>
      </c>
      <c r="C36" s="2234">
        <v>12160</v>
      </c>
    </row>
    <row r="37" spans="1:3" x14ac:dyDescent="0.25">
      <c r="A37" s="2087" t="s">
        <v>247</v>
      </c>
      <c r="B37" s="1503">
        <v>17</v>
      </c>
      <c r="C37" s="2234">
        <v>17</v>
      </c>
    </row>
    <row r="38" spans="1:3" x14ac:dyDescent="0.25">
      <c r="A38" s="2087" t="s">
        <v>753</v>
      </c>
      <c r="B38" s="1503">
        <v>17</v>
      </c>
      <c r="C38" s="2234">
        <v>17</v>
      </c>
    </row>
    <row r="39" spans="1:3" x14ac:dyDescent="0.25">
      <c r="A39" s="2002" t="s">
        <v>248</v>
      </c>
      <c r="B39" s="1500">
        <v>2</v>
      </c>
      <c r="C39" s="1504">
        <v>2</v>
      </c>
    </row>
    <row r="40" spans="1:3" x14ac:dyDescent="0.25">
      <c r="A40" s="2003" t="s">
        <v>249</v>
      </c>
      <c r="B40" s="1500">
        <v>240</v>
      </c>
      <c r="C40" s="1501">
        <v>246</v>
      </c>
    </row>
    <row r="41" spans="1:3" x14ac:dyDescent="0.25">
      <c r="A41" s="2003" t="s">
        <v>250</v>
      </c>
      <c r="B41" s="1500">
        <v>60</v>
      </c>
      <c r="C41" s="1501">
        <v>62</v>
      </c>
    </row>
    <row r="42" spans="1:3" x14ac:dyDescent="0.25">
      <c r="A42" s="2003" t="s">
        <v>251</v>
      </c>
      <c r="B42" s="1505">
        <v>25</v>
      </c>
      <c r="C42" s="1501">
        <v>25</v>
      </c>
    </row>
    <row r="43" spans="1:3" x14ac:dyDescent="0.25">
      <c r="A43" s="2003" t="s">
        <v>252</v>
      </c>
      <c r="B43" s="1500">
        <v>8</v>
      </c>
      <c r="C43" s="1501">
        <v>9</v>
      </c>
    </row>
    <row r="44" spans="1:3" x14ac:dyDescent="0.25">
      <c r="A44" s="2003" t="s">
        <v>754</v>
      </c>
      <c r="B44" s="1500">
        <v>6</v>
      </c>
      <c r="C44" s="1501">
        <v>6</v>
      </c>
    </row>
    <row r="45" spans="1:3" x14ac:dyDescent="0.25">
      <c r="A45" s="2003" t="s">
        <v>755</v>
      </c>
      <c r="B45" s="1500">
        <v>80</v>
      </c>
      <c r="C45" s="1501">
        <v>79</v>
      </c>
    </row>
    <row r="46" spans="1:3" x14ac:dyDescent="0.25">
      <c r="A46" s="2004" t="s">
        <v>253</v>
      </c>
      <c r="B46" s="1505">
        <v>119</v>
      </c>
      <c r="C46" s="1504">
        <v>118</v>
      </c>
    </row>
    <row r="47" spans="1:3" x14ac:dyDescent="0.25">
      <c r="A47" s="2004" t="s">
        <v>254</v>
      </c>
      <c r="B47" s="1503" t="s">
        <v>919</v>
      </c>
      <c r="C47" s="2234">
        <v>287</v>
      </c>
    </row>
    <row r="48" spans="1:3" x14ac:dyDescent="0.25">
      <c r="A48" s="2004" t="s">
        <v>255</v>
      </c>
      <c r="B48" s="1503">
        <v>1829</v>
      </c>
      <c r="C48" s="2234">
        <v>1940</v>
      </c>
    </row>
    <row r="49" spans="1:6" ht="15.75" customHeight="1" x14ac:dyDescent="0.25">
      <c r="A49" s="2004" t="s">
        <v>310</v>
      </c>
      <c r="B49" s="1495">
        <v>504</v>
      </c>
      <c r="C49" s="1499">
        <v>524</v>
      </c>
    </row>
    <row r="50" spans="1:6" ht="15.75" customHeight="1" x14ac:dyDescent="0.25">
      <c r="A50" s="2004" t="s">
        <v>328</v>
      </c>
      <c r="B50" s="1505">
        <v>57</v>
      </c>
      <c r="C50" s="1501">
        <v>59</v>
      </c>
    </row>
    <row r="51" spans="1:6" x14ac:dyDescent="0.25">
      <c r="A51" s="2003" t="s">
        <v>256</v>
      </c>
      <c r="B51" s="1495">
        <v>981</v>
      </c>
      <c r="C51" s="1496">
        <v>1008</v>
      </c>
    </row>
    <row r="52" spans="1:6" x14ac:dyDescent="0.25">
      <c r="A52" s="2003" t="s">
        <v>257</v>
      </c>
      <c r="B52" s="1495">
        <v>1826</v>
      </c>
      <c r="C52" s="1496">
        <v>1984</v>
      </c>
    </row>
    <row r="53" spans="1:6" x14ac:dyDescent="0.25">
      <c r="A53" s="2004" t="s">
        <v>756</v>
      </c>
      <c r="B53" s="1505">
        <v>28</v>
      </c>
      <c r="C53" s="1501">
        <v>28</v>
      </c>
    </row>
    <row r="54" spans="1:6" x14ac:dyDescent="0.25">
      <c r="A54" s="2004" t="s">
        <v>757</v>
      </c>
      <c r="B54" s="1505">
        <v>6</v>
      </c>
      <c r="C54" s="1501">
        <v>6</v>
      </c>
    </row>
    <row r="55" spans="1:6" x14ac:dyDescent="0.25">
      <c r="A55" s="2004" t="s">
        <v>289</v>
      </c>
      <c r="B55" s="1505">
        <v>6</v>
      </c>
      <c r="C55" s="1501">
        <v>6</v>
      </c>
    </row>
    <row r="56" spans="1:6" x14ac:dyDescent="0.25">
      <c r="A56" s="2004" t="s">
        <v>758</v>
      </c>
      <c r="B56" s="1500">
        <v>19</v>
      </c>
      <c r="C56" s="1501">
        <v>19</v>
      </c>
    </row>
    <row r="57" spans="1:6" ht="17.25" x14ac:dyDescent="0.25">
      <c r="A57" s="2004" t="s">
        <v>967</v>
      </c>
      <c r="B57" s="1500">
        <v>0</v>
      </c>
      <c r="C57" s="1501">
        <v>1</v>
      </c>
    </row>
    <row r="58" spans="1:6" ht="16.5" customHeight="1" x14ac:dyDescent="0.25">
      <c r="A58" s="2004" t="s">
        <v>258</v>
      </c>
      <c r="B58" s="1505">
        <v>0</v>
      </c>
      <c r="C58" s="1501">
        <v>0</v>
      </c>
    </row>
    <row r="59" spans="1:6" x14ac:dyDescent="0.25">
      <c r="A59" s="1502" t="s">
        <v>259</v>
      </c>
      <c r="B59" s="1500">
        <v>2</v>
      </c>
      <c r="C59" s="1501">
        <v>2</v>
      </c>
    </row>
    <row r="60" spans="1:6" x14ac:dyDescent="0.25">
      <c r="A60" s="1502" t="s">
        <v>260</v>
      </c>
      <c r="B60" s="1500">
        <v>1</v>
      </c>
      <c r="C60" s="1501">
        <v>1</v>
      </c>
    </row>
    <row r="61" spans="1:6" ht="15.75" thickBot="1" x14ac:dyDescent="0.3">
      <c r="A61" s="1506" t="s">
        <v>261</v>
      </c>
      <c r="B61" s="1507">
        <v>3</v>
      </c>
      <c r="C61" s="1508">
        <v>3</v>
      </c>
    </row>
    <row r="62" spans="1:6" ht="32.25" customHeight="1" x14ac:dyDescent="0.25">
      <c r="A62" s="2292" t="s">
        <v>615</v>
      </c>
      <c r="B62" s="2293"/>
      <c r="C62" s="2293"/>
      <c r="D62" s="2293"/>
      <c r="E62" s="2293"/>
      <c r="F62" s="2293"/>
    </row>
    <row r="63" spans="1:6" x14ac:dyDescent="0.25">
      <c r="A63" s="1095" t="s">
        <v>941</v>
      </c>
      <c r="B63" s="195"/>
      <c r="C63" s="1096"/>
    </row>
    <row r="64" spans="1:6" ht="17.25" x14ac:dyDescent="0.25">
      <c r="A64" s="1095" t="s">
        <v>968</v>
      </c>
      <c r="B64" s="195"/>
      <c r="C64" s="1096"/>
    </row>
    <row r="65" spans="1:3" ht="15.75" thickBot="1" x14ac:dyDescent="0.3">
      <c r="A65" s="343" t="s">
        <v>527</v>
      </c>
      <c r="B65" s="344"/>
      <c r="C65" s="345"/>
    </row>
  </sheetData>
  <mergeCells count="10">
    <mergeCell ref="A28:C28"/>
    <mergeCell ref="A32:C32"/>
    <mergeCell ref="A35:C35"/>
    <mergeCell ref="A23:C23"/>
    <mergeCell ref="A62:F62"/>
    <mergeCell ref="A1:C1"/>
    <mergeCell ref="A7:C7"/>
    <mergeCell ref="A11:C11"/>
    <mergeCell ref="A15:C15"/>
    <mergeCell ref="A19:C19"/>
  </mergeCells>
  <printOptions horizontalCentered="1"/>
  <pageMargins left="0.23622047244094491" right="0.23622047244094491" top="0.31496062992125984" bottom="0.39370078740157483" header="0.31496062992125984" footer="0.31496062992125984"/>
  <pageSetup paperSize="9" scale="86" orientation="portrait" useFirstPageNumber="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Q17"/>
  <sheetViews>
    <sheetView showGridLines="0" zoomScaleNormal="100" workbookViewId="0">
      <selection activeCell="O14" sqref="O14"/>
    </sheetView>
  </sheetViews>
  <sheetFormatPr defaultColWidth="9.140625" defaultRowHeight="15" x14ac:dyDescent="0.25"/>
  <cols>
    <col min="1" max="1" width="12.42578125" style="41" customWidth="1"/>
    <col min="2" max="2" width="13.42578125" style="41" bestFit="1" customWidth="1"/>
    <col min="3" max="3" width="10.7109375" style="41" customWidth="1"/>
    <col min="4" max="4" width="10.28515625" style="41" bestFit="1" customWidth="1"/>
    <col min="5" max="5" width="16.28515625" style="41" bestFit="1" customWidth="1"/>
    <col min="6" max="6" width="13.28515625" style="41" bestFit="1" customWidth="1"/>
    <col min="7" max="7" width="11.7109375" style="41" bestFit="1" customWidth="1"/>
    <col min="8" max="8" width="14.140625" style="41" bestFit="1" customWidth="1"/>
    <col min="9" max="9" width="13.140625" style="41" bestFit="1" customWidth="1"/>
    <col min="10" max="10" width="17.28515625" style="41" bestFit="1" customWidth="1"/>
    <col min="11" max="11" width="13.140625" style="41" bestFit="1" customWidth="1"/>
    <col min="12" max="12" width="17.85546875" style="41" customWidth="1"/>
    <col min="13" max="13" width="12.85546875" style="41" bestFit="1" customWidth="1"/>
    <col min="14" max="14" width="14.42578125" style="41" bestFit="1" customWidth="1"/>
    <col min="15" max="15" width="13.5703125" style="41" bestFit="1" customWidth="1"/>
    <col min="16" max="16" width="17" style="41" customWidth="1"/>
    <col min="17" max="17" width="14.5703125" style="41" bestFit="1" customWidth="1"/>
    <col min="18" max="16384" width="9.140625" style="41"/>
  </cols>
  <sheetData>
    <row r="1" spans="1:17" ht="18" customHeight="1" thickBot="1" x14ac:dyDescent="0.3">
      <c r="A1" s="276" t="s">
        <v>779</v>
      </c>
      <c r="B1" s="276"/>
      <c r="C1" s="276"/>
      <c r="D1" s="276"/>
      <c r="E1" s="276"/>
      <c r="F1" s="276"/>
      <c r="G1" s="276"/>
      <c r="H1" s="276"/>
      <c r="I1" s="276"/>
    </row>
    <row r="2" spans="1:17" s="214" customFormat="1" ht="77.25" customHeight="1" thickBot="1" x14ac:dyDescent="0.3">
      <c r="A2" s="434" t="s">
        <v>206</v>
      </c>
      <c r="B2" s="435" t="s">
        <v>207</v>
      </c>
      <c r="C2" s="435" t="s">
        <v>208</v>
      </c>
      <c r="D2" s="435" t="s">
        <v>209</v>
      </c>
      <c r="E2" s="435" t="s">
        <v>210</v>
      </c>
      <c r="F2" s="436" t="s">
        <v>745</v>
      </c>
      <c r="G2" s="435" t="s">
        <v>746</v>
      </c>
      <c r="H2" s="436" t="s">
        <v>212</v>
      </c>
      <c r="I2" s="437" t="s">
        <v>213</v>
      </c>
      <c r="J2" s="435" t="s">
        <v>214</v>
      </c>
      <c r="K2" s="435" t="s">
        <v>215</v>
      </c>
      <c r="L2" s="436" t="s">
        <v>216</v>
      </c>
      <c r="M2" s="435" t="s">
        <v>217</v>
      </c>
      <c r="N2" s="436" t="s">
        <v>218</v>
      </c>
      <c r="O2" s="435" t="s">
        <v>219</v>
      </c>
      <c r="P2" s="435" t="s">
        <v>220</v>
      </c>
      <c r="Q2" s="639" t="s">
        <v>221</v>
      </c>
    </row>
    <row r="3" spans="1:17" s="202" customFormat="1" ht="17.25" customHeight="1" thickBot="1" x14ac:dyDescent="0.3">
      <c r="A3" s="439" t="s">
        <v>825</v>
      </c>
      <c r="B3" s="1239">
        <v>89326.669930000018</v>
      </c>
      <c r="C3" s="1240">
        <v>11804227.402000001</v>
      </c>
      <c r="D3" s="1240">
        <v>3565111.1337000001</v>
      </c>
      <c r="E3" s="1241">
        <v>30.201986223138672</v>
      </c>
      <c r="F3" s="1242">
        <v>24749087.397000004</v>
      </c>
      <c r="G3" s="1242">
        <v>7647020.4700000007</v>
      </c>
      <c r="H3" s="1243">
        <v>30.898191708381724</v>
      </c>
      <c r="I3" s="1240">
        <v>3561995.8099999996</v>
      </c>
      <c r="J3" s="1244">
        <v>100</v>
      </c>
      <c r="K3" s="1242">
        <v>7644067.1680000005</v>
      </c>
      <c r="L3" s="1244">
        <v>100</v>
      </c>
      <c r="M3" s="1242">
        <v>3115.4254100000003</v>
      </c>
      <c r="N3" s="641">
        <v>8.9999999999999998E-4</v>
      </c>
      <c r="O3" s="1242">
        <v>1873626.1473000001</v>
      </c>
      <c r="P3" s="1242">
        <v>7647020.5299999993</v>
      </c>
      <c r="Q3" s="660">
        <v>521.04</v>
      </c>
    </row>
    <row r="4" spans="1:17" s="202" customFormat="1" ht="17.25" customHeight="1" x14ac:dyDescent="0.25">
      <c r="A4" s="1147" t="s">
        <v>946</v>
      </c>
      <c r="B4" s="1245">
        <f>SUM(B5:B7)</f>
        <v>24379.129574999999</v>
      </c>
      <c r="C4" s="1245">
        <f t="shared" ref="C4:D4" si="0">SUM(C5:C7)</f>
        <v>3377708.12</v>
      </c>
      <c r="D4" s="1245">
        <f t="shared" si="0"/>
        <v>998447.83000000007</v>
      </c>
      <c r="E4" s="1246">
        <v>29.559920352146946</v>
      </c>
      <c r="F4" s="1245">
        <f t="shared" ref="F4" si="1">SUM(F5:F7)</f>
        <v>7598710.4800000004</v>
      </c>
      <c r="G4" s="1245">
        <f t="shared" ref="G4:M4" si="2">SUM(G5:G7)</f>
        <v>2264013.6500000004</v>
      </c>
      <c r="H4" s="1247">
        <v>29.794708667463276</v>
      </c>
      <c r="I4" s="1245">
        <f t="shared" si="2"/>
        <v>997356.02</v>
      </c>
      <c r="J4" s="1248">
        <v>100</v>
      </c>
      <c r="K4" s="1245">
        <f t="shared" si="2"/>
        <v>2262677.4000000004</v>
      </c>
      <c r="L4" s="1248">
        <v>100</v>
      </c>
      <c r="M4" s="1245">
        <f t="shared" si="2"/>
        <v>1091.8</v>
      </c>
      <c r="N4" s="1249">
        <v>8.9999999999999998E-4</v>
      </c>
      <c r="O4" s="1245">
        <f t="shared" ref="O4" si="3">SUM(O5:O7)</f>
        <v>545659.22</v>
      </c>
      <c r="P4" s="1245">
        <f t="shared" ref="P4" si="4">SUM(P5:P7)</f>
        <v>2264013.6500000004</v>
      </c>
      <c r="Q4" s="1250">
        <f>Q7</f>
        <v>559.13</v>
      </c>
    </row>
    <row r="5" spans="1:17" s="202" customFormat="1" ht="17.25" customHeight="1" x14ac:dyDescent="0.25">
      <c r="A5" s="1219">
        <v>46142</v>
      </c>
      <c r="B5" s="1234">
        <v>7696.0942450000002</v>
      </c>
      <c r="C5" s="1235">
        <v>1116806.56</v>
      </c>
      <c r="D5" s="1235">
        <v>327066.65000000002</v>
      </c>
      <c r="E5" s="1237">
        <v>29.28588188092305</v>
      </c>
      <c r="F5" s="1235">
        <v>2495674.0699999998</v>
      </c>
      <c r="G5" s="1235">
        <v>725675.92</v>
      </c>
      <c r="H5" s="1237">
        <v>29.077351434756864</v>
      </c>
      <c r="I5" s="1235">
        <v>326645.99</v>
      </c>
      <c r="J5" s="1235">
        <v>100</v>
      </c>
      <c r="K5" s="1235">
        <v>725200.86</v>
      </c>
      <c r="L5" s="1224">
        <v>100</v>
      </c>
      <c r="M5" s="1235">
        <v>420.67</v>
      </c>
      <c r="N5" s="1238">
        <v>1.2999999999999999E-3</v>
      </c>
      <c r="O5" s="1235">
        <v>184570.22</v>
      </c>
      <c r="P5" s="1235">
        <v>725675.92</v>
      </c>
      <c r="Q5" s="1251">
        <v>544.45000000000005</v>
      </c>
    </row>
    <row r="6" spans="1:17" s="202" customFormat="1" ht="17.25" customHeight="1" x14ac:dyDescent="0.25">
      <c r="A6" s="1816">
        <v>46143</v>
      </c>
      <c r="B6" s="1817">
        <v>7949.0253300000004</v>
      </c>
      <c r="C6" s="1776">
        <v>1042839.57</v>
      </c>
      <c r="D6" s="1776">
        <v>294194.71000000002</v>
      </c>
      <c r="E6" s="1823">
        <v>28.210927017278415</v>
      </c>
      <c r="F6" s="1776">
        <v>2376846.52</v>
      </c>
      <c r="G6" s="1776">
        <v>703435.93</v>
      </c>
      <c r="H6" s="1823">
        <v>29.595345096157072</v>
      </c>
      <c r="I6" s="1776">
        <v>294025.84000000003</v>
      </c>
      <c r="J6" s="1776">
        <v>100</v>
      </c>
      <c r="K6" s="1776">
        <v>703153.26</v>
      </c>
      <c r="L6" s="1811">
        <v>100</v>
      </c>
      <c r="M6" s="1776">
        <v>168.88</v>
      </c>
      <c r="N6" s="1824">
        <v>5.9999999999999995E-4</v>
      </c>
      <c r="O6" s="1776">
        <v>151809.32999999999</v>
      </c>
      <c r="P6" s="1776">
        <v>703435.93</v>
      </c>
      <c r="Q6" s="1778">
        <v>551.48</v>
      </c>
    </row>
    <row r="7" spans="1:17" s="214" customFormat="1" ht="17.25" customHeight="1" thickBot="1" x14ac:dyDescent="0.3">
      <c r="A7" s="1236">
        <v>46174</v>
      </c>
      <c r="B7" s="1161">
        <v>8734.01</v>
      </c>
      <c r="C7" s="1117">
        <v>1218061.99</v>
      </c>
      <c r="D7" s="1117">
        <v>377186.47</v>
      </c>
      <c r="E7" s="1252">
        <v>30.966114458591715</v>
      </c>
      <c r="F7" s="1117">
        <v>2726189.89</v>
      </c>
      <c r="G7" s="1117">
        <v>834901.8</v>
      </c>
      <c r="H7" s="1252">
        <v>30.625225449720965</v>
      </c>
      <c r="I7" s="1117">
        <v>376684.19</v>
      </c>
      <c r="J7" s="1117">
        <v>100</v>
      </c>
      <c r="K7" s="1117">
        <v>834323.28</v>
      </c>
      <c r="L7" s="1229">
        <v>100</v>
      </c>
      <c r="M7" s="1117">
        <v>502.25</v>
      </c>
      <c r="N7" s="1253">
        <v>1.2999999999999999E-3</v>
      </c>
      <c r="O7" s="1117">
        <v>209279.67</v>
      </c>
      <c r="P7" s="1117">
        <v>834901.8</v>
      </c>
      <c r="Q7" s="1254">
        <v>559.13</v>
      </c>
    </row>
    <row r="8" spans="1:17" s="214" customFormat="1" x14ac:dyDescent="0.25">
      <c r="A8" s="2593" t="s">
        <v>975</v>
      </c>
      <c r="B8" s="2593"/>
      <c r="C8" s="2593"/>
      <c r="D8" s="2593"/>
      <c r="E8" s="2593"/>
      <c r="F8" s="2593"/>
      <c r="G8" s="2593"/>
    </row>
    <row r="9" spans="1:17" s="214" customFormat="1" x14ac:dyDescent="0.25">
      <c r="A9" s="169" t="s">
        <v>1084</v>
      </c>
      <c r="B9" s="247"/>
      <c r="C9" s="247"/>
      <c r="D9" s="247"/>
      <c r="E9" s="247"/>
      <c r="F9" s="247"/>
      <c r="G9" s="247"/>
    </row>
    <row r="10" spans="1:17" s="214" customFormat="1" x14ac:dyDescent="0.25">
      <c r="A10" s="2593" t="s">
        <v>291</v>
      </c>
      <c r="B10" s="2593"/>
      <c r="C10" s="2593"/>
      <c r="D10" s="2593"/>
      <c r="E10" s="2593"/>
      <c r="F10" s="2593"/>
      <c r="G10" s="2593"/>
      <c r="H10" s="48"/>
      <c r="I10" s="48"/>
      <c r="J10" s="48"/>
      <c r="K10" s="48"/>
      <c r="L10" s="48"/>
      <c r="M10" s="48"/>
      <c r="N10" s="48"/>
      <c r="O10" s="48"/>
      <c r="P10" s="48"/>
    </row>
    <row r="11" spans="1:17" x14ac:dyDescent="0.25">
      <c r="B11" s="48"/>
      <c r="C11" s="48"/>
      <c r="D11" s="48"/>
      <c r="E11" s="48"/>
      <c r="F11" s="48"/>
      <c r="G11" s="48"/>
      <c r="H11" s="48"/>
      <c r="I11" s="48"/>
      <c r="J11" s="48"/>
      <c r="K11" s="48"/>
      <c r="L11" s="48"/>
      <c r="M11" s="48"/>
      <c r="N11" s="48"/>
      <c r="O11" s="48"/>
      <c r="P11" s="48"/>
    </row>
    <row r="12" spans="1:17" x14ac:dyDescent="0.25">
      <c r="B12" s="48"/>
      <c r="C12" s="48"/>
      <c r="D12" s="48"/>
      <c r="E12" s="48"/>
      <c r="F12" s="48"/>
      <c r="G12" s="48"/>
      <c r="H12" s="48"/>
      <c r="I12" s="48"/>
      <c r="J12" s="48"/>
      <c r="K12" s="48"/>
      <c r="L12" s="48"/>
      <c r="M12" s="48"/>
      <c r="N12" s="48"/>
      <c r="O12" s="48"/>
      <c r="P12" s="48"/>
    </row>
    <row r="13" spans="1:17" x14ac:dyDescent="0.25">
      <c r="B13" s="48"/>
      <c r="C13" s="48"/>
      <c r="D13" s="48"/>
      <c r="E13" s="48"/>
      <c r="F13" s="48"/>
      <c r="G13" s="48"/>
      <c r="H13" s="48"/>
      <c r="I13" s="48"/>
      <c r="J13" s="48"/>
      <c r="K13" s="48"/>
      <c r="L13" s="48"/>
      <c r="M13" s="48"/>
      <c r="N13" s="48"/>
      <c r="O13" s="48"/>
      <c r="P13" s="48"/>
    </row>
    <row r="14" spans="1:17" x14ac:dyDescent="0.25">
      <c r="D14" s="48"/>
      <c r="E14" s="48"/>
      <c r="F14" s="48"/>
    </row>
    <row r="15" spans="1:17" x14ac:dyDescent="0.25">
      <c r="D15" s="48"/>
      <c r="E15" s="48"/>
      <c r="F15" s="48"/>
    </row>
    <row r="16" spans="1:17" x14ac:dyDescent="0.25">
      <c r="D16" s="48"/>
      <c r="E16" s="48"/>
      <c r="F16" s="48"/>
    </row>
    <row r="17" spans="4:6" x14ac:dyDescent="0.25">
      <c r="D17" s="48"/>
      <c r="E17" s="48"/>
      <c r="F17" s="48"/>
    </row>
  </sheetData>
  <mergeCells count="2">
    <mergeCell ref="A8:G8"/>
    <mergeCell ref="A10:G10"/>
  </mergeCells>
  <printOptions horizontalCentered="1"/>
  <pageMargins left="0.78431372549019618" right="0.78431372549019618" top="0.98039215686274517" bottom="0.98039215686274517" header="0.50980392156862753" footer="0.50980392156862753"/>
  <pageSetup paperSize="9" fitToHeight="0" orientation="landscape" useFirstPageNumber="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Z45"/>
  <sheetViews>
    <sheetView zoomScale="90" zoomScaleNormal="90" workbookViewId="0">
      <selection activeCell="W32" sqref="W32"/>
    </sheetView>
  </sheetViews>
  <sheetFormatPr defaultColWidth="0" defaultRowHeight="15" zeroHeight="1" x14ac:dyDescent="0.25"/>
  <cols>
    <col min="1" max="1" width="14.7109375" style="95" bestFit="1" customWidth="1"/>
    <col min="2" max="2" width="10" style="95" bestFit="1" customWidth="1"/>
    <col min="3" max="3" width="12.42578125" style="95" customWidth="1"/>
    <col min="4" max="4" width="13.5703125" style="95" customWidth="1"/>
    <col min="5" max="5" width="12.42578125" style="95" customWidth="1"/>
    <col min="6" max="6" width="14.85546875" style="95" customWidth="1"/>
    <col min="7" max="7" width="15.85546875" style="95" customWidth="1"/>
    <col min="8" max="8" width="15.42578125" style="95" customWidth="1"/>
    <col min="9" max="9" width="16.85546875" style="95" bestFit="1" customWidth="1"/>
    <col min="10" max="10" width="15.140625" style="95" customWidth="1"/>
    <col min="11" max="11" width="15.140625" style="95" bestFit="1" customWidth="1"/>
    <col min="12" max="12" width="16.85546875" style="95" bestFit="1" customWidth="1"/>
    <col min="13" max="13" width="14" style="95" customWidth="1"/>
    <col min="14" max="14" width="13" style="95" customWidth="1"/>
    <col min="15" max="15" width="14.85546875" style="95" bestFit="1" customWidth="1"/>
    <col min="16" max="16" width="12.85546875" style="95" customWidth="1"/>
    <col min="17" max="17" width="14.140625" style="95" customWidth="1"/>
    <col min="18" max="18" width="14.5703125" style="95" customWidth="1"/>
    <col min="19" max="19" width="16.5703125" style="95" customWidth="1"/>
    <col min="20" max="20" width="13.85546875" style="95" customWidth="1"/>
    <col min="21" max="21" width="17.140625" style="95" bestFit="1" customWidth="1"/>
    <col min="22" max="22" width="12" style="95" customWidth="1"/>
    <col min="23" max="23" width="16" style="95" bestFit="1" customWidth="1"/>
    <col min="24" max="24" width="17.5703125" style="95" bestFit="1" customWidth="1"/>
    <col min="25" max="25" width="17.5703125" style="95" customWidth="1"/>
    <col min="26" max="26" width="19.5703125" style="95" bestFit="1" customWidth="1"/>
    <col min="27" max="16384" width="9.140625" style="95" hidden="1"/>
  </cols>
  <sheetData>
    <row r="1" spans="1:26" ht="13.5" customHeight="1" x14ac:dyDescent="0.25">
      <c r="A1" s="123" t="s">
        <v>778</v>
      </c>
      <c r="B1" s="94"/>
      <c r="C1" s="94"/>
      <c r="D1" s="94"/>
      <c r="E1" s="94"/>
      <c r="F1" s="94"/>
      <c r="G1" s="94"/>
      <c r="H1" s="94"/>
      <c r="I1" s="94"/>
      <c r="J1" s="94"/>
      <c r="K1" s="94"/>
      <c r="L1" s="94"/>
      <c r="M1" s="94"/>
      <c r="N1" s="94"/>
      <c r="O1" s="94"/>
      <c r="P1" s="94"/>
      <c r="Q1" s="94"/>
      <c r="R1" s="94"/>
    </row>
    <row r="2" spans="1:26" s="96" customFormat="1" ht="18" customHeight="1" x14ac:dyDescent="0.25">
      <c r="A2" s="2603" t="s">
        <v>336</v>
      </c>
      <c r="B2" s="2603" t="s">
        <v>72</v>
      </c>
      <c r="C2" s="2598" t="s">
        <v>544</v>
      </c>
      <c r="D2" s="2610"/>
      <c r="E2" s="2610"/>
      <c r="F2" s="2610"/>
      <c r="G2" s="2610"/>
      <c r="H2" s="2599"/>
      <c r="I2" s="2598" t="s">
        <v>575</v>
      </c>
      <c r="J2" s="2610"/>
      <c r="K2" s="2610"/>
      <c r="L2" s="2610"/>
      <c r="M2" s="2610"/>
      <c r="N2" s="2610"/>
      <c r="O2" s="2610"/>
      <c r="P2" s="2610"/>
      <c r="Q2" s="2610"/>
      <c r="R2" s="2610"/>
      <c r="S2" s="2610"/>
      <c r="T2" s="2610"/>
      <c r="U2" s="2610"/>
      <c r="V2" s="2610"/>
      <c r="W2" s="2610"/>
      <c r="X2" s="2610"/>
      <c r="Y2" s="2599"/>
    </row>
    <row r="3" spans="1:26" s="96" customFormat="1" ht="18" customHeight="1" x14ac:dyDescent="0.25">
      <c r="A3" s="2604"/>
      <c r="B3" s="2604"/>
      <c r="C3" s="2594" t="s">
        <v>337</v>
      </c>
      <c r="D3" s="2595"/>
      <c r="E3" s="2594" t="s">
        <v>338</v>
      </c>
      <c r="F3" s="2595"/>
      <c r="G3" s="2598" t="s">
        <v>573</v>
      </c>
      <c r="H3" s="2599"/>
      <c r="I3" s="2600" t="s">
        <v>339</v>
      </c>
      <c r="J3" s="2601"/>
      <c r="K3" s="2601"/>
      <c r="L3" s="2601"/>
      <c r="M3" s="2601"/>
      <c r="N3" s="2602"/>
      <c r="O3" s="2600" t="s">
        <v>340</v>
      </c>
      <c r="P3" s="2601"/>
      <c r="Q3" s="2601"/>
      <c r="R3" s="2601"/>
      <c r="S3" s="2601"/>
      <c r="T3" s="2602"/>
      <c r="U3" s="2600" t="s">
        <v>576</v>
      </c>
      <c r="V3" s="2601"/>
      <c r="W3" s="2602"/>
      <c r="X3" s="2594" t="s">
        <v>341</v>
      </c>
      <c r="Y3" s="2595"/>
    </row>
    <row r="4" spans="1:26" s="97" customFormat="1" ht="25.5" customHeight="1" x14ac:dyDescent="0.25">
      <c r="A4" s="2604"/>
      <c r="B4" s="2604"/>
      <c r="C4" s="2596"/>
      <c r="D4" s="2597"/>
      <c r="E4" s="2596"/>
      <c r="F4" s="2597"/>
      <c r="G4" s="2603" t="s">
        <v>574</v>
      </c>
      <c r="H4" s="2603" t="s">
        <v>346</v>
      </c>
      <c r="I4" s="2600" t="s">
        <v>342</v>
      </c>
      <c r="J4" s="2601"/>
      <c r="K4" s="2602"/>
      <c r="L4" s="2600" t="s">
        <v>343</v>
      </c>
      <c r="M4" s="2601"/>
      <c r="N4" s="2602"/>
      <c r="O4" s="2600" t="s">
        <v>342</v>
      </c>
      <c r="P4" s="2601"/>
      <c r="Q4" s="2602"/>
      <c r="R4" s="2600" t="s">
        <v>343</v>
      </c>
      <c r="S4" s="2601"/>
      <c r="T4" s="2602"/>
      <c r="U4" s="2606" t="s">
        <v>344</v>
      </c>
      <c r="V4" s="2598" t="s">
        <v>86</v>
      </c>
      <c r="W4" s="2599"/>
      <c r="X4" s="2596"/>
      <c r="Y4" s="2597"/>
    </row>
    <row r="5" spans="1:26" s="97" customFormat="1" ht="21.75" customHeight="1" x14ac:dyDescent="0.25">
      <c r="A5" s="2604"/>
      <c r="B5" s="2604"/>
      <c r="C5" s="2603" t="s">
        <v>345</v>
      </c>
      <c r="D5" s="2603" t="s">
        <v>346</v>
      </c>
      <c r="E5" s="2603" t="s">
        <v>347</v>
      </c>
      <c r="F5" s="2603" t="s">
        <v>346</v>
      </c>
      <c r="G5" s="2604"/>
      <c r="H5" s="2604"/>
      <c r="I5" s="2603" t="s">
        <v>348</v>
      </c>
      <c r="J5" s="2598" t="s">
        <v>86</v>
      </c>
      <c r="K5" s="2599"/>
      <c r="L5" s="2603" t="s">
        <v>348</v>
      </c>
      <c r="M5" s="2598" t="s">
        <v>86</v>
      </c>
      <c r="N5" s="2599"/>
      <c r="O5" s="2603" t="s">
        <v>348</v>
      </c>
      <c r="P5" s="2598" t="s">
        <v>86</v>
      </c>
      <c r="Q5" s="2599"/>
      <c r="R5" s="2603" t="s">
        <v>344</v>
      </c>
      <c r="S5" s="2598" t="s">
        <v>86</v>
      </c>
      <c r="T5" s="2599"/>
      <c r="U5" s="2607"/>
      <c r="V5" s="2603" t="s">
        <v>1086</v>
      </c>
      <c r="W5" s="2603" t="s">
        <v>1087</v>
      </c>
      <c r="X5" s="2603" t="s">
        <v>348</v>
      </c>
      <c r="Y5" s="2603" t="s">
        <v>349</v>
      </c>
    </row>
    <row r="6" spans="1:26" s="97" customFormat="1" ht="21" customHeight="1" x14ac:dyDescent="0.25">
      <c r="A6" s="2605"/>
      <c r="B6" s="2605"/>
      <c r="C6" s="2605"/>
      <c r="D6" s="2605"/>
      <c r="E6" s="2605"/>
      <c r="F6" s="2605"/>
      <c r="G6" s="2605"/>
      <c r="H6" s="2605"/>
      <c r="I6" s="2605"/>
      <c r="J6" s="2189" t="s">
        <v>350</v>
      </c>
      <c r="K6" s="2189" t="s">
        <v>351</v>
      </c>
      <c r="L6" s="2605"/>
      <c r="M6" s="2189" t="s">
        <v>350</v>
      </c>
      <c r="N6" s="2189" t="s">
        <v>351</v>
      </c>
      <c r="O6" s="2605"/>
      <c r="P6" s="2189" t="s">
        <v>350</v>
      </c>
      <c r="Q6" s="2189" t="s">
        <v>351</v>
      </c>
      <c r="R6" s="2605"/>
      <c r="S6" s="2189" t="s">
        <v>350</v>
      </c>
      <c r="T6" s="2189" t="s">
        <v>351</v>
      </c>
      <c r="U6" s="2608"/>
      <c r="V6" s="2605"/>
      <c r="W6" s="2605"/>
      <c r="X6" s="2605"/>
      <c r="Y6" s="2605"/>
    </row>
    <row r="7" spans="1:26" s="97" customFormat="1" x14ac:dyDescent="0.25">
      <c r="A7" s="2206">
        <v>1</v>
      </c>
      <c r="B7" s="1418">
        <f>A7+1</f>
        <v>2</v>
      </c>
      <c r="C7" s="1418">
        <f t="shared" ref="C7:Y7" si="0">B7+1</f>
        <v>3</v>
      </c>
      <c r="D7" s="1418">
        <f t="shared" si="0"/>
        <v>4</v>
      </c>
      <c r="E7" s="1418">
        <f t="shared" si="0"/>
        <v>5</v>
      </c>
      <c r="F7" s="1418">
        <f t="shared" si="0"/>
        <v>6</v>
      </c>
      <c r="G7" s="1418">
        <f t="shared" si="0"/>
        <v>7</v>
      </c>
      <c r="H7" s="1418">
        <f t="shared" si="0"/>
        <v>8</v>
      </c>
      <c r="I7" s="1418">
        <f t="shared" si="0"/>
        <v>9</v>
      </c>
      <c r="J7" s="1418">
        <f t="shared" si="0"/>
        <v>10</v>
      </c>
      <c r="K7" s="1418">
        <f t="shared" si="0"/>
        <v>11</v>
      </c>
      <c r="L7" s="1418">
        <f t="shared" si="0"/>
        <v>12</v>
      </c>
      <c r="M7" s="1418">
        <f t="shared" si="0"/>
        <v>13</v>
      </c>
      <c r="N7" s="1418">
        <f t="shared" si="0"/>
        <v>14</v>
      </c>
      <c r="O7" s="1418">
        <f t="shared" si="0"/>
        <v>15</v>
      </c>
      <c r="P7" s="1418">
        <f t="shared" si="0"/>
        <v>16</v>
      </c>
      <c r="Q7" s="1418">
        <f t="shared" si="0"/>
        <v>17</v>
      </c>
      <c r="R7" s="1418">
        <f t="shared" si="0"/>
        <v>18</v>
      </c>
      <c r="S7" s="1418">
        <f t="shared" si="0"/>
        <v>19</v>
      </c>
      <c r="T7" s="1418">
        <f t="shared" si="0"/>
        <v>20</v>
      </c>
      <c r="U7" s="1418">
        <f t="shared" si="0"/>
        <v>21</v>
      </c>
      <c r="V7" s="1418">
        <f t="shared" si="0"/>
        <v>22</v>
      </c>
      <c r="W7" s="1418">
        <f t="shared" si="0"/>
        <v>23</v>
      </c>
      <c r="X7" s="1418">
        <f t="shared" si="0"/>
        <v>24</v>
      </c>
      <c r="Y7" s="1418">
        <f t="shared" si="0"/>
        <v>25</v>
      </c>
    </row>
    <row r="8" spans="1:26" s="97" customFormat="1" x14ac:dyDescent="0.25">
      <c r="A8" s="2190" t="s">
        <v>825</v>
      </c>
      <c r="B8" s="2191">
        <v>247</v>
      </c>
      <c r="C8" s="2191">
        <v>515747</v>
      </c>
      <c r="D8" s="2192">
        <v>83651.7152068</v>
      </c>
      <c r="E8" s="2191">
        <v>13312</v>
      </c>
      <c r="F8" s="2191">
        <v>873.15818487499985</v>
      </c>
      <c r="G8" s="2191">
        <f t="shared" ref="G8:H12" si="1">C8+E8</f>
        <v>529059</v>
      </c>
      <c r="H8" s="2191">
        <f t="shared" si="1"/>
        <v>84524.873391675006</v>
      </c>
      <c r="I8" s="2191">
        <v>14060038691</v>
      </c>
      <c r="J8" s="2193">
        <v>2391390.75382875</v>
      </c>
      <c r="K8" s="2191">
        <v>2326190211.5021286</v>
      </c>
      <c r="L8" s="2191">
        <v>14095146156</v>
      </c>
      <c r="M8" s="2191">
        <v>2430710.1541701504</v>
      </c>
      <c r="N8" s="2191">
        <v>2296507105.2204452</v>
      </c>
      <c r="O8" s="2191">
        <v>3476</v>
      </c>
      <c r="P8" s="2191">
        <v>6.9337121800000006</v>
      </c>
      <c r="Q8" s="2191">
        <v>235.04525208000004</v>
      </c>
      <c r="R8" s="2191">
        <v>1267</v>
      </c>
      <c r="S8" s="2191">
        <v>2.5826476449999998</v>
      </c>
      <c r="T8" s="2191">
        <v>89.279656145000018</v>
      </c>
      <c r="U8" s="2191">
        <f>I8+L8+O8+R8</f>
        <v>28155189590</v>
      </c>
      <c r="V8" s="2191">
        <f>J8+M8+P8+S8</f>
        <v>4822110.4243587255</v>
      </c>
      <c r="W8" s="2191">
        <f>K8+N8+Q8+T8</f>
        <v>4622697641.0474825</v>
      </c>
      <c r="X8" s="2191">
        <v>1531609</v>
      </c>
      <c r="Y8" s="2191">
        <v>220393.90918414001</v>
      </c>
    </row>
    <row r="9" spans="1:26" s="97" customFormat="1" x14ac:dyDescent="0.25">
      <c r="A9" s="2194" t="s">
        <v>944</v>
      </c>
      <c r="B9" s="2195">
        <f>SUM(B10:B21)</f>
        <v>60</v>
      </c>
      <c r="C9" s="2195">
        <f t="shared" ref="C9:F9" si="2">SUM(C10:C21)</f>
        <v>166118</v>
      </c>
      <c r="D9" s="2195">
        <f t="shared" si="2"/>
        <v>25370.329515699999</v>
      </c>
      <c r="E9" s="2195">
        <f t="shared" si="2"/>
        <v>482</v>
      </c>
      <c r="F9" s="2195">
        <f t="shared" si="2"/>
        <v>31.316085000000001</v>
      </c>
      <c r="G9" s="2195">
        <f t="shared" si="1"/>
        <v>166600</v>
      </c>
      <c r="H9" s="2195">
        <f t="shared" si="1"/>
        <v>25401.645600699998</v>
      </c>
      <c r="I9" s="2195">
        <f t="shared" ref="I9:T9" si="3">SUM(I10:I12)</f>
        <v>4740299252</v>
      </c>
      <c r="J9" s="2195">
        <f t="shared" si="3"/>
        <v>900726.44</v>
      </c>
      <c r="K9" s="2195">
        <f t="shared" si="3"/>
        <v>728615647.19682944</v>
      </c>
      <c r="L9" s="2195">
        <f t="shared" si="3"/>
        <v>4601001666</v>
      </c>
      <c r="M9" s="2195">
        <f t="shared" si="3"/>
        <v>876193.56</v>
      </c>
      <c r="N9" s="2195">
        <f t="shared" si="3"/>
        <v>695133237.46000004</v>
      </c>
      <c r="O9" s="2195">
        <f t="shared" si="3"/>
        <v>1058</v>
      </c>
      <c r="P9" s="2195">
        <f t="shared" si="3"/>
        <v>1.8599999999999999</v>
      </c>
      <c r="Q9" s="2195">
        <f t="shared" si="3"/>
        <v>73.767074624999992</v>
      </c>
      <c r="R9" s="2195">
        <f t="shared" si="3"/>
        <v>102</v>
      </c>
      <c r="S9" s="2195">
        <f t="shared" si="3"/>
        <v>0.05</v>
      </c>
      <c r="T9" s="2195">
        <f t="shared" si="3"/>
        <v>7.1744147500000004</v>
      </c>
      <c r="U9" s="2195">
        <f>SUM(U10:U12)</f>
        <v>9341302078</v>
      </c>
      <c r="V9" s="2195">
        <f>SUM(V10:V21)</f>
        <v>1776921.91</v>
      </c>
      <c r="W9" s="2195">
        <f>SUM(W10:W12)</f>
        <v>1423748965.5983188</v>
      </c>
      <c r="X9" s="2195">
        <f>X12</f>
        <v>1892073</v>
      </c>
      <c r="Y9" s="2195">
        <f>Y12</f>
        <v>289412.51663128199</v>
      </c>
      <c r="Z9" s="99"/>
    </row>
    <row r="10" spans="1:26" s="97" customFormat="1" x14ac:dyDescent="0.25">
      <c r="A10" s="2196" t="s">
        <v>947</v>
      </c>
      <c r="B10" s="2197">
        <v>20</v>
      </c>
      <c r="C10" s="2197">
        <v>67773</v>
      </c>
      <c r="D10" s="2198">
        <v>10373.786153749999</v>
      </c>
      <c r="E10" s="2197">
        <v>115</v>
      </c>
      <c r="F10" s="2197">
        <v>8.4786637500000008</v>
      </c>
      <c r="G10" s="2191">
        <f t="shared" si="1"/>
        <v>67888</v>
      </c>
      <c r="H10" s="2191">
        <f t="shared" si="1"/>
        <v>10382.264817499999</v>
      </c>
      <c r="I10" s="2199">
        <v>1798902563</v>
      </c>
      <c r="J10" s="2199">
        <v>332726.15000000002</v>
      </c>
      <c r="K10" s="2199">
        <v>277779006.74000001</v>
      </c>
      <c r="L10" s="2199">
        <v>1714603372</v>
      </c>
      <c r="M10" s="2199">
        <v>330172.77</v>
      </c>
      <c r="N10" s="2199">
        <v>260221281.97999999</v>
      </c>
      <c r="O10" s="2199">
        <v>30</v>
      </c>
      <c r="P10" s="2200">
        <v>0.03</v>
      </c>
      <c r="Q10" s="2200">
        <v>2.04</v>
      </c>
      <c r="R10" s="2199">
        <v>15</v>
      </c>
      <c r="S10" s="2197">
        <v>0</v>
      </c>
      <c r="T10" s="2201">
        <v>1.0491215</v>
      </c>
      <c r="U10" s="2202">
        <f>I10+L10+O10+R10</f>
        <v>3513505980</v>
      </c>
      <c r="V10" s="2202">
        <f t="shared" ref="V10:V11" si="4">J10+M10+P10+S10</f>
        <v>662898.95000000007</v>
      </c>
      <c r="W10" s="2202">
        <f>K10+N10+Q10+T10</f>
        <v>538000291.80912149</v>
      </c>
      <c r="X10" s="2202">
        <v>5827088</v>
      </c>
      <c r="Y10" s="2202">
        <v>899936.44626895641</v>
      </c>
      <c r="Z10" s="99"/>
    </row>
    <row r="11" spans="1:26" s="97" customFormat="1" x14ac:dyDescent="0.25">
      <c r="A11" s="2196" t="s">
        <v>969</v>
      </c>
      <c r="B11" s="2197">
        <v>19</v>
      </c>
      <c r="C11" s="2197">
        <v>48629</v>
      </c>
      <c r="D11" s="2197">
        <v>7431.7894944500003</v>
      </c>
      <c r="E11" s="2197">
        <v>83</v>
      </c>
      <c r="F11" s="2197">
        <v>5.6010441249999996</v>
      </c>
      <c r="G11" s="2191">
        <f t="shared" si="1"/>
        <v>48712</v>
      </c>
      <c r="H11" s="2191">
        <f t="shared" si="1"/>
        <v>7437.3905385750004</v>
      </c>
      <c r="I11" s="2197">
        <v>1439946799</v>
      </c>
      <c r="J11" s="2199">
        <v>283448.03999999998</v>
      </c>
      <c r="K11" s="2199">
        <v>221588288.322418</v>
      </c>
      <c r="L11" s="2199">
        <v>1419288098</v>
      </c>
      <c r="M11" s="2199">
        <v>280239.59999999998</v>
      </c>
      <c r="N11" s="2199">
        <v>214445312.47999999</v>
      </c>
      <c r="O11" s="2199">
        <v>107</v>
      </c>
      <c r="P11" s="2200">
        <v>0.14000000000000001</v>
      </c>
      <c r="Q11" s="2200">
        <v>7.51</v>
      </c>
      <c r="R11" s="2199">
        <v>39</v>
      </c>
      <c r="S11" s="2203">
        <v>0.02</v>
      </c>
      <c r="T11" s="2201">
        <v>2.6881482499999998</v>
      </c>
      <c r="U11" s="2202">
        <f t="shared" ref="U11:U12" si="5">I11+L11+O11+R11</f>
        <v>2859235043</v>
      </c>
      <c r="V11" s="2202">
        <f t="shared" si="4"/>
        <v>563687.79999999993</v>
      </c>
      <c r="W11" s="2202">
        <f>K11+N11+Q11+T11</f>
        <v>436033611.00056624</v>
      </c>
      <c r="X11" s="2197">
        <v>986829</v>
      </c>
      <c r="Y11" s="2197">
        <v>147598.21380583622</v>
      </c>
      <c r="Z11" s="99"/>
    </row>
    <row r="12" spans="1:26" s="101" customFormat="1" x14ac:dyDescent="0.25">
      <c r="A12" s="2196" t="s">
        <v>1088</v>
      </c>
      <c r="B12" s="2197">
        <v>21</v>
      </c>
      <c r="C12" s="2197">
        <v>49716</v>
      </c>
      <c r="D12" s="2197">
        <v>7564.7538674999996</v>
      </c>
      <c r="E12" s="2197">
        <v>284</v>
      </c>
      <c r="F12" s="2197">
        <v>17.236377125000001</v>
      </c>
      <c r="G12" s="2191">
        <f t="shared" si="1"/>
        <v>50000</v>
      </c>
      <c r="H12" s="2191">
        <f t="shared" si="1"/>
        <v>7581.9902446249998</v>
      </c>
      <c r="I12" s="2197">
        <v>1501449890</v>
      </c>
      <c r="J12" s="2199">
        <v>284552.25</v>
      </c>
      <c r="K12" s="2199">
        <v>229248352.13441145</v>
      </c>
      <c r="L12" s="2199">
        <v>1467110196</v>
      </c>
      <c r="M12" s="2199">
        <v>265781.19</v>
      </c>
      <c r="N12" s="2199">
        <v>220466643</v>
      </c>
      <c r="O12" s="2204">
        <v>921</v>
      </c>
      <c r="P12" s="2200">
        <v>1.69</v>
      </c>
      <c r="Q12" s="2200">
        <v>64.217074624999995</v>
      </c>
      <c r="R12" s="2205">
        <v>48</v>
      </c>
      <c r="S12" s="2203">
        <v>0.03</v>
      </c>
      <c r="T12" s="2201">
        <v>3.4371450000000001</v>
      </c>
      <c r="U12" s="2202">
        <f t="shared" si="5"/>
        <v>2968561055</v>
      </c>
      <c r="V12" s="2202">
        <f>J12+M12+P12+S12</f>
        <v>550335.15999999992</v>
      </c>
      <c r="W12" s="2202">
        <f>K12+N12+Q12+T12</f>
        <v>449715062.78863108</v>
      </c>
      <c r="X12" s="2197">
        <v>1892073</v>
      </c>
      <c r="Y12" s="2197">
        <v>289412.51663128199</v>
      </c>
      <c r="Z12" s="99"/>
    </row>
    <row r="13" spans="1:26" x14ac:dyDescent="0.25">
      <c r="A13" s="159" t="s">
        <v>5</v>
      </c>
      <c r="B13" s="102"/>
      <c r="C13" s="102"/>
      <c r="D13" s="102"/>
      <c r="E13" s="102"/>
      <c r="F13" s="102"/>
      <c r="G13" s="102"/>
      <c r="H13" s="102"/>
      <c r="I13" s="103"/>
      <c r="J13" s="103"/>
      <c r="K13" s="104"/>
      <c r="L13" s="105" t="s">
        <v>1089</v>
      </c>
      <c r="M13" s="104"/>
      <c r="N13" s="106"/>
      <c r="O13" s="104"/>
      <c r="P13" s="107"/>
      <c r="Q13" s="107"/>
      <c r="R13" s="107"/>
      <c r="S13" s="107"/>
      <c r="T13" s="108"/>
      <c r="U13" s="109"/>
      <c r="V13" s="107"/>
      <c r="W13" s="107"/>
    </row>
    <row r="14" spans="1:26" x14ac:dyDescent="0.25">
      <c r="A14" s="169" t="s">
        <v>1080</v>
      </c>
      <c r="M14" s="101"/>
      <c r="N14" s="101"/>
      <c r="O14" s="101"/>
      <c r="P14" s="101"/>
      <c r="R14" s="101"/>
      <c r="S14" s="101"/>
      <c r="T14" s="110"/>
      <c r="U14" s="490"/>
      <c r="V14" s="491"/>
      <c r="W14" s="101"/>
    </row>
    <row r="15" spans="1:26" x14ac:dyDescent="0.25">
      <c r="A15" s="2609" t="s">
        <v>81</v>
      </c>
      <c r="B15" s="2609"/>
      <c r="C15" s="2609"/>
      <c r="D15" s="2609"/>
      <c r="E15" s="2609"/>
      <c r="F15" s="2609"/>
      <c r="G15" s="2609"/>
      <c r="H15" s="2609"/>
      <c r="I15" s="2609"/>
      <c r="J15" s="2609"/>
      <c r="K15" s="2609"/>
      <c r="L15" s="2609"/>
      <c r="M15" s="101"/>
      <c r="N15" s="101"/>
      <c r="O15" s="101"/>
      <c r="P15" s="101"/>
      <c r="Q15" s="101"/>
      <c r="R15" s="101"/>
      <c r="S15" s="113"/>
      <c r="T15" s="490"/>
      <c r="U15" s="490"/>
      <c r="V15" s="491"/>
      <c r="W15" s="101"/>
    </row>
    <row r="16" spans="1:26" x14ac:dyDescent="0.25">
      <c r="A16" s="243"/>
      <c r="B16" s="243"/>
      <c r="C16" s="243"/>
      <c r="D16" s="243"/>
      <c r="E16" s="243"/>
      <c r="F16" s="243"/>
      <c r="G16" s="243"/>
      <c r="H16" s="243"/>
      <c r="K16" s="118"/>
      <c r="L16" s="118"/>
      <c r="M16" s="118"/>
      <c r="N16" s="118"/>
      <c r="O16" s="118"/>
      <c r="P16" s="118"/>
      <c r="Q16" s="118"/>
      <c r="R16" s="118"/>
      <c r="S16" s="113"/>
      <c r="T16" s="110"/>
      <c r="U16" s="110"/>
      <c r="V16" s="116"/>
    </row>
    <row r="17" spans="2:25" x14ac:dyDescent="0.25">
      <c r="B17" s="117"/>
      <c r="C17" s="118"/>
      <c r="D17" s="118"/>
      <c r="E17" s="118"/>
      <c r="F17" s="118"/>
      <c r="G17" s="118"/>
      <c r="H17" s="118"/>
      <c r="I17" s="118"/>
      <c r="J17" s="118"/>
      <c r="K17" s="118"/>
      <c r="L17" s="118"/>
      <c r="M17" s="118"/>
      <c r="N17" s="118"/>
      <c r="O17" s="118"/>
      <c r="P17" s="118"/>
      <c r="Q17" s="118"/>
      <c r="R17" s="118"/>
      <c r="S17" s="118"/>
      <c r="T17" s="327"/>
      <c r="U17" s="327"/>
      <c r="V17" s="116"/>
    </row>
    <row r="18" spans="2:25" x14ac:dyDescent="0.25">
      <c r="B18" s="118"/>
      <c r="C18" s="118"/>
      <c r="D18" s="118"/>
      <c r="E18" s="118"/>
      <c r="F18" s="118"/>
      <c r="G18" s="118"/>
      <c r="H18" s="118"/>
      <c r="I18" s="118"/>
      <c r="J18" s="118"/>
      <c r="K18" s="118"/>
      <c r="L18" s="118"/>
      <c r="T18" s="116"/>
      <c r="U18" s="116"/>
      <c r="V18" s="116"/>
    </row>
    <row r="19" spans="2:25" x14ac:dyDescent="0.25">
      <c r="D19" s="119"/>
      <c r="R19" s="116"/>
    </row>
    <row r="20" spans="2:25" x14ac:dyDescent="0.25">
      <c r="D20" s="119"/>
      <c r="E20" s="120"/>
    </row>
    <row r="21" spans="2:25" x14ac:dyDescent="0.25"/>
    <row r="22" spans="2:25" x14ac:dyDescent="0.25"/>
    <row r="23" spans="2:25" x14ac:dyDescent="0.25"/>
    <row r="24" spans="2:25" x14ac:dyDescent="0.25"/>
    <row r="25" spans="2:25" x14ac:dyDescent="0.25"/>
    <row r="26" spans="2:25" x14ac:dyDescent="0.25"/>
    <row r="27" spans="2:25" ht="30" hidden="1" customHeight="1" x14ac:dyDescent="0.25"/>
    <row r="28" spans="2:25" x14ac:dyDescent="0.25">
      <c r="U28" s="2226"/>
      <c r="V28" s="119"/>
      <c r="W28" s="2226"/>
    </row>
    <row r="29" spans="2:25" x14ac:dyDescent="0.25">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row>
    <row r="30" spans="2:25" x14ac:dyDescent="0.25">
      <c r="U30" s="119"/>
      <c r="V30" s="119"/>
      <c r="W30" s="119"/>
    </row>
    <row r="31" spans="2:25" x14ac:dyDescent="0.25"/>
    <row r="32" spans="2:25"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sheetData>
  <mergeCells count="36">
    <mergeCell ref="A15:L15"/>
    <mergeCell ref="V4:W4"/>
    <mergeCell ref="C5:C6"/>
    <mergeCell ref="D5:D6"/>
    <mergeCell ref="E5:E6"/>
    <mergeCell ref="F5:F6"/>
    <mergeCell ref="I5:I6"/>
    <mergeCell ref="J5:K5"/>
    <mergeCell ref="L5:L6"/>
    <mergeCell ref="M5:N5"/>
    <mergeCell ref="O5:O6"/>
    <mergeCell ref="P5:Q5"/>
    <mergeCell ref="A2:A6"/>
    <mergeCell ref="B2:B6"/>
    <mergeCell ref="C2:H2"/>
    <mergeCell ref="I2:Y2"/>
    <mergeCell ref="X3:Y4"/>
    <mergeCell ref="G4:G6"/>
    <mergeCell ref="H4:H6"/>
    <mergeCell ref="I4:K4"/>
    <mergeCell ref="L4:N4"/>
    <mergeCell ref="X5:X6"/>
    <mergeCell ref="R4:T4"/>
    <mergeCell ref="V5:V6"/>
    <mergeCell ref="O4:Q4"/>
    <mergeCell ref="Y5:Y6"/>
    <mergeCell ref="U4:U6"/>
    <mergeCell ref="W5:W6"/>
    <mergeCell ref="R5:R6"/>
    <mergeCell ref="S5:T5"/>
    <mergeCell ref="U3:W3"/>
    <mergeCell ref="C3:D4"/>
    <mergeCell ref="E3:F4"/>
    <mergeCell ref="G3:H3"/>
    <mergeCell ref="I3:N3"/>
    <mergeCell ref="O3:T3"/>
  </mergeCells>
  <printOptions horizontalCentered="1"/>
  <pageMargins left="0.78431372549019618" right="0.78431372549019618" top="0.98039215686274517" bottom="0.98039215686274517" header="0.50980392156862753" footer="0.50980392156862753"/>
  <pageSetup paperSize="9" scale="84" fitToHeight="0" orientation="landscape" useFirstPageNumber="1" r:id="rId1"/>
  <headerFooter alignWithMargins="0"/>
  <colBreaks count="1" manualBreakCount="1">
    <brk id="12" max="2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B43"/>
  <sheetViews>
    <sheetView zoomScale="90" zoomScaleNormal="90" workbookViewId="0">
      <selection activeCell="J19" sqref="J19"/>
    </sheetView>
  </sheetViews>
  <sheetFormatPr defaultColWidth="0" defaultRowHeight="15" zeroHeight="1" x14ac:dyDescent="0.25"/>
  <cols>
    <col min="1" max="1" width="14.7109375" style="95" bestFit="1" customWidth="1"/>
    <col min="2" max="2" width="10" style="95" bestFit="1" customWidth="1"/>
    <col min="3" max="3" width="12.42578125" style="95" customWidth="1"/>
    <col min="4" max="4" width="13.5703125" style="95" customWidth="1"/>
    <col min="5" max="5" width="13.42578125" style="95" customWidth="1"/>
    <col min="6" max="8" width="14.85546875" style="95" customWidth="1"/>
    <col min="9" max="9" width="15.85546875" style="95" customWidth="1"/>
    <col min="10" max="10" width="15.42578125" style="95" customWidth="1"/>
    <col min="11" max="11" width="16.85546875" style="95" bestFit="1" customWidth="1"/>
    <col min="12" max="12" width="15.140625" style="95" customWidth="1"/>
    <col min="13" max="13" width="15.140625" style="95" bestFit="1" customWidth="1"/>
    <col min="14" max="14" width="16.85546875" style="95" bestFit="1" customWidth="1"/>
    <col min="15" max="15" width="14" style="95" customWidth="1"/>
    <col min="16" max="16" width="13" style="95" customWidth="1"/>
    <col min="17" max="17" width="14.85546875" style="95" bestFit="1" customWidth="1"/>
    <col min="18" max="18" width="12.85546875" style="95" customWidth="1"/>
    <col min="19" max="19" width="14.140625" style="95" customWidth="1"/>
    <col min="20" max="20" width="14.5703125" style="95" customWidth="1"/>
    <col min="21" max="21" width="16.5703125" style="95" customWidth="1"/>
    <col min="22" max="22" width="13.85546875" style="95" customWidth="1"/>
    <col min="23" max="23" width="17.140625" style="95" bestFit="1" customWidth="1"/>
    <col min="24" max="24" width="12" style="95" customWidth="1"/>
    <col min="25" max="25" width="14.7109375" style="95" bestFit="1" customWidth="1"/>
    <col min="26" max="26" width="17.5703125" style="95" bestFit="1" customWidth="1"/>
    <col min="27" max="27" width="18.140625" style="95" bestFit="1" customWidth="1"/>
    <col min="28" max="28" width="19.5703125" style="95" bestFit="1" customWidth="1"/>
    <col min="29" max="16384" width="9.140625" style="95" hidden="1"/>
  </cols>
  <sheetData>
    <row r="1" spans="1:28" ht="13.5" customHeight="1" x14ac:dyDescent="0.25">
      <c r="A1" s="94" t="s">
        <v>777</v>
      </c>
      <c r="B1" s="94"/>
      <c r="C1" s="94"/>
      <c r="D1" s="94"/>
      <c r="E1" s="94"/>
      <c r="F1" s="94"/>
      <c r="G1" s="94"/>
      <c r="H1" s="94"/>
      <c r="I1" s="94"/>
      <c r="J1" s="94"/>
      <c r="K1" s="94"/>
      <c r="L1" s="94"/>
      <c r="M1" s="94"/>
      <c r="N1" s="94"/>
      <c r="O1" s="94"/>
      <c r="P1" s="94"/>
      <c r="Q1" s="94"/>
      <c r="R1" s="94"/>
      <c r="S1" s="94"/>
      <c r="T1" s="94"/>
    </row>
    <row r="2" spans="1:28" ht="13.5" customHeight="1" x14ac:dyDescent="0.25">
      <c r="A2" s="2603" t="s">
        <v>336</v>
      </c>
      <c r="B2" s="2603" t="s">
        <v>72</v>
      </c>
      <c r="C2" s="2598" t="s">
        <v>544</v>
      </c>
      <c r="D2" s="2610"/>
      <c r="E2" s="2610"/>
      <c r="F2" s="2610"/>
      <c r="G2" s="2610"/>
      <c r="H2" s="2610"/>
      <c r="I2" s="2596" t="s">
        <v>575</v>
      </c>
      <c r="J2" s="2614"/>
      <c r="K2" s="2614"/>
      <c r="L2" s="2614"/>
      <c r="M2" s="2614"/>
      <c r="N2" s="2614"/>
      <c r="O2" s="2614"/>
      <c r="P2" s="2614"/>
      <c r="Q2" s="2614"/>
      <c r="R2" s="2614"/>
      <c r="S2" s="2614"/>
      <c r="T2" s="2614"/>
      <c r="U2" s="2614"/>
      <c r="V2" s="2614"/>
      <c r="W2" s="2614"/>
      <c r="X2" s="2614"/>
      <c r="Y2" s="2614"/>
    </row>
    <row r="3" spans="1:28" s="96" customFormat="1" ht="18" customHeight="1" x14ac:dyDescent="0.25">
      <c r="A3" s="2604"/>
      <c r="B3" s="2604"/>
      <c r="C3" s="2615" t="s">
        <v>337</v>
      </c>
      <c r="D3" s="2615"/>
      <c r="E3" s="2612" t="s">
        <v>338</v>
      </c>
      <c r="F3" s="2612"/>
      <c r="G3" s="2612" t="s">
        <v>573</v>
      </c>
      <c r="H3" s="2612"/>
      <c r="I3" s="2611" t="s">
        <v>339</v>
      </c>
      <c r="J3" s="2611"/>
      <c r="K3" s="2611"/>
      <c r="L3" s="2611"/>
      <c r="M3" s="2611"/>
      <c r="N3" s="2611"/>
      <c r="O3" s="2611" t="s">
        <v>340</v>
      </c>
      <c r="P3" s="2611"/>
      <c r="Q3" s="2611"/>
      <c r="R3" s="2611"/>
      <c r="S3" s="2611"/>
      <c r="T3" s="2611"/>
      <c r="U3" s="2611" t="s">
        <v>576</v>
      </c>
      <c r="V3" s="2611"/>
      <c r="W3" s="2611"/>
      <c r="X3" s="2612" t="s">
        <v>341</v>
      </c>
      <c r="Y3" s="2612"/>
    </row>
    <row r="4" spans="1:28" s="96" customFormat="1" ht="18" customHeight="1" x14ac:dyDescent="0.25">
      <c r="A4" s="2604"/>
      <c r="B4" s="2604"/>
      <c r="C4" s="2614"/>
      <c r="D4" s="2614"/>
      <c r="E4" s="2612"/>
      <c r="F4" s="2612"/>
      <c r="G4" s="2603" t="s">
        <v>347</v>
      </c>
      <c r="H4" s="2603" t="s">
        <v>346</v>
      </c>
      <c r="I4" s="2611" t="s">
        <v>342</v>
      </c>
      <c r="J4" s="2611"/>
      <c r="K4" s="2611"/>
      <c r="L4" s="2611" t="s">
        <v>343</v>
      </c>
      <c r="M4" s="2611"/>
      <c r="N4" s="2611"/>
      <c r="O4" s="2611" t="s">
        <v>342</v>
      </c>
      <c r="P4" s="2611"/>
      <c r="Q4" s="2611"/>
      <c r="R4" s="2611" t="s">
        <v>343</v>
      </c>
      <c r="S4" s="2611"/>
      <c r="T4" s="2611"/>
      <c r="U4" s="2613" t="s">
        <v>1125</v>
      </c>
      <c r="V4" s="2612" t="s">
        <v>86</v>
      </c>
      <c r="W4" s="2612"/>
      <c r="X4" s="2612"/>
      <c r="Y4" s="2612"/>
    </row>
    <row r="5" spans="1:28" s="97" customFormat="1" ht="25.5" customHeight="1" x14ac:dyDescent="0.25">
      <c r="A5" s="2604"/>
      <c r="B5" s="2604"/>
      <c r="C5" s="2615" t="s">
        <v>345</v>
      </c>
      <c r="D5" s="2594" t="s">
        <v>346</v>
      </c>
      <c r="E5" s="2612" t="s">
        <v>347</v>
      </c>
      <c r="F5" s="2612" t="s">
        <v>346</v>
      </c>
      <c r="G5" s="2604"/>
      <c r="H5" s="2604"/>
      <c r="I5" s="2612" t="s">
        <v>348</v>
      </c>
      <c r="J5" s="2612" t="s">
        <v>86</v>
      </c>
      <c r="K5" s="2612"/>
      <c r="L5" s="2612" t="s">
        <v>348</v>
      </c>
      <c r="M5" s="2612" t="s">
        <v>86</v>
      </c>
      <c r="N5" s="2612"/>
      <c r="O5" s="2612" t="s">
        <v>348</v>
      </c>
      <c r="P5" s="2612" t="s">
        <v>86</v>
      </c>
      <c r="Q5" s="2612"/>
      <c r="R5" s="2612" t="s">
        <v>344</v>
      </c>
      <c r="S5" s="2612" t="s">
        <v>86</v>
      </c>
      <c r="T5" s="2612"/>
      <c r="U5" s="2613"/>
      <c r="V5" s="2612" t="s">
        <v>350</v>
      </c>
      <c r="W5" s="2612" t="s">
        <v>1126</v>
      </c>
      <c r="X5" s="2612" t="s">
        <v>348</v>
      </c>
      <c r="Y5" s="2612" t="s">
        <v>349</v>
      </c>
    </row>
    <row r="6" spans="1:28" s="97" customFormat="1" ht="23.25" customHeight="1" x14ac:dyDescent="0.25">
      <c r="A6" s="2605"/>
      <c r="B6" s="2605"/>
      <c r="C6" s="2615"/>
      <c r="D6" s="2616"/>
      <c r="E6" s="2603"/>
      <c r="F6" s="2603"/>
      <c r="G6" s="2605"/>
      <c r="H6" s="2605"/>
      <c r="I6" s="2603"/>
      <c r="J6" s="2188" t="s">
        <v>350</v>
      </c>
      <c r="K6" s="2188" t="s">
        <v>351</v>
      </c>
      <c r="L6" s="2603"/>
      <c r="M6" s="2188" t="s">
        <v>350</v>
      </c>
      <c r="N6" s="2188" t="s">
        <v>351</v>
      </c>
      <c r="O6" s="2603"/>
      <c r="P6" s="2188" t="s">
        <v>350</v>
      </c>
      <c r="Q6" s="2188" t="s">
        <v>351</v>
      </c>
      <c r="R6" s="2603"/>
      <c r="S6" s="2188" t="s">
        <v>350</v>
      </c>
      <c r="T6" s="2188" t="s">
        <v>351</v>
      </c>
      <c r="U6" s="2606"/>
      <c r="V6" s="2603"/>
      <c r="W6" s="2603"/>
      <c r="X6" s="2603"/>
      <c r="Y6" s="2603"/>
    </row>
    <row r="7" spans="1:28" s="97" customFormat="1" x14ac:dyDescent="0.25">
      <c r="A7" s="2207">
        <v>1</v>
      </c>
      <c r="B7" s="1912">
        <v>2</v>
      </c>
      <c r="C7" s="1912">
        <v>3</v>
      </c>
      <c r="D7" s="1912">
        <v>4</v>
      </c>
      <c r="E7" s="1912">
        <v>5</v>
      </c>
      <c r="F7" s="1912">
        <v>6</v>
      </c>
      <c r="G7" s="1912">
        <v>7</v>
      </c>
      <c r="H7" s="1912">
        <v>8</v>
      </c>
      <c r="I7" s="1912">
        <v>9</v>
      </c>
      <c r="J7" s="1912">
        <v>10</v>
      </c>
      <c r="K7" s="1912">
        <v>11</v>
      </c>
      <c r="L7" s="1912">
        <v>12</v>
      </c>
      <c r="M7" s="1912">
        <v>13</v>
      </c>
      <c r="N7" s="1912">
        <v>14</v>
      </c>
      <c r="O7" s="1912">
        <v>15</v>
      </c>
      <c r="P7" s="1912">
        <v>16</v>
      </c>
      <c r="Q7" s="1912">
        <v>17</v>
      </c>
      <c r="R7" s="1912">
        <v>18</v>
      </c>
      <c r="S7" s="1912">
        <v>19</v>
      </c>
      <c r="T7" s="1912">
        <v>20</v>
      </c>
      <c r="U7" s="1912">
        <v>21</v>
      </c>
      <c r="V7" s="1912">
        <v>22</v>
      </c>
      <c r="W7" s="1912">
        <v>23</v>
      </c>
      <c r="X7" s="1912">
        <v>24</v>
      </c>
      <c r="Y7" s="1912">
        <v>25</v>
      </c>
    </row>
    <row r="8" spans="1:28" s="202" customFormat="1" x14ac:dyDescent="0.25">
      <c r="A8" s="2208" t="s">
        <v>825</v>
      </c>
      <c r="B8" s="2209">
        <v>247</v>
      </c>
      <c r="C8" s="1826">
        <v>41056558</v>
      </c>
      <c r="D8" s="2210">
        <v>7346232.6719016749</v>
      </c>
      <c r="E8" s="1826">
        <v>482421475.51667017</v>
      </c>
      <c r="F8" s="1826">
        <v>32036240.894826528</v>
      </c>
      <c r="G8" s="1826">
        <f>C8+E8</f>
        <v>523478033.51667017</v>
      </c>
      <c r="H8" s="1826">
        <f>D8+F8</f>
        <v>39382473.566728204</v>
      </c>
      <c r="I8" s="1826">
        <v>17761205058</v>
      </c>
      <c r="J8" s="2211">
        <v>6314120.2073730994</v>
      </c>
      <c r="K8" s="2211">
        <v>3239766371.2075744</v>
      </c>
      <c r="L8" s="1826">
        <v>16925652201</v>
      </c>
      <c r="M8" s="2211">
        <v>6151242.1936571263</v>
      </c>
      <c r="N8" s="2211">
        <v>3017629450.3032832</v>
      </c>
      <c r="O8" s="1826">
        <v>1151133287</v>
      </c>
      <c r="P8" s="2211">
        <v>1148223.2368062709</v>
      </c>
      <c r="Q8" s="2211">
        <v>81643882.053875729</v>
      </c>
      <c r="R8" s="1826">
        <v>602830504</v>
      </c>
      <c r="S8" s="2211">
        <v>628867.65444086294</v>
      </c>
      <c r="T8" s="2211">
        <v>40592310.041738808</v>
      </c>
      <c r="U8" s="2212">
        <v>36964299083.51667</v>
      </c>
      <c r="V8" s="2212">
        <v>14242453.29227736</v>
      </c>
      <c r="W8" s="2212">
        <v>6419014487.1731997</v>
      </c>
      <c r="X8" s="2211">
        <v>14874186</v>
      </c>
      <c r="Y8" s="2211">
        <v>1295226.6299999999</v>
      </c>
      <c r="Z8" s="315"/>
    </row>
    <row r="9" spans="1:28" s="316" customFormat="1" x14ac:dyDescent="0.25">
      <c r="A9" s="2213" t="s">
        <v>944</v>
      </c>
      <c r="B9" s="2214">
        <f>SUM(B10:B12)</f>
        <v>60</v>
      </c>
      <c r="C9" s="2214">
        <f>SUM(C10:C12)</f>
        <v>9063668</v>
      </c>
      <c r="D9" s="2214">
        <f>SUM(D10:D12)</f>
        <v>1437448.8167816</v>
      </c>
      <c r="E9" s="2214">
        <f t="shared" ref="E9:V9" si="0">SUM(E10:E12)</f>
        <v>119727035</v>
      </c>
      <c r="F9" s="2214">
        <f t="shared" si="0"/>
        <v>7747285.0030391905</v>
      </c>
      <c r="G9" s="2214">
        <f t="shared" si="0"/>
        <v>128790703</v>
      </c>
      <c r="H9" s="2214">
        <f t="shared" si="0"/>
        <v>9184733.8198207915</v>
      </c>
      <c r="I9" s="2214">
        <f t="shared" si="0"/>
        <v>4750977456</v>
      </c>
      <c r="J9" s="2214">
        <f t="shared" si="0"/>
        <v>1721360.5807385771</v>
      </c>
      <c r="K9" s="2214">
        <f t="shared" si="0"/>
        <v>747045190.4199388</v>
      </c>
      <c r="L9" s="2214">
        <f t="shared" si="0"/>
        <v>4668564688</v>
      </c>
      <c r="M9" s="2214">
        <f t="shared" si="0"/>
        <v>1664636.1255850778</v>
      </c>
      <c r="N9" s="2214">
        <f t="shared" si="0"/>
        <v>718344176.42946041</v>
      </c>
      <c r="O9" s="2214">
        <f t="shared" si="0"/>
        <v>291412839</v>
      </c>
      <c r="P9" s="2214">
        <f t="shared" si="0"/>
        <v>313996.75878817</v>
      </c>
      <c r="Q9" s="2214">
        <f t="shared" si="0"/>
        <v>20027463.184780169</v>
      </c>
      <c r="R9" s="2214">
        <f t="shared" si="0"/>
        <v>151177284</v>
      </c>
      <c r="S9" s="2214">
        <f t="shared" si="0"/>
        <v>161113.36750693002</v>
      </c>
      <c r="T9" s="2214">
        <f t="shared" si="0"/>
        <v>9860527.2531988043</v>
      </c>
      <c r="U9" s="2214">
        <f t="shared" si="0"/>
        <v>9862132267</v>
      </c>
      <c r="V9" s="2214">
        <f t="shared" si="0"/>
        <v>3861106.8326187548</v>
      </c>
      <c r="W9" s="2214">
        <f>SUM(W10:W12)</f>
        <v>1495277357.2873783</v>
      </c>
      <c r="X9" s="2214">
        <f>X12</f>
        <v>16565936</v>
      </c>
      <c r="Y9" s="2214">
        <f>Y12</f>
        <v>1617832.98</v>
      </c>
      <c r="Z9" s="137"/>
      <c r="AA9" s="634"/>
      <c r="AB9" s="99"/>
    </row>
    <row r="10" spans="1:28" s="316" customFormat="1" x14ac:dyDescent="0.25">
      <c r="A10" s="1259">
        <v>46142</v>
      </c>
      <c r="B10" s="2215">
        <v>20</v>
      </c>
      <c r="C10" s="2216">
        <v>3302404</v>
      </c>
      <c r="D10" s="2217">
        <v>521343.41654855013</v>
      </c>
      <c r="E10" s="1825">
        <v>40834769</v>
      </c>
      <c r="F10" s="1825">
        <v>2624085.5596760851</v>
      </c>
      <c r="G10" s="1825">
        <f t="shared" ref="G10:H12" si="1">C10+E10</f>
        <v>44137173</v>
      </c>
      <c r="H10" s="1825">
        <f t="shared" si="1"/>
        <v>3145428.9762246353</v>
      </c>
      <c r="I10" s="2217">
        <v>1380156826</v>
      </c>
      <c r="J10" s="2218">
        <v>588833.76832305</v>
      </c>
      <c r="K10" s="2219">
        <v>217578483.32197315</v>
      </c>
      <c r="L10" s="2217">
        <v>1324760212</v>
      </c>
      <c r="M10" s="2217">
        <v>535557.63851822598</v>
      </c>
      <c r="N10" s="2220">
        <v>203709610.47801828</v>
      </c>
      <c r="O10" s="2218">
        <v>91116081</v>
      </c>
      <c r="P10" s="2221">
        <v>110054.471064885</v>
      </c>
      <c r="Q10" s="2218">
        <v>6226468.3441181341</v>
      </c>
      <c r="R10" s="2221">
        <v>48986509</v>
      </c>
      <c r="S10" s="2220">
        <v>55305.702277315009</v>
      </c>
      <c r="T10" s="2220">
        <v>3159970.633869065</v>
      </c>
      <c r="U10" s="2235">
        <f>I10+L10+O10+R10</f>
        <v>2845019628</v>
      </c>
      <c r="V10" s="2235">
        <f>J10+M10+P10+S10</f>
        <v>1289751.580183476</v>
      </c>
      <c r="W10" s="2235">
        <f>T10+Q10+N10+K10</f>
        <v>430674532.77797866</v>
      </c>
      <c r="X10" s="2221">
        <v>18911734</v>
      </c>
      <c r="Y10" s="2221">
        <v>1887493.02</v>
      </c>
      <c r="Z10" s="137"/>
      <c r="AA10" s="634"/>
      <c r="AB10" s="99"/>
    </row>
    <row r="11" spans="1:28" s="316" customFormat="1" x14ac:dyDescent="0.25">
      <c r="A11" s="1259">
        <v>46173</v>
      </c>
      <c r="B11" s="2215">
        <v>19</v>
      </c>
      <c r="C11" s="2216">
        <v>2780732</v>
      </c>
      <c r="D11" s="2217">
        <v>440751.63</v>
      </c>
      <c r="E11" s="1825">
        <v>39385858</v>
      </c>
      <c r="F11" s="1825">
        <v>2556312.83</v>
      </c>
      <c r="G11" s="1825">
        <f t="shared" si="1"/>
        <v>42166590</v>
      </c>
      <c r="H11" s="1825">
        <f t="shared" si="1"/>
        <v>2997064.46</v>
      </c>
      <c r="I11" s="2217">
        <v>1514547161</v>
      </c>
      <c r="J11" s="2218">
        <v>547561.35725997598</v>
      </c>
      <c r="K11" s="2219">
        <v>238749687.86373505</v>
      </c>
      <c r="L11" s="2217">
        <v>1523707036</v>
      </c>
      <c r="M11" s="2217">
        <v>565310.20369192597</v>
      </c>
      <c r="N11" s="2220">
        <v>234995653.08369207</v>
      </c>
      <c r="O11" s="2218">
        <v>99967757</v>
      </c>
      <c r="P11" s="2221">
        <v>108039.98205827498</v>
      </c>
      <c r="Q11" s="2218">
        <v>7020319.5545472736</v>
      </c>
      <c r="R11" s="2221">
        <v>51074875</v>
      </c>
      <c r="S11" s="2220">
        <v>56810.238618465002</v>
      </c>
      <c r="T11" s="2220">
        <v>3402566.9495494645</v>
      </c>
      <c r="U11" s="2235">
        <f t="shared" ref="U11:V12" si="2">I11+L11+O11+R11</f>
        <v>3189296829</v>
      </c>
      <c r="V11" s="2235">
        <f t="shared" si="2"/>
        <v>1277721.781628642</v>
      </c>
      <c r="W11" s="2235">
        <f>T11+Q11+N11+K11</f>
        <v>484168227.4515239</v>
      </c>
      <c r="X11" s="2221">
        <v>21055194</v>
      </c>
      <c r="Y11" s="2221">
        <v>2177588.33</v>
      </c>
      <c r="Z11" s="137"/>
      <c r="AA11" s="634"/>
      <c r="AB11" s="99"/>
    </row>
    <row r="12" spans="1:28" s="101" customFormat="1" x14ac:dyDescent="0.25">
      <c r="A12" s="1259">
        <v>46203</v>
      </c>
      <c r="B12" s="2222">
        <v>21</v>
      </c>
      <c r="C12" s="2222">
        <v>2980532</v>
      </c>
      <c r="D12" s="2222">
        <v>475353.77023304999</v>
      </c>
      <c r="E12" s="2222">
        <v>39506408</v>
      </c>
      <c r="F12" s="2222">
        <v>2566886.6133631053</v>
      </c>
      <c r="G12" s="1825">
        <f t="shared" si="1"/>
        <v>42486940</v>
      </c>
      <c r="H12" s="1825">
        <f t="shared" si="1"/>
        <v>3042240.3835961553</v>
      </c>
      <c r="I12" s="2222">
        <v>1856273469</v>
      </c>
      <c r="J12" s="2222">
        <v>584965.45515555108</v>
      </c>
      <c r="K12" s="2222">
        <v>290717019.23423064</v>
      </c>
      <c r="L12" s="2222">
        <v>1820097440</v>
      </c>
      <c r="M12" s="2222">
        <v>563768.28337492596</v>
      </c>
      <c r="N12" s="2222">
        <v>279638912.86775005</v>
      </c>
      <c r="O12" s="2222">
        <v>100329001</v>
      </c>
      <c r="P12" s="2222">
        <v>95902.30566500999</v>
      </c>
      <c r="Q12" s="2222">
        <v>6780675.2861147607</v>
      </c>
      <c r="R12" s="2222">
        <v>51115900</v>
      </c>
      <c r="S12" s="2222">
        <v>48997.426611150004</v>
      </c>
      <c r="T12" s="2222">
        <v>3297989.6697802749</v>
      </c>
      <c r="U12" s="2235">
        <f>I12+L12+O12+R12</f>
        <v>3827815810</v>
      </c>
      <c r="V12" s="2235">
        <f t="shared" si="2"/>
        <v>1293633.4708066368</v>
      </c>
      <c r="W12" s="2235">
        <f>T12+Q12+N12+K12</f>
        <v>580434597.05787575</v>
      </c>
      <c r="X12" s="2222">
        <v>16565936</v>
      </c>
      <c r="Y12" s="2222">
        <v>1617832.98</v>
      </c>
      <c r="Z12" s="98"/>
      <c r="AA12" s="100"/>
      <c r="AB12" s="99"/>
    </row>
    <row r="13" spans="1:28" x14ac:dyDescent="0.25">
      <c r="A13" s="159" t="s">
        <v>541</v>
      </c>
      <c r="B13" s="102"/>
      <c r="C13" s="102"/>
      <c r="D13" s="102"/>
      <c r="E13" s="102"/>
      <c r="F13" s="102"/>
      <c r="G13" s="102"/>
      <c r="H13" s="102"/>
      <c r="I13" s="103"/>
      <c r="J13" s="103"/>
      <c r="K13" s="104"/>
      <c r="L13" s="105"/>
      <c r="M13" s="105"/>
      <c r="N13" s="105"/>
      <c r="O13" s="104"/>
      <c r="P13" s="106"/>
      <c r="Q13" s="104"/>
      <c r="R13" s="107"/>
      <c r="S13" s="107"/>
      <c r="T13" s="107"/>
      <c r="U13" s="107"/>
      <c r="V13" s="108"/>
      <c r="W13" s="109"/>
      <c r="X13" s="121"/>
      <c r="Y13" s="121"/>
    </row>
    <row r="14" spans="1:28" x14ac:dyDescent="0.25">
      <c r="A14" s="169" t="s">
        <v>1090</v>
      </c>
      <c r="L14" s="119"/>
      <c r="M14" s="101"/>
      <c r="N14" s="101"/>
      <c r="O14" s="121"/>
      <c r="P14" s="101"/>
      <c r="Q14" s="101"/>
      <c r="R14" s="101"/>
      <c r="T14" s="101"/>
      <c r="U14" s="101"/>
      <c r="V14" s="110"/>
      <c r="W14" s="111"/>
      <c r="X14" s="121"/>
      <c r="Y14" s="121"/>
    </row>
    <row r="15" spans="1:28" x14ac:dyDescent="0.25">
      <c r="A15" s="169" t="s">
        <v>1091</v>
      </c>
      <c r="L15" s="119"/>
      <c r="M15" s="101"/>
      <c r="N15" s="113"/>
      <c r="O15" s="101"/>
      <c r="P15" s="101"/>
      <c r="Q15" s="101"/>
      <c r="R15" s="101"/>
      <c r="S15" s="101"/>
      <c r="T15" s="101"/>
      <c r="U15" s="101"/>
      <c r="V15" s="110"/>
      <c r="W15" s="490"/>
      <c r="X15" s="2187"/>
      <c r="Y15" s="121"/>
    </row>
    <row r="16" spans="1:28" x14ac:dyDescent="0.25">
      <c r="A16" s="169" t="s">
        <v>1084</v>
      </c>
      <c r="L16" s="119"/>
      <c r="U16" s="113"/>
      <c r="V16" s="110"/>
      <c r="W16" s="110"/>
      <c r="X16" s="121"/>
      <c r="Y16" s="121"/>
    </row>
    <row r="17" spans="1:25" x14ac:dyDescent="0.25">
      <c r="A17" s="2609" t="s">
        <v>121</v>
      </c>
      <c r="B17" s="2609"/>
      <c r="C17" s="2609"/>
      <c r="D17" s="2609"/>
      <c r="E17" s="2609"/>
      <c r="F17" s="2609"/>
      <c r="G17" s="2609"/>
      <c r="H17" s="2609"/>
      <c r="I17" s="2609"/>
      <c r="J17" s="2609"/>
      <c r="K17" s="2609"/>
      <c r="L17" s="2609"/>
      <c r="M17" s="101"/>
      <c r="N17" s="113"/>
      <c r="O17" s="115"/>
      <c r="P17" s="101"/>
      <c r="Q17" s="101"/>
      <c r="R17" s="101"/>
      <c r="S17" s="101"/>
      <c r="T17" s="101"/>
      <c r="U17" s="113"/>
      <c r="V17" s="110"/>
      <c r="W17" s="110"/>
      <c r="X17" s="112"/>
      <c r="Y17" s="101"/>
    </row>
    <row r="18" spans="1:25" x14ac:dyDescent="0.25">
      <c r="U18" s="113"/>
      <c r="V18" s="110"/>
      <c r="W18" s="110"/>
      <c r="X18" s="116"/>
    </row>
    <row r="19" spans="1:25" x14ac:dyDescent="0.25">
      <c r="B19" s="117"/>
      <c r="C19" s="118"/>
      <c r="D19" s="118"/>
      <c r="E19" s="118"/>
      <c r="F19" s="118"/>
      <c r="G19" s="118"/>
      <c r="H19" s="118"/>
      <c r="I19" s="118"/>
      <c r="J19" s="118"/>
      <c r="K19" s="118"/>
      <c r="L19" s="118"/>
      <c r="M19" s="118"/>
      <c r="N19" s="118"/>
      <c r="O19" s="118"/>
      <c r="P19" s="118"/>
      <c r="Q19" s="118"/>
      <c r="R19" s="118"/>
      <c r="S19" s="118"/>
      <c r="T19" s="118"/>
      <c r="U19" s="113"/>
      <c r="V19" s="110"/>
      <c r="W19" s="110"/>
      <c r="X19" s="116"/>
    </row>
    <row r="20" spans="1:25" x14ac:dyDescent="0.25">
      <c r="B20" s="118"/>
      <c r="C20" s="118"/>
      <c r="D20" s="118"/>
      <c r="E20" s="118"/>
      <c r="F20" s="118"/>
      <c r="G20" s="118"/>
      <c r="H20" s="118"/>
      <c r="I20" s="118"/>
      <c r="J20" s="118"/>
      <c r="K20" s="118"/>
      <c r="L20" s="118"/>
      <c r="M20" s="118"/>
      <c r="N20" s="118"/>
      <c r="O20" s="118"/>
      <c r="P20" s="118"/>
      <c r="Q20" s="118"/>
      <c r="R20" s="118"/>
      <c r="S20" s="118"/>
      <c r="T20" s="118"/>
      <c r="U20" s="113"/>
      <c r="V20" s="110"/>
      <c r="W20" s="110"/>
      <c r="X20" s="116"/>
    </row>
    <row r="21" spans="1:25" x14ac:dyDescent="0.25">
      <c r="D21" s="119"/>
    </row>
    <row r="22" spans="1:25" x14ac:dyDescent="0.25">
      <c r="C22" s="122"/>
      <c r="D22" s="119"/>
      <c r="E22" s="120"/>
    </row>
    <row r="23" spans="1:25" x14ac:dyDescent="0.25">
      <c r="C23" s="122"/>
      <c r="D23" s="119"/>
    </row>
    <row r="24" spans="1:25" x14ac:dyDescent="0.25">
      <c r="C24" s="122"/>
    </row>
    <row r="25" spans="1:25" x14ac:dyDescent="0.25"/>
    <row r="26" spans="1:25" x14ac:dyDescent="0.25"/>
    <row r="27" spans="1:25" x14ac:dyDescent="0.25"/>
    <row r="28" spans="1:25" x14ac:dyDescent="0.25"/>
    <row r="29" spans="1:25" ht="30" hidden="1" customHeight="1" x14ac:dyDescent="0.25"/>
    <row r="30" spans="1:25" x14ac:dyDescent="0.25"/>
    <row r="31" spans="1:25" x14ac:dyDescent="0.25"/>
    <row r="32" spans="1:25"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mergeCells count="36">
    <mergeCell ref="G4:G6"/>
    <mergeCell ref="H4:H6"/>
    <mergeCell ref="E5:E6"/>
    <mergeCell ref="V5:V6"/>
    <mergeCell ref="M5:N5"/>
    <mergeCell ref="O5:O6"/>
    <mergeCell ref="P5:Q5"/>
    <mergeCell ref="L5:L6"/>
    <mergeCell ref="O4:Q4"/>
    <mergeCell ref="I5:I6"/>
    <mergeCell ref="J5:K5"/>
    <mergeCell ref="A17:L17"/>
    <mergeCell ref="A2:A6"/>
    <mergeCell ref="B2:B6"/>
    <mergeCell ref="C2:H2"/>
    <mergeCell ref="I2:Y2"/>
    <mergeCell ref="F5:F6"/>
    <mergeCell ref="C3:D4"/>
    <mergeCell ref="E3:F4"/>
    <mergeCell ref="C5:C6"/>
    <mergeCell ref="X3:Y4"/>
    <mergeCell ref="I4:K4"/>
    <mergeCell ref="L4:N4"/>
    <mergeCell ref="G3:H3"/>
    <mergeCell ref="D5:D6"/>
    <mergeCell ref="I3:N3"/>
    <mergeCell ref="O3:T3"/>
    <mergeCell ref="U3:W3"/>
    <mergeCell ref="W5:W6"/>
    <mergeCell ref="X5:X6"/>
    <mergeCell ref="Y5:Y6"/>
    <mergeCell ref="R5:R6"/>
    <mergeCell ref="S5:T5"/>
    <mergeCell ref="V4:W4"/>
    <mergeCell ref="R4:T4"/>
    <mergeCell ref="U4:U6"/>
  </mergeCells>
  <printOptions horizontalCentered="1"/>
  <pageMargins left="0.78431372549019618" right="0.78431372549019618" top="0.98039215686274517" bottom="0.98039215686274517" header="0.50980392156862753" footer="0.50980392156862753"/>
  <pageSetup paperSize="9" scale="84" fitToHeight="0" orientation="landscape" useFirstPageNumber="1" r:id="rId1"/>
  <headerFooter alignWithMargins="0"/>
  <colBreaks count="1" manualBreakCount="1">
    <brk id="14" max="2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GS40"/>
  <sheetViews>
    <sheetView zoomScale="90" zoomScaleNormal="90" workbookViewId="0">
      <selection activeCell="M18" sqref="M18"/>
    </sheetView>
  </sheetViews>
  <sheetFormatPr defaultColWidth="0" defaultRowHeight="15" zeroHeight="1" x14ac:dyDescent="0.25"/>
  <cols>
    <col min="1" max="1" width="13.42578125" style="95" bestFit="1" customWidth="1"/>
    <col min="2" max="6" width="10.7109375" style="95" bestFit="1" customWidth="1"/>
    <col min="7" max="7" width="11.5703125" style="95" bestFit="1" customWidth="1"/>
    <col min="8" max="8" width="12.28515625" style="95" customWidth="1"/>
    <col min="9" max="9" width="10.85546875" style="95" bestFit="1" customWidth="1"/>
    <col min="10" max="10" width="11.42578125" style="95" bestFit="1" customWidth="1"/>
    <col min="11" max="11" width="10.85546875" style="95" bestFit="1" customWidth="1"/>
    <col min="12" max="12" width="11.7109375" style="95" bestFit="1" customWidth="1"/>
    <col min="13" max="13" width="10.7109375" style="95" customWidth="1"/>
    <col min="14" max="25" width="9.140625" style="95" customWidth="1"/>
    <col min="26" max="201" width="0" style="95" hidden="1" customWidth="1"/>
    <col min="202" max="16384" width="9.140625" style="95" hidden="1"/>
  </cols>
  <sheetData>
    <row r="1" spans="1:200" s="41" customFormat="1" ht="17.25" customHeight="1" thickBot="1" x14ac:dyDescent="0.3">
      <c r="A1" s="55" t="s">
        <v>863</v>
      </c>
      <c r="B1" s="55"/>
      <c r="C1" s="55"/>
      <c r="D1" s="55"/>
      <c r="E1" s="55"/>
      <c r="F1" s="55"/>
      <c r="G1" s="55"/>
      <c r="H1" s="55"/>
      <c r="I1" s="55"/>
      <c r="J1" s="55"/>
      <c r="K1" s="55"/>
      <c r="L1" s="55"/>
      <c r="M1" s="5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row>
    <row r="2" spans="1:200" s="58" customFormat="1" ht="17.25" customHeight="1" x14ac:dyDescent="0.25">
      <c r="A2" s="2619" t="s">
        <v>352</v>
      </c>
      <c r="B2" s="2622" t="s">
        <v>1</v>
      </c>
      <c r="C2" s="2622"/>
      <c r="D2" s="2622"/>
      <c r="E2" s="2622"/>
      <c r="F2" s="2622"/>
      <c r="G2" s="2623"/>
      <c r="H2" s="2624" t="s">
        <v>2</v>
      </c>
      <c r="I2" s="2624"/>
      <c r="J2" s="2624"/>
      <c r="K2" s="2624"/>
      <c r="L2" s="2624"/>
      <c r="M2" s="2625"/>
    </row>
    <row r="3" spans="1:200" s="58" customFormat="1" ht="27" customHeight="1" x14ac:dyDescent="0.25">
      <c r="A3" s="2620"/>
      <c r="B3" s="2626" t="s">
        <v>353</v>
      </c>
      <c r="C3" s="2627"/>
      <c r="D3" s="2626" t="s">
        <v>354</v>
      </c>
      <c r="E3" s="2628"/>
      <c r="F3" s="2557" t="s">
        <v>15</v>
      </c>
      <c r="G3" s="2630" t="s">
        <v>355</v>
      </c>
      <c r="H3" s="2632" t="s">
        <v>353</v>
      </c>
      <c r="I3" s="2633"/>
      <c r="J3" s="2626" t="s">
        <v>354</v>
      </c>
      <c r="K3" s="2628"/>
      <c r="L3" s="2557" t="s">
        <v>15</v>
      </c>
      <c r="M3" s="2617" t="s">
        <v>355</v>
      </c>
    </row>
    <row r="4" spans="1:200" s="58" customFormat="1" ht="40.5" customHeight="1" thickBot="1" x14ac:dyDescent="0.3">
      <c r="A4" s="2621"/>
      <c r="B4" s="593" t="s">
        <v>356</v>
      </c>
      <c r="C4" s="592" t="s">
        <v>357</v>
      </c>
      <c r="D4" s="592" t="s">
        <v>358</v>
      </c>
      <c r="E4" s="590" t="s">
        <v>359</v>
      </c>
      <c r="F4" s="2629"/>
      <c r="G4" s="2631"/>
      <c r="H4" s="594" t="s">
        <v>356</v>
      </c>
      <c r="I4" s="591" t="s">
        <v>357</v>
      </c>
      <c r="J4" s="590" t="s">
        <v>358</v>
      </c>
      <c r="K4" s="591" t="s">
        <v>359</v>
      </c>
      <c r="L4" s="2629"/>
      <c r="M4" s="2618"/>
    </row>
    <row r="5" spans="1:200" s="42" customFormat="1" ht="18" customHeight="1" x14ac:dyDescent="0.25">
      <c r="A5" s="586">
        <v>1</v>
      </c>
      <c r="B5" s="529">
        <v>2</v>
      </c>
      <c r="C5" s="587">
        <v>3</v>
      </c>
      <c r="D5" s="587">
        <v>5</v>
      </c>
      <c r="E5" s="588">
        <v>6</v>
      </c>
      <c r="F5" s="587">
        <v>7</v>
      </c>
      <c r="G5" s="790">
        <v>8</v>
      </c>
      <c r="H5" s="530">
        <v>9</v>
      </c>
      <c r="I5" s="588">
        <v>10</v>
      </c>
      <c r="J5" s="587">
        <v>11</v>
      </c>
      <c r="K5" s="588">
        <v>12</v>
      </c>
      <c r="L5" s="587">
        <v>13</v>
      </c>
      <c r="M5" s="589">
        <v>14</v>
      </c>
      <c r="N5" s="43"/>
    </row>
    <row r="6" spans="1:200" s="42" customFormat="1" ht="18" customHeight="1" thickBot="1" x14ac:dyDescent="0.3">
      <c r="A6" s="784" t="s">
        <v>825</v>
      </c>
      <c r="B6" s="785">
        <v>9940.0342890660104</v>
      </c>
      <c r="C6" s="786">
        <v>244.07758753900004</v>
      </c>
      <c r="D6" s="786">
        <v>9765.3934835</v>
      </c>
      <c r="E6" s="786">
        <v>1155.3169085199997</v>
      </c>
      <c r="F6" s="786">
        <v>21104.822268625008</v>
      </c>
      <c r="G6" s="787">
        <v>943.86</v>
      </c>
      <c r="H6" s="788">
        <v>530956.16452904197</v>
      </c>
      <c r="I6" s="786">
        <v>4799.9984094540005</v>
      </c>
      <c r="J6" s="786">
        <v>146898.27269521501</v>
      </c>
      <c r="K6" s="786">
        <v>25857.553042829997</v>
      </c>
      <c r="L6" s="786">
        <v>708511.98867654102</v>
      </c>
      <c r="M6" s="789">
        <v>12170.17</v>
      </c>
      <c r="N6" s="43"/>
    </row>
    <row r="7" spans="1:200" s="42" customFormat="1" ht="18" customHeight="1" x14ac:dyDescent="0.25">
      <c r="A7" s="1827" t="s">
        <v>944</v>
      </c>
      <c r="B7" s="1831">
        <f>SUM(B8:B10)</f>
        <v>4674.8527596649919</v>
      </c>
      <c r="C7" s="1832">
        <f>SUM(C8:C10)</f>
        <v>21.034441469999994</v>
      </c>
      <c r="D7" s="1832">
        <f t="shared" ref="D7:F7" si="0">SUM(D8:D10)</f>
        <v>2944.6629285099993</v>
      </c>
      <c r="E7" s="1832">
        <f t="shared" si="0"/>
        <v>445.14341393500001</v>
      </c>
      <c r="F7" s="1832">
        <f t="shared" si="0"/>
        <v>7046.1099125599894</v>
      </c>
      <c r="G7" s="1833">
        <f>G10</f>
        <v>1263.7849143150024</v>
      </c>
      <c r="H7" s="1831">
        <f>SUM(H8:H10)</f>
        <v>159390.44617308502</v>
      </c>
      <c r="I7" s="1832">
        <f>SUM(I8:I10)</f>
        <v>838.31506763499999</v>
      </c>
      <c r="J7" s="1832">
        <f t="shared" ref="J7:L7" si="1">SUM(J8:J10)</f>
        <v>43328.306401505004</v>
      </c>
      <c r="K7" s="1832">
        <f t="shared" si="1"/>
        <v>9119.1204442199996</v>
      </c>
      <c r="L7" s="1832">
        <f t="shared" si="1"/>
        <v>212676.18808644498</v>
      </c>
      <c r="M7" s="1833">
        <f>M10</f>
        <v>12471.76</v>
      </c>
      <c r="N7" s="43"/>
    </row>
    <row r="8" spans="1:200" s="42" customFormat="1" ht="18" customHeight="1" x14ac:dyDescent="0.25">
      <c r="A8" s="1828">
        <v>46142</v>
      </c>
      <c r="B8" s="1998">
        <v>3744.2859703049899</v>
      </c>
      <c r="C8" s="1260">
        <v>9.3968047899999902</v>
      </c>
      <c r="D8" s="1260">
        <v>997.56292850999944</v>
      </c>
      <c r="E8" s="1260">
        <v>95.643413934999998</v>
      </c>
      <c r="F8" s="1260">
        <v>4846.8891175399895</v>
      </c>
      <c r="G8" s="1263">
        <v>957.67</v>
      </c>
      <c r="H8" s="1998">
        <v>56446.386812185003</v>
      </c>
      <c r="I8" s="1260">
        <v>333.372775795</v>
      </c>
      <c r="J8" s="1260">
        <v>15436.008574470001</v>
      </c>
      <c r="K8" s="1260">
        <v>2999.9840085199999</v>
      </c>
      <c r="L8" s="1260">
        <v>75215.752170969994</v>
      </c>
      <c r="M8" s="1263">
        <v>12253.9</v>
      </c>
      <c r="N8" s="43"/>
    </row>
    <row r="9" spans="1:200" s="42" customFormat="1" ht="18" customHeight="1" x14ac:dyDescent="0.25">
      <c r="A9" s="1829">
        <v>46143</v>
      </c>
      <c r="B9" s="1999">
        <v>707.33490340499998</v>
      </c>
      <c r="C9" s="2000">
        <v>9.3780135900000001</v>
      </c>
      <c r="D9" s="2000">
        <v>1133</v>
      </c>
      <c r="E9" s="2000">
        <v>125.31</v>
      </c>
      <c r="F9" s="2000">
        <v>1975.028286515</v>
      </c>
      <c r="G9" s="2001">
        <v>964.32</v>
      </c>
      <c r="H9" s="1999">
        <v>47356.821399344997</v>
      </c>
      <c r="I9" s="2000">
        <v>227.70094717999999</v>
      </c>
      <c r="J9" s="2000">
        <v>14031.848236585</v>
      </c>
      <c r="K9" s="2000">
        <v>1937.6268158749999</v>
      </c>
      <c r="L9" s="2000">
        <v>63553.997398984997</v>
      </c>
      <c r="M9" s="2001">
        <v>12340.63</v>
      </c>
      <c r="N9" s="43"/>
    </row>
    <row r="10" spans="1:200" s="58" customFormat="1" ht="15.75" thickBot="1" x14ac:dyDescent="0.3">
      <c r="A10" s="1830">
        <v>46174</v>
      </c>
      <c r="B10" s="1834">
        <v>223.23188595500241</v>
      </c>
      <c r="C10" s="1835">
        <v>2.2596230900000029</v>
      </c>
      <c r="D10" s="1835">
        <v>814.1</v>
      </c>
      <c r="E10" s="1835">
        <v>224.19</v>
      </c>
      <c r="F10" s="1835">
        <v>224.19250850499998</v>
      </c>
      <c r="G10" s="1836">
        <v>1263.7849143150024</v>
      </c>
      <c r="H10" s="1837">
        <v>55587.237961555002</v>
      </c>
      <c r="I10" s="1838">
        <v>277.24134465999998</v>
      </c>
      <c r="J10" s="1838">
        <v>13860.44959045</v>
      </c>
      <c r="K10" s="1838">
        <v>4181.5096198250003</v>
      </c>
      <c r="L10" s="1838">
        <v>73906.438516490001</v>
      </c>
      <c r="M10" s="1839">
        <v>12471.76</v>
      </c>
      <c r="N10" s="43"/>
    </row>
    <row r="11" spans="1:200" s="101" customFormat="1" x14ac:dyDescent="0.25">
      <c r="A11" s="169" t="s">
        <v>1085</v>
      </c>
      <c r="B11" s="58"/>
      <c r="C11" s="58"/>
      <c r="D11" s="58"/>
    </row>
    <row r="12" spans="1:200" s="58" customFormat="1" x14ac:dyDescent="0.25">
      <c r="A12" s="2531" t="s">
        <v>591</v>
      </c>
      <c r="B12" s="2531"/>
      <c r="C12" s="2531"/>
      <c r="D12" s="2531"/>
    </row>
    <row r="13" spans="1:200" x14ac:dyDescent="0.25">
      <c r="A13" s="41"/>
      <c r="B13" s="122"/>
      <c r="C13" s="122"/>
      <c r="D13" s="122"/>
      <c r="E13" s="122"/>
      <c r="F13" s="122"/>
      <c r="G13" s="122"/>
      <c r="H13" s="122"/>
      <c r="I13" s="122"/>
      <c r="J13" s="122"/>
      <c r="K13" s="122"/>
      <c r="L13" s="122"/>
      <c r="M13" s="122"/>
    </row>
    <row r="14" spans="1:200" x14ac:dyDescent="0.25"/>
    <row r="15" spans="1:200" x14ac:dyDescent="0.25">
      <c r="B15" s="119"/>
      <c r="C15" s="119"/>
      <c r="D15" s="119"/>
      <c r="E15" s="119"/>
      <c r="F15" s="119"/>
      <c r="G15" s="119"/>
      <c r="H15" s="119"/>
      <c r="I15" s="119"/>
      <c r="J15" s="119"/>
      <c r="K15" s="119"/>
      <c r="L15" s="119"/>
      <c r="M15" s="119"/>
    </row>
    <row r="16" spans="1:20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sheetData>
  <mergeCells count="12">
    <mergeCell ref="M3:M4"/>
    <mergeCell ref="A12:D12"/>
    <mergeCell ref="A2:A4"/>
    <mergeCell ref="B2:G2"/>
    <mergeCell ref="H2:M2"/>
    <mergeCell ref="B3:C3"/>
    <mergeCell ref="D3:E3"/>
    <mergeCell ref="F3:F4"/>
    <mergeCell ref="G3:G4"/>
    <mergeCell ref="H3:I3"/>
    <mergeCell ref="J3:K3"/>
    <mergeCell ref="L3:L4"/>
  </mergeCells>
  <printOptions horizontalCentered="1"/>
  <pageMargins left="0.78431372549019618" right="0.78431372549019618" top="0.98039215686274517" bottom="0.98039215686274517" header="0.50980392156862753" footer="0.50980392156862753"/>
  <pageSetup paperSize="9" scale="50" fitToHeight="0" orientation="landscape" useFirstPageNumber="1" r:id="rId1"/>
  <headerFooter alignWithMargins="0"/>
  <ignoredErrors>
    <ignoredError sqref="G7"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15"/>
  <sheetViews>
    <sheetView workbookViewId="0">
      <selection activeCell="I18" sqref="I18"/>
    </sheetView>
  </sheetViews>
  <sheetFormatPr defaultColWidth="9.140625" defaultRowHeight="15" x14ac:dyDescent="0.25"/>
  <cols>
    <col min="1" max="11" width="14.5703125" style="95" bestFit="1" customWidth="1"/>
    <col min="12" max="12" width="4.5703125" style="95" bestFit="1" customWidth="1"/>
    <col min="13" max="16384" width="9.140625" style="95"/>
  </cols>
  <sheetData>
    <row r="1" spans="1:11" ht="15.75" thickBot="1" x14ac:dyDescent="0.3">
      <c r="A1" s="123" t="s">
        <v>776</v>
      </c>
      <c r="B1" s="123"/>
      <c r="C1" s="123"/>
      <c r="D1" s="123"/>
      <c r="E1" s="123"/>
      <c r="F1" s="123"/>
      <c r="G1" s="123"/>
      <c r="H1" s="123"/>
      <c r="I1" s="123"/>
      <c r="J1" s="123"/>
      <c r="K1" s="123"/>
    </row>
    <row r="2" spans="1:11" s="101" customFormat="1" x14ac:dyDescent="0.25">
      <c r="A2" s="2634" t="s">
        <v>65</v>
      </c>
      <c r="B2" s="2636" t="s">
        <v>115</v>
      </c>
      <c r="C2" s="2637"/>
      <c r="D2" s="2637"/>
      <c r="E2" s="2637"/>
      <c r="F2" s="2638"/>
      <c r="G2" s="2639" t="s">
        <v>360</v>
      </c>
      <c r="H2" s="2637"/>
      <c r="I2" s="2637"/>
      <c r="J2" s="2637"/>
      <c r="K2" s="2640"/>
    </row>
    <row r="3" spans="1:11" s="101" customFormat="1" ht="21" customHeight="1" thickBot="1" x14ac:dyDescent="0.3">
      <c r="A3" s="2635"/>
      <c r="B3" s="597" t="s">
        <v>361</v>
      </c>
      <c r="C3" s="596" t="s">
        <v>117</v>
      </c>
      <c r="D3" s="595" t="s">
        <v>4</v>
      </c>
      <c r="E3" s="597" t="s">
        <v>118</v>
      </c>
      <c r="F3" s="596" t="s">
        <v>114</v>
      </c>
      <c r="G3" s="597" t="s">
        <v>361</v>
      </c>
      <c r="H3" s="596" t="s">
        <v>117</v>
      </c>
      <c r="I3" s="596" t="s">
        <v>4</v>
      </c>
      <c r="J3" s="595" t="s">
        <v>118</v>
      </c>
      <c r="K3" s="664" t="s">
        <v>114</v>
      </c>
    </row>
    <row r="4" spans="1:11" s="101" customFormat="1" x14ac:dyDescent="0.25">
      <c r="A4" s="665">
        <v>1</v>
      </c>
      <c r="B4" s="1264">
        <v>2</v>
      </c>
      <c r="C4" s="1264">
        <v>3</v>
      </c>
      <c r="D4" s="1264">
        <v>4</v>
      </c>
      <c r="E4" s="1264">
        <v>5</v>
      </c>
      <c r="F4" s="1264">
        <v>6</v>
      </c>
      <c r="G4" s="1264">
        <v>7</v>
      </c>
      <c r="H4" s="1264">
        <v>8</v>
      </c>
      <c r="I4" s="1264">
        <v>9</v>
      </c>
      <c r="J4" s="1264">
        <v>10</v>
      </c>
      <c r="K4" s="1265">
        <v>11</v>
      </c>
    </row>
    <row r="5" spans="1:11" s="101" customFormat="1" ht="15.75" thickBot="1" x14ac:dyDescent="0.3">
      <c r="A5" s="667" t="s">
        <v>825</v>
      </c>
      <c r="B5" s="791">
        <v>63.556504848751139</v>
      </c>
      <c r="C5" s="791">
        <v>3.2199279925016486</v>
      </c>
      <c r="D5" s="791">
        <v>0</v>
      </c>
      <c r="E5" s="791">
        <v>0</v>
      </c>
      <c r="F5" s="791">
        <v>33.223567158747237</v>
      </c>
      <c r="G5" s="791">
        <v>30.434724540620824</v>
      </c>
      <c r="H5" s="791">
        <v>9.0936801071917781</v>
      </c>
      <c r="I5" s="791">
        <v>0</v>
      </c>
      <c r="J5" s="791">
        <v>0</v>
      </c>
      <c r="K5" s="792">
        <v>60.471595352187393</v>
      </c>
    </row>
    <row r="6" spans="1:11" s="101" customFormat="1" x14ac:dyDescent="0.25">
      <c r="A6" s="1842" t="s">
        <v>944</v>
      </c>
      <c r="B6" s="1843">
        <v>61.752771796678239</v>
      </c>
      <c r="C6" s="1843">
        <v>4.5950563107112199</v>
      </c>
      <c r="D6" s="1843">
        <v>0</v>
      </c>
      <c r="E6" s="1843">
        <v>0</v>
      </c>
      <c r="F6" s="1843">
        <v>33.652171892610525</v>
      </c>
      <c r="G6" s="1843">
        <f>G9</f>
        <v>24.712599218723419</v>
      </c>
      <c r="H6" s="1843">
        <f t="shared" ref="H6:J6" si="0">H9</f>
        <v>9.9834141663053675</v>
      </c>
      <c r="I6" s="1843">
        <f t="shared" si="0"/>
        <v>0</v>
      </c>
      <c r="J6" s="1843">
        <f t="shared" si="0"/>
        <v>0</v>
      </c>
      <c r="K6" s="1844">
        <f>K9</f>
        <v>65.303986614971222</v>
      </c>
    </row>
    <row r="7" spans="1:11" s="101" customFormat="1" x14ac:dyDescent="0.25">
      <c r="A7" s="1691">
        <v>46142</v>
      </c>
      <c r="B7" s="1269">
        <v>61.752771796678239</v>
      </c>
      <c r="C7" s="1269">
        <v>4.5950563107112199</v>
      </c>
      <c r="D7" s="1269">
        <v>0</v>
      </c>
      <c r="E7" s="1269">
        <v>0</v>
      </c>
      <c r="F7" s="1269">
        <v>33.652171892610525</v>
      </c>
      <c r="G7" s="1269">
        <v>37.820906095980064</v>
      </c>
      <c r="H7" s="1269">
        <v>13.508834301993581</v>
      </c>
      <c r="I7" s="1269">
        <v>0</v>
      </c>
      <c r="J7" s="1269">
        <v>0</v>
      </c>
      <c r="K7" s="1845">
        <v>48.670259602026363</v>
      </c>
    </row>
    <row r="8" spans="1:11" s="101" customFormat="1" x14ac:dyDescent="0.25">
      <c r="A8" s="1846">
        <v>46173</v>
      </c>
      <c r="B8" s="1841">
        <v>60.81854534</v>
      </c>
      <c r="C8" s="1841">
        <v>5.0523054900000002</v>
      </c>
      <c r="D8" s="1841">
        <v>0</v>
      </c>
      <c r="E8" s="1841">
        <v>0</v>
      </c>
      <c r="F8" s="1841">
        <v>34.129149169999998</v>
      </c>
      <c r="G8" s="1841">
        <v>37.682310362000003</v>
      </c>
      <c r="H8" s="1841">
        <v>11.352554782</v>
      </c>
      <c r="I8" s="1841">
        <v>0</v>
      </c>
      <c r="J8" s="1841">
        <v>0</v>
      </c>
      <c r="K8" s="1847">
        <v>50.965134855999999</v>
      </c>
    </row>
    <row r="9" spans="1:11" s="101" customFormat="1" ht="15.75" thickBot="1" x14ac:dyDescent="0.3">
      <c r="A9" s="1266">
        <v>46174</v>
      </c>
      <c r="B9" s="1848">
        <v>60.102798964499414</v>
      </c>
      <c r="C9" s="1848">
        <v>4.9888425352841761</v>
      </c>
      <c r="D9" s="1848">
        <v>0</v>
      </c>
      <c r="E9" s="1848">
        <v>0</v>
      </c>
      <c r="F9" s="1848">
        <v>34.908358500216416</v>
      </c>
      <c r="G9" s="1848">
        <v>24.712599218723419</v>
      </c>
      <c r="H9" s="1848">
        <v>9.9834141663053675</v>
      </c>
      <c r="I9" s="1848">
        <v>0</v>
      </c>
      <c r="J9" s="1848">
        <v>0</v>
      </c>
      <c r="K9" s="1849">
        <v>65.303986614971222</v>
      </c>
    </row>
    <row r="10" spans="1:11" s="101" customFormat="1" x14ac:dyDescent="0.25">
      <c r="A10" s="169" t="s">
        <v>1084</v>
      </c>
    </row>
    <row r="11" spans="1:11" s="101" customFormat="1" x14ac:dyDescent="0.25">
      <c r="A11" s="2609" t="s">
        <v>119</v>
      </c>
      <c r="B11" s="2609"/>
      <c r="C11" s="2609"/>
      <c r="D11" s="2609"/>
      <c r="E11" s="2609"/>
      <c r="F11" s="2609"/>
      <c r="G11" s="2609"/>
      <c r="H11" s="2609"/>
      <c r="I11" s="2609"/>
      <c r="J11" s="2609"/>
      <c r="K11" s="2609"/>
    </row>
    <row r="13" spans="1:11" s="101" customFormat="1" x14ac:dyDescent="0.25">
      <c r="A13" s="95"/>
      <c r="B13" s="95"/>
      <c r="C13" s="95"/>
      <c r="D13" s="95"/>
      <c r="E13" s="95"/>
      <c r="F13" s="95"/>
      <c r="G13" s="95"/>
      <c r="H13" s="95"/>
      <c r="I13" s="95"/>
      <c r="J13" s="95"/>
      <c r="K13" s="95"/>
    </row>
    <row r="15" spans="1:11" x14ac:dyDescent="0.25">
      <c r="A15" s="41"/>
    </row>
  </sheetData>
  <mergeCells count="4">
    <mergeCell ref="A2:A3"/>
    <mergeCell ref="B2:F2"/>
    <mergeCell ref="G2:K2"/>
    <mergeCell ref="A11:K11"/>
  </mergeCells>
  <printOptions horizontalCentered="1"/>
  <pageMargins left="0.78431372549019618" right="0.78431372549019618" top="0.98039215686274517" bottom="0.98039215686274517" header="0.50980392156862753" footer="0.50980392156862753"/>
  <pageSetup paperSize="9" scale="80" orientation="landscape"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K13"/>
  <sheetViews>
    <sheetView workbookViewId="0">
      <selection activeCell="A10" sqref="A10"/>
    </sheetView>
  </sheetViews>
  <sheetFormatPr defaultColWidth="9.140625" defaultRowHeight="15" x14ac:dyDescent="0.25"/>
  <cols>
    <col min="1" max="11" width="14.5703125" style="95" bestFit="1" customWidth="1"/>
    <col min="12" max="12" width="4.5703125" style="95" bestFit="1" customWidth="1"/>
    <col min="13" max="16384" width="9.140625" style="95"/>
  </cols>
  <sheetData>
    <row r="1" spans="1:11" ht="15.75" thickBot="1" x14ac:dyDescent="0.3">
      <c r="A1" s="123" t="s">
        <v>775</v>
      </c>
      <c r="B1" s="123"/>
      <c r="C1" s="123"/>
      <c r="D1" s="123"/>
      <c r="E1" s="123"/>
      <c r="F1" s="123"/>
      <c r="G1" s="123"/>
      <c r="H1" s="123"/>
      <c r="I1" s="123"/>
      <c r="J1" s="123"/>
      <c r="K1" s="123"/>
    </row>
    <row r="2" spans="1:11" s="101" customFormat="1" x14ac:dyDescent="0.25">
      <c r="A2" s="2634" t="s">
        <v>65</v>
      </c>
      <c r="B2" s="2636" t="s">
        <v>115</v>
      </c>
      <c r="C2" s="2637"/>
      <c r="D2" s="2637"/>
      <c r="E2" s="2637"/>
      <c r="F2" s="2638"/>
      <c r="G2" s="2639" t="s">
        <v>360</v>
      </c>
      <c r="H2" s="2637"/>
      <c r="I2" s="2637"/>
      <c r="J2" s="2637"/>
      <c r="K2" s="2640"/>
    </row>
    <row r="3" spans="1:11" s="101" customFormat="1" ht="15.75" thickBot="1" x14ac:dyDescent="0.3">
      <c r="A3" s="2635"/>
      <c r="B3" s="597" t="s">
        <v>361</v>
      </c>
      <c r="C3" s="596" t="s">
        <v>117</v>
      </c>
      <c r="D3" s="595" t="s">
        <v>4</v>
      </c>
      <c r="E3" s="597" t="s">
        <v>118</v>
      </c>
      <c r="F3" s="596" t="s">
        <v>114</v>
      </c>
      <c r="G3" s="597" t="s">
        <v>361</v>
      </c>
      <c r="H3" s="596" t="s">
        <v>117</v>
      </c>
      <c r="I3" s="596" t="s">
        <v>4</v>
      </c>
      <c r="J3" s="595" t="s">
        <v>118</v>
      </c>
      <c r="K3" s="664" t="s">
        <v>114</v>
      </c>
    </row>
    <row r="4" spans="1:11" s="101" customFormat="1" x14ac:dyDescent="0.25">
      <c r="A4" s="1279">
        <v>1</v>
      </c>
      <c r="B4" s="1276">
        <v>2</v>
      </c>
      <c r="C4" s="618">
        <v>3</v>
      </c>
      <c r="D4" s="618">
        <v>4</v>
      </c>
      <c r="E4" s="618">
        <v>5</v>
      </c>
      <c r="F4" s="618">
        <v>6</v>
      </c>
      <c r="G4" s="618">
        <v>7</v>
      </c>
      <c r="H4" s="618">
        <v>8</v>
      </c>
      <c r="I4" s="618">
        <v>9</v>
      </c>
      <c r="J4" s="618">
        <v>10</v>
      </c>
      <c r="K4" s="666">
        <v>11</v>
      </c>
    </row>
    <row r="5" spans="1:11" s="101" customFormat="1" ht="15.75" thickBot="1" x14ac:dyDescent="0.3">
      <c r="A5" s="1280" t="s">
        <v>825</v>
      </c>
      <c r="B5" s="1277">
        <v>59.26</v>
      </c>
      <c r="C5" s="1281">
        <v>6.96</v>
      </c>
      <c r="D5" s="1281">
        <v>0.08</v>
      </c>
      <c r="E5" s="1281">
        <v>0</v>
      </c>
      <c r="F5" s="1281">
        <v>33.700000000000003</v>
      </c>
      <c r="G5" s="1281">
        <v>17.66</v>
      </c>
      <c r="H5" s="1281">
        <v>31.7</v>
      </c>
      <c r="I5" s="1281">
        <v>15.71</v>
      </c>
      <c r="J5" s="1281">
        <v>0</v>
      </c>
      <c r="K5" s="1282">
        <v>34.93</v>
      </c>
    </row>
    <row r="6" spans="1:11" s="101" customFormat="1" x14ac:dyDescent="0.25">
      <c r="A6" s="1147" t="s">
        <v>944</v>
      </c>
      <c r="B6" s="1278">
        <v>57.78</v>
      </c>
      <c r="C6" s="1249">
        <v>6.07</v>
      </c>
      <c r="D6" s="1249">
        <v>0.08</v>
      </c>
      <c r="E6" s="1249">
        <v>0</v>
      </c>
      <c r="F6" s="1249">
        <v>36.07</v>
      </c>
      <c r="G6" s="1249">
        <v>17.72</v>
      </c>
      <c r="H6" s="1249">
        <v>28.69</v>
      </c>
      <c r="I6" s="1249">
        <v>14.32</v>
      </c>
      <c r="J6" s="1249">
        <v>0</v>
      </c>
      <c r="K6" s="1270">
        <v>39.270000000000003</v>
      </c>
    </row>
    <row r="7" spans="1:11" s="101" customFormat="1" x14ac:dyDescent="0.25">
      <c r="A7" s="1268">
        <v>46142</v>
      </c>
      <c r="B7" s="1850">
        <v>57.43</v>
      </c>
      <c r="C7" s="1291">
        <v>6.39</v>
      </c>
      <c r="D7" s="1291">
        <v>0.09</v>
      </c>
      <c r="E7" s="1291">
        <v>0</v>
      </c>
      <c r="F7" s="1291">
        <v>36.090000000000003</v>
      </c>
      <c r="G7" s="1291">
        <v>20.58</v>
      </c>
      <c r="H7" s="1291">
        <v>26.11</v>
      </c>
      <c r="I7" s="1291">
        <v>12.56</v>
      </c>
      <c r="J7" s="1291">
        <v>0</v>
      </c>
      <c r="K7" s="1292">
        <v>40.75</v>
      </c>
    </row>
    <row r="8" spans="1:11" s="101" customFormat="1" x14ac:dyDescent="0.25">
      <c r="A8" s="1840">
        <v>46173</v>
      </c>
      <c r="B8" s="1851">
        <v>57.76</v>
      </c>
      <c r="C8" s="1852">
        <v>6.15</v>
      </c>
      <c r="D8" s="1852">
        <v>0.08</v>
      </c>
      <c r="E8" s="1852">
        <v>0</v>
      </c>
      <c r="F8" s="1852">
        <v>36.01</v>
      </c>
      <c r="G8" s="1852">
        <v>19.850000000000001</v>
      </c>
      <c r="H8" s="1852">
        <v>25.36</v>
      </c>
      <c r="I8" s="1852">
        <v>11.82</v>
      </c>
      <c r="J8" s="1852">
        <v>0</v>
      </c>
      <c r="K8" s="1853">
        <v>42.97</v>
      </c>
    </row>
    <row r="9" spans="1:11" s="101" customFormat="1" ht="15.75" thickBot="1" x14ac:dyDescent="0.3">
      <c r="A9" s="1094">
        <v>46174</v>
      </c>
      <c r="B9" s="1854">
        <v>58.05</v>
      </c>
      <c r="C9" s="1293">
        <v>5.78</v>
      </c>
      <c r="D9" s="1293">
        <v>7.0000000000000007E-2</v>
      </c>
      <c r="E9" s="1293">
        <v>0</v>
      </c>
      <c r="F9" s="1293">
        <v>36.1</v>
      </c>
      <c r="G9" s="1293">
        <v>17.72</v>
      </c>
      <c r="H9" s="1293">
        <v>28.69</v>
      </c>
      <c r="I9" s="1293">
        <v>14.32</v>
      </c>
      <c r="J9" s="1293">
        <v>0</v>
      </c>
      <c r="K9" s="1294">
        <v>39.270000000000003</v>
      </c>
    </row>
    <row r="10" spans="1:11" s="101" customFormat="1" x14ac:dyDescent="0.25">
      <c r="A10" s="169" t="s">
        <v>1084</v>
      </c>
    </row>
    <row r="11" spans="1:11" s="101" customFormat="1" x14ac:dyDescent="0.25">
      <c r="A11" s="2609" t="s">
        <v>121</v>
      </c>
      <c r="B11" s="2609"/>
      <c r="C11" s="2609"/>
      <c r="D11" s="2609"/>
      <c r="E11" s="2609"/>
      <c r="F11" s="2609"/>
      <c r="G11" s="2609"/>
      <c r="H11" s="2609"/>
      <c r="I11" s="2609"/>
      <c r="J11" s="2609"/>
      <c r="K11" s="2609"/>
    </row>
    <row r="13" spans="1:11" s="101" customFormat="1" x14ac:dyDescent="0.25">
      <c r="A13" s="95"/>
      <c r="B13" s="95"/>
      <c r="C13" s="95"/>
      <c r="D13" s="95"/>
      <c r="E13" s="95"/>
      <c r="F13" s="95"/>
      <c r="G13" s="95"/>
      <c r="H13" s="95"/>
      <c r="I13" s="95"/>
      <c r="J13" s="95"/>
      <c r="K13" s="95"/>
    </row>
  </sheetData>
  <mergeCells count="4">
    <mergeCell ref="A2:A3"/>
    <mergeCell ref="B2:F2"/>
    <mergeCell ref="G2:K2"/>
    <mergeCell ref="A11:K11"/>
  </mergeCells>
  <printOptions horizontalCentered="1"/>
  <pageMargins left="0.78431372549019618" right="0.78431372549019618" top="0.98039215686274517" bottom="0.98039215686274517" header="0.50980392156862753" footer="0.50980392156862753"/>
  <pageSetup paperSize="9" scale="80" orientation="landscape"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Z33"/>
  <sheetViews>
    <sheetView zoomScaleNormal="100" workbookViewId="0">
      <selection activeCell="K17" sqref="K17"/>
    </sheetView>
  </sheetViews>
  <sheetFormatPr defaultColWidth="0" defaultRowHeight="15" zeroHeight="1" x14ac:dyDescent="0.25"/>
  <cols>
    <col min="1" max="1" width="14.5703125" style="95" bestFit="1" customWidth="1"/>
    <col min="2" max="2" width="14.5703125" style="95" customWidth="1"/>
    <col min="3" max="3" width="13.5703125" style="95" customWidth="1"/>
    <col min="4" max="4" width="13.85546875" style="95" customWidth="1"/>
    <col min="5" max="6" width="14.5703125" style="95" customWidth="1"/>
    <col min="7" max="7" width="14.5703125" style="95" bestFit="1" customWidth="1"/>
    <col min="8" max="8" width="15" style="95" bestFit="1" customWidth="1"/>
    <col min="9" max="9" width="14.42578125" style="95" bestFit="1" customWidth="1"/>
    <col min="10" max="11" width="14.5703125" style="95" bestFit="1" customWidth="1"/>
    <col min="12" max="12" width="4.5703125" style="95" bestFit="1" customWidth="1"/>
    <col min="13" max="26" width="9.140625" style="95" customWidth="1"/>
    <col min="27" max="16384" width="9.140625" style="95" hidden="1"/>
  </cols>
  <sheetData>
    <row r="1" spans="1:11" ht="15.75" thickBot="1" x14ac:dyDescent="0.3">
      <c r="A1" s="55" t="s">
        <v>774</v>
      </c>
      <c r="B1" s="123"/>
      <c r="C1" s="123"/>
      <c r="D1" s="123"/>
      <c r="E1" s="123"/>
      <c r="F1" s="123"/>
      <c r="G1" s="123"/>
      <c r="H1" s="123"/>
    </row>
    <row r="2" spans="1:11" s="101" customFormat="1" ht="18" customHeight="1" x14ac:dyDescent="0.25">
      <c r="A2" s="2641" t="s">
        <v>918</v>
      </c>
      <c r="B2" s="2642"/>
      <c r="C2" s="2642"/>
      <c r="D2" s="2642"/>
      <c r="E2" s="2642"/>
      <c r="F2" s="2642"/>
      <c r="G2" s="2642"/>
      <c r="H2" s="2642"/>
      <c r="I2" s="2642"/>
      <c r="J2" s="2642"/>
      <c r="K2" s="2643"/>
    </row>
    <row r="3" spans="1:11" s="101" customFormat="1" ht="45" x14ac:dyDescent="0.25">
      <c r="A3" s="599" t="s">
        <v>65</v>
      </c>
      <c r="B3" s="598" t="s">
        <v>362</v>
      </c>
      <c r="C3" s="598" t="s">
        <v>363</v>
      </c>
      <c r="D3" s="598" t="s">
        <v>364</v>
      </c>
      <c r="E3" s="1756" t="s">
        <v>365</v>
      </c>
      <c r="F3" s="598" t="s">
        <v>366</v>
      </c>
      <c r="G3" s="598" t="s">
        <v>190</v>
      </c>
      <c r="H3" s="1756" t="s">
        <v>367</v>
      </c>
      <c r="I3" s="598" t="s">
        <v>368</v>
      </c>
      <c r="J3" s="598" t="s">
        <v>369</v>
      </c>
      <c r="K3" s="600" t="s">
        <v>370</v>
      </c>
    </row>
    <row r="4" spans="1:11" s="97" customFormat="1" ht="18" customHeight="1" x14ac:dyDescent="0.25">
      <c r="A4" s="665">
        <v>1</v>
      </c>
      <c r="B4" s="618">
        <v>2</v>
      </c>
      <c r="C4" s="618">
        <v>3</v>
      </c>
      <c r="D4" s="618">
        <v>4</v>
      </c>
      <c r="E4" s="618">
        <v>5</v>
      </c>
      <c r="F4" s="618">
        <v>6</v>
      </c>
      <c r="G4" s="618">
        <v>7</v>
      </c>
      <c r="H4" s="618">
        <v>8</v>
      </c>
      <c r="I4" s="618">
        <v>9</v>
      </c>
      <c r="J4" s="618">
        <v>10</v>
      </c>
      <c r="K4" s="666">
        <v>11</v>
      </c>
    </row>
    <row r="5" spans="1:11" s="97" customFormat="1" ht="18" customHeight="1" thickBot="1" x14ac:dyDescent="0.3">
      <c r="A5" s="670" t="s">
        <v>825</v>
      </c>
      <c r="B5" s="793">
        <v>99.63</v>
      </c>
      <c r="C5" s="793">
        <v>0</v>
      </c>
      <c r="D5" s="793">
        <v>0.37</v>
      </c>
      <c r="E5" s="793">
        <v>0</v>
      </c>
      <c r="F5" s="793">
        <v>0</v>
      </c>
      <c r="G5" s="793">
        <v>0</v>
      </c>
      <c r="H5" s="793">
        <v>0</v>
      </c>
      <c r="I5" s="793">
        <v>0</v>
      </c>
      <c r="J5" s="793">
        <v>0</v>
      </c>
      <c r="K5" s="794">
        <v>0</v>
      </c>
    </row>
    <row r="6" spans="1:11" s="97" customFormat="1" ht="18" customHeight="1" x14ac:dyDescent="0.25">
      <c r="A6" s="1283" t="s">
        <v>944</v>
      </c>
      <c r="B6" s="1284">
        <v>99.732710089193802</v>
      </c>
      <c r="C6" s="1284">
        <v>0</v>
      </c>
      <c r="D6" s="1284">
        <v>0.26728991080624398</v>
      </c>
      <c r="E6" s="1284">
        <v>0</v>
      </c>
      <c r="F6" s="1284">
        <v>0</v>
      </c>
      <c r="G6" s="1284">
        <v>0</v>
      </c>
      <c r="H6" s="1284">
        <v>0</v>
      </c>
      <c r="I6" s="1284">
        <v>0</v>
      </c>
      <c r="J6" s="1284">
        <v>0</v>
      </c>
      <c r="K6" s="1285">
        <v>0</v>
      </c>
    </row>
    <row r="7" spans="1:11" s="97" customFormat="1" ht="18" customHeight="1" x14ac:dyDescent="0.25">
      <c r="A7" s="1268">
        <v>46142</v>
      </c>
      <c r="B7" s="1272">
        <v>99.732710088999994</v>
      </c>
      <c r="C7" s="1273">
        <v>0</v>
      </c>
      <c r="D7" s="1274">
        <v>0.26728991099999999</v>
      </c>
      <c r="E7" s="1273">
        <v>0</v>
      </c>
      <c r="F7" s="1273">
        <v>0</v>
      </c>
      <c r="G7" s="1273">
        <v>0</v>
      </c>
      <c r="H7" s="1273">
        <v>0</v>
      </c>
      <c r="I7" s="1273">
        <v>0</v>
      </c>
      <c r="J7" s="1273">
        <v>0</v>
      </c>
      <c r="K7" s="1286">
        <v>0</v>
      </c>
    </row>
    <row r="8" spans="1:11" s="97" customFormat="1" ht="18" customHeight="1" x14ac:dyDescent="0.25">
      <c r="A8" s="1840">
        <v>46143</v>
      </c>
      <c r="B8" s="1857">
        <v>99.716729901999997</v>
      </c>
      <c r="C8" s="1858">
        <v>0</v>
      </c>
      <c r="D8" s="1859">
        <v>0.28327009800000003</v>
      </c>
      <c r="E8" s="1858">
        <v>0</v>
      </c>
      <c r="F8" s="1858">
        <v>0</v>
      </c>
      <c r="G8" s="1858">
        <v>0</v>
      </c>
      <c r="H8" s="1858">
        <v>0</v>
      </c>
      <c r="I8" s="1858">
        <v>0</v>
      </c>
      <c r="J8" s="1858">
        <v>0</v>
      </c>
      <c r="K8" s="1856">
        <v>0</v>
      </c>
    </row>
    <row r="9" spans="1:11" s="101" customFormat="1" ht="18" customHeight="1" thickBot="1" x14ac:dyDescent="0.3">
      <c r="A9" s="1094">
        <v>46174</v>
      </c>
      <c r="B9" s="1287">
        <v>99.665643514225394</v>
      </c>
      <c r="C9" s="1288">
        <v>0</v>
      </c>
      <c r="D9" s="1289">
        <v>0.33435648577464799</v>
      </c>
      <c r="E9" s="1288">
        <v>0</v>
      </c>
      <c r="F9" s="1288">
        <v>0</v>
      </c>
      <c r="G9" s="1288">
        <v>0</v>
      </c>
      <c r="H9" s="1288">
        <v>0</v>
      </c>
      <c r="I9" s="1288">
        <v>0</v>
      </c>
      <c r="J9" s="1288">
        <v>0</v>
      </c>
      <c r="K9" s="1290">
        <v>0</v>
      </c>
    </row>
    <row r="10" spans="1:11" s="101" customFormat="1" x14ac:dyDescent="0.25">
      <c r="A10" s="203" t="s">
        <v>612</v>
      </c>
    </row>
    <row r="11" spans="1:11" s="101" customFormat="1" x14ac:dyDescent="0.25">
      <c r="A11" s="169" t="s">
        <v>1084</v>
      </c>
      <c r="B11" s="95"/>
      <c r="C11" s="95"/>
      <c r="D11" s="95"/>
      <c r="E11" s="95"/>
      <c r="F11" s="95"/>
    </row>
    <row r="12" spans="1:11" s="101" customFormat="1" x14ac:dyDescent="0.25">
      <c r="A12" s="2609" t="s">
        <v>119</v>
      </c>
      <c r="B12" s="2609"/>
      <c r="C12" s="2609"/>
      <c r="D12" s="2609"/>
      <c r="E12" s="2609"/>
      <c r="F12" s="2609"/>
    </row>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sheetData>
  <mergeCells count="2">
    <mergeCell ref="A2:K2"/>
    <mergeCell ref="A12:F12"/>
  </mergeCells>
  <printOptions horizontalCentered="1"/>
  <pageMargins left="0.78431372549019618" right="0.78431372549019618" top="0.98039215686274517" bottom="0.98039215686274517" header="0.50980392156862753" footer="0.50980392156862753"/>
  <pageSetup paperSize="9" scale="81" orientation="landscape" useFirstPageNumber="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CM39"/>
  <sheetViews>
    <sheetView workbookViewId="0">
      <selection activeCell="M20" sqref="M20"/>
    </sheetView>
  </sheetViews>
  <sheetFormatPr defaultColWidth="0" defaultRowHeight="15" zeroHeight="1" x14ac:dyDescent="0.25"/>
  <cols>
    <col min="1" max="1" width="14.5703125" style="95" bestFit="1" customWidth="1"/>
    <col min="2" max="5" width="15.5703125" style="95" customWidth="1"/>
    <col min="6" max="6" width="7.85546875" style="95" customWidth="1"/>
    <col min="7" max="26" width="9.140625" style="95" customWidth="1"/>
    <col min="27" max="91" width="0" style="95" hidden="1" customWidth="1"/>
    <col min="92" max="16384" width="9.140625" style="95" hidden="1"/>
  </cols>
  <sheetData>
    <row r="1" spans="1:91" s="41" customFormat="1" ht="15.75" thickBot="1" x14ac:dyDescent="0.3">
      <c r="A1" s="55" t="s">
        <v>773</v>
      </c>
      <c r="B1" s="55"/>
      <c r="C1" s="55"/>
      <c r="D1" s="55"/>
      <c r="E1" s="5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row>
    <row r="2" spans="1:91" s="58" customFormat="1" x14ac:dyDescent="0.25">
      <c r="A2" s="2644" t="s">
        <v>65</v>
      </c>
      <c r="B2" s="2646" t="s">
        <v>918</v>
      </c>
      <c r="C2" s="2622"/>
      <c r="D2" s="2622"/>
      <c r="E2" s="2647"/>
    </row>
    <row r="3" spans="1:91" s="58" customFormat="1" ht="15.75" thickBot="1" x14ac:dyDescent="0.3">
      <c r="A3" s="2645"/>
      <c r="B3" s="596" t="s">
        <v>371</v>
      </c>
      <c r="C3" s="675" t="s">
        <v>372</v>
      </c>
      <c r="D3" s="596" t="s">
        <v>373</v>
      </c>
      <c r="E3" s="674" t="s">
        <v>374</v>
      </c>
    </row>
    <row r="4" spans="1:91" s="42" customFormat="1" x14ac:dyDescent="0.25">
      <c r="A4" s="672">
        <v>1</v>
      </c>
      <c r="B4" s="531">
        <v>2</v>
      </c>
      <c r="C4" s="531">
        <v>3</v>
      </c>
      <c r="D4" s="531">
        <v>4</v>
      </c>
      <c r="E4" s="673">
        <v>5</v>
      </c>
    </row>
    <row r="5" spans="1:91" s="42" customFormat="1" ht="15.75" thickBot="1" x14ac:dyDescent="0.3">
      <c r="A5" s="352" t="s">
        <v>825</v>
      </c>
      <c r="B5" s="799">
        <v>93.1</v>
      </c>
      <c r="C5" s="799">
        <v>6.07</v>
      </c>
      <c r="D5" s="799">
        <v>0.25</v>
      </c>
      <c r="E5" s="800">
        <v>0.57999999999999996</v>
      </c>
    </row>
    <row r="6" spans="1:91" s="42" customFormat="1" x14ac:dyDescent="0.25">
      <c r="A6" s="671" t="s">
        <v>944</v>
      </c>
      <c r="B6" s="1054">
        <v>94.08</v>
      </c>
      <c r="C6" s="1054">
        <v>5.41</v>
      </c>
      <c r="D6" s="1054">
        <v>0.11</v>
      </c>
      <c r="E6" s="1055">
        <v>0.4</v>
      </c>
    </row>
    <row r="7" spans="1:91" s="42" customFormat="1" x14ac:dyDescent="0.25">
      <c r="A7" s="1275">
        <v>46142</v>
      </c>
      <c r="B7" s="1291">
        <v>93.46</v>
      </c>
      <c r="C7" s="1291">
        <v>5.98</v>
      </c>
      <c r="D7" s="1291">
        <v>0.12</v>
      </c>
      <c r="E7" s="1292">
        <v>0.44</v>
      </c>
    </row>
    <row r="8" spans="1:91" s="42" customFormat="1" x14ac:dyDescent="0.25">
      <c r="A8" s="1860">
        <v>46143</v>
      </c>
      <c r="B8" s="1852">
        <v>93.94</v>
      </c>
      <c r="C8" s="1852">
        <v>5.54</v>
      </c>
      <c r="D8" s="1852">
        <v>0.12</v>
      </c>
      <c r="E8" s="1853">
        <v>0.4</v>
      </c>
    </row>
    <row r="9" spans="1:91" s="58" customFormat="1" ht="15.75" thickBot="1" x14ac:dyDescent="0.3">
      <c r="A9" s="1105">
        <v>46174</v>
      </c>
      <c r="B9" s="1293">
        <v>94.66</v>
      </c>
      <c r="C9" s="1293">
        <v>4.88</v>
      </c>
      <c r="D9" s="1293">
        <v>0.1</v>
      </c>
      <c r="E9" s="1294">
        <v>0.36</v>
      </c>
    </row>
    <row r="10" spans="1:91" s="58" customFormat="1" x14ac:dyDescent="0.25">
      <c r="A10" s="169" t="s">
        <v>1084</v>
      </c>
      <c r="H10" s="101"/>
      <c r="I10" s="101"/>
      <c r="J10" s="101"/>
      <c r="K10" s="101"/>
    </row>
    <row r="11" spans="1:91" s="58" customFormat="1" ht="15" customHeight="1" x14ac:dyDescent="0.25">
      <c r="A11" s="2579" t="s">
        <v>121</v>
      </c>
      <c r="B11" s="2579"/>
      <c r="C11" s="2579"/>
      <c r="D11" s="2579"/>
      <c r="H11" s="101"/>
      <c r="I11" s="101"/>
      <c r="J11" s="101"/>
      <c r="K11" s="101"/>
    </row>
    <row r="12" spans="1:91" x14ac:dyDescent="0.25"/>
    <row r="13" spans="1:91" s="101" customFormat="1" x14ac:dyDescent="0.25">
      <c r="A13" s="95"/>
      <c r="B13" s="95"/>
      <c r="C13" s="95"/>
      <c r="D13" s="95"/>
    </row>
    <row r="14" spans="1:91" x14ac:dyDescent="0.25">
      <c r="B14" s="61"/>
      <c r="C14" s="61"/>
    </row>
    <row r="15" spans="1:91" x14ac:dyDescent="0.25">
      <c r="B15" s="61"/>
      <c r="C15" s="61"/>
    </row>
    <row r="16" spans="1:91" x14ac:dyDescent="0.25">
      <c r="B16" s="61"/>
      <c r="C16" s="61"/>
    </row>
    <row r="17" spans="2:3" x14ac:dyDescent="0.25">
      <c r="B17" s="61"/>
      <c r="C17" s="61"/>
    </row>
    <row r="18" spans="2:3" x14ac:dyDescent="0.25"/>
    <row r="19" spans="2:3" x14ac:dyDescent="0.25"/>
    <row r="20" spans="2:3" x14ac:dyDescent="0.25"/>
    <row r="21" spans="2:3" x14ac:dyDescent="0.25"/>
    <row r="22" spans="2:3" x14ac:dyDescent="0.25"/>
    <row r="23" spans="2:3" x14ac:dyDescent="0.25"/>
    <row r="24" spans="2:3" x14ac:dyDescent="0.25"/>
    <row r="25" spans="2:3" x14ac:dyDescent="0.25"/>
    <row r="26" spans="2:3" x14ac:dyDescent="0.25"/>
    <row r="27" spans="2:3" x14ac:dyDescent="0.25"/>
    <row r="28" spans="2:3" x14ac:dyDescent="0.25"/>
    <row r="29" spans="2:3" x14ac:dyDescent="0.25"/>
    <row r="30" spans="2:3" x14ac:dyDescent="0.25"/>
    <row r="31" spans="2:3" x14ac:dyDescent="0.25"/>
    <row r="32" spans="2:3" x14ac:dyDescent="0.25"/>
    <row r="33" x14ac:dyDescent="0.25"/>
    <row r="34" x14ac:dyDescent="0.25"/>
    <row r="35" x14ac:dyDescent="0.25"/>
    <row r="36" x14ac:dyDescent="0.25"/>
    <row r="37" x14ac:dyDescent="0.25"/>
    <row r="38" x14ac:dyDescent="0.25"/>
    <row r="39" x14ac:dyDescent="0.25"/>
  </sheetData>
  <mergeCells count="3">
    <mergeCell ref="A2:A3"/>
    <mergeCell ref="B2:E2"/>
    <mergeCell ref="A11:D11"/>
  </mergeCells>
  <printOptions horizontalCentered="1"/>
  <pageMargins left="0.78431372549019618" right="0.78431372549019618" top="0.98039215686274517" bottom="0.98039215686274517" header="0.50980392156862753" footer="0.50980392156862753"/>
  <pageSetup paperSize="9" scale="48" orientation="landscape" useFirstPageNumber="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AB39"/>
  <sheetViews>
    <sheetView zoomScale="90" zoomScaleNormal="90" workbookViewId="0">
      <selection activeCell="I19" sqref="I19"/>
    </sheetView>
  </sheetViews>
  <sheetFormatPr defaultColWidth="0" defaultRowHeight="15" zeroHeight="1" x14ac:dyDescent="0.25"/>
  <cols>
    <col min="1" max="1" width="14.5703125" style="124" bestFit="1" customWidth="1"/>
    <col min="2" max="2" width="14.7109375" style="124" bestFit="1" customWidth="1"/>
    <col min="3" max="3" width="15.42578125" style="124" bestFit="1" customWidth="1"/>
    <col min="4" max="4" width="15.85546875" style="124" bestFit="1" customWidth="1"/>
    <col min="5" max="5" width="16.85546875" style="124" bestFit="1" customWidth="1"/>
    <col min="6" max="6" width="14.7109375" style="124" bestFit="1" customWidth="1"/>
    <col min="7" max="7" width="14.5703125" style="124" customWidth="1"/>
    <col min="8" max="8" width="17" style="124" bestFit="1" customWidth="1"/>
    <col min="9" max="9" width="14.7109375" style="124" bestFit="1" customWidth="1"/>
    <col min="10" max="10" width="14.5703125" style="124" customWidth="1"/>
    <col min="11" max="11" width="17" style="124" bestFit="1" customWidth="1"/>
    <col min="12" max="13" width="17" style="124" customWidth="1"/>
    <col min="14" max="14" width="14.7109375" style="124" bestFit="1" customWidth="1"/>
    <col min="15" max="15" width="14.5703125" style="124" customWidth="1"/>
    <col min="16" max="16" width="4.5703125" style="124" bestFit="1" customWidth="1"/>
    <col min="17" max="26" width="9.140625" style="124" customWidth="1"/>
    <col min="27" max="28" width="0" style="124" hidden="1" customWidth="1"/>
    <col min="29" max="16384" width="9.140625" style="124" hidden="1"/>
  </cols>
  <sheetData>
    <row r="1" spans="1:15" ht="15.75" thickBot="1" x14ac:dyDescent="0.3">
      <c r="A1" s="267" t="s">
        <v>772</v>
      </c>
      <c r="B1" s="123"/>
      <c r="C1" s="123"/>
      <c r="D1" s="123"/>
      <c r="E1" s="123"/>
      <c r="F1" s="123"/>
      <c r="G1" s="123"/>
      <c r="H1" s="123"/>
      <c r="I1" s="123"/>
      <c r="J1" s="123"/>
      <c r="K1" s="123"/>
      <c r="L1" s="123"/>
      <c r="M1" s="123"/>
      <c r="N1" s="123"/>
      <c r="O1" s="123"/>
    </row>
    <row r="2" spans="1:15" s="125" customFormat="1" ht="15" customHeight="1" x14ac:dyDescent="0.25">
      <c r="A2" s="2576" t="s">
        <v>42</v>
      </c>
      <c r="B2" s="2541" t="s">
        <v>72</v>
      </c>
      <c r="C2" s="2654" t="s">
        <v>375</v>
      </c>
      <c r="D2" s="2654"/>
      <c r="E2" s="2658" t="s">
        <v>376</v>
      </c>
      <c r="F2" s="2658"/>
      <c r="G2" s="2658"/>
      <c r="H2" s="2658"/>
      <c r="I2" s="2658"/>
      <c r="J2" s="2658"/>
      <c r="K2" s="2658"/>
      <c r="L2" s="2658"/>
      <c r="M2" s="2658"/>
      <c r="N2" s="2539" t="s">
        <v>377</v>
      </c>
      <c r="O2" s="2540"/>
    </row>
    <row r="3" spans="1:15" s="125" customFormat="1" x14ac:dyDescent="0.25">
      <c r="A3" s="2650"/>
      <c r="B3" s="2652"/>
      <c r="C3" s="2655"/>
      <c r="D3" s="2655"/>
      <c r="E3" s="2658" t="s">
        <v>378</v>
      </c>
      <c r="F3" s="2658"/>
      <c r="G3" s="2658"/>
      <c r="H3" s="2658" t="s">
        <v>379</v>
      </c>
      <c r="I3" s="2658"/>
      <c r="J3" s="2658"/>
      <c r="K3" s="2649" t="s">
        <v>1130</v>
      </c>
      <c r="L3" s="2658" t="s">
        <v>1131</v>
      </c>
      <c r="M3" s="2658"/>
      <c r="N3" s="2656"/>
      <c r="O3" s="2657"/>
    </row>
    <row r="4" spans="1:15" s="125" customFormat="1" ht="30" customHeight="1" x14ac:dyDescent="0.25">
      <c r="A4" s="2650"/>
      <c r="B4" s="2652"/>
      <c r="C4" s="2656" t="s">
        <v>348</v>
      </c>
      <c r="D4" s="2659" t="s">
        <v>346</v>
      </c>
      <c r="E4" s="2649" t="s">
        <v>348</v>
      </c>
      <c r="F4" s="2649" t="s">
        <v>346</v>
      </c>
      <c r="G4" s="2649"/>
      <c r="H4" s="2649" t="s">
        <v>348</v>
      </c>
      <c r="I4" s="2649" t="s">
        <v>380</v>
      </c>
      <c r="J4" s="2649"/>
      <c r="K4" s="2649"/>
      <c r="L4" s="2612" t="s">
        <v>350</v>
      </c>
      <c r="M4" s="2612" t="s">
        <v>1126</v>
      </c>
      <c r="N4" s="2661" t="s">
        <v>345</v>
      </c>
      <c r="O4" s="2663" t="s">
        <v>381</v>
      </c>
    </row>
    <row r="5" spans="1:15" s="125" customFormat="1" ht="15.75" thickBot="1" x14ac:dyDescent="0.3">
      <c r="A5" s="2651"/>
      <c r="B5" s="2653"/>
      <c r="C5" s="2662"/>
      <c r="D5" s="2660"/>
      <c r="E5" s="2649"/>
      <c r="F5" s="2246" t="s">
        <v>350</v>
      </c>
      <c r="G5" s="2246" t="s">
        <v>351</v>
      </c>
      <c r="H5" s="2649"/>
      <c r="I5" s="2246" t="s">
        <v>350</v>
      </c>
      <c r="J5" s="2246" t="s">
        <v>351</v>
      </c>
      <c r="K5" s="2649"/>
      <c r="L5" s="2612"/>
      <c r="M5" s="2612"/>
      <c r="N5" s="2662"/>
      <c r="O5" s="2664"/>
    </row>
    <row r="6" spans="1:15" s="126" customFormat="1" x14ac:dyDescent="0.25">
      <c r="A6" s="1295">
        <v>1</v>
      </c>
      <c r="B6" s="1296">
        <v>2</v>
      </c>
      <c r="C6" s="1296">
        <v>3</v>
      </c>
      <c r="D6" s="1296">
        <v>4</v>
      </c>
      <c r="E6" s="1296">
        <v>5</v>
      </c>
      <c r="F6" s="1296">
        <v>6</v>
      </c>
      <c r="G6" s="1296">
        <v>7</v>
      </c>
      <c r="H6" s="1296">
        <v>8</v>
      </c>
      <c r="I6" s="1296">
        <v>9</v>
      </c>
      <c r="J6" s="1296">
        <v>10</v>
      </c>
      <c r="K6" s="1296">
        <v>11</v>
      </c>
      <c r="L6" s="1295">
        <v>12</v>
      </c>
      <c r="M6" s="1296">
        <v>13</v>
      </c>
      <c r="N6" s="1296">
        <v>14</v>
      </c>
      <c r="O6" s="1296">
        <v>15</v>
      </c>
    </row>
    <row r="7" spans="1:15" s="126" customFormat="1" ht="15.75" thickBot="1" x14ac:dyDescent="0.3">
      <c r="A7" s="1297" t="s">
        <v>825</v>
      </c>
      <c r="B7" s="1298">
        <v>241</v>
      </c>
      <c r="C7" s="1298">
        <v>35</v>
      </c>
      <c r="D7" s="1420">
        <v>0.30070000000000002</v>
      </c>
      <c r="E7" s="1298">
        <v>0</v>
      </c>
      <c r="F7" s="1299">
        <v>0</v>
      </c>
      <c r="G7" s="1299">
        <v>0</v>
      </c>
      <c r="H7" s="1298">
        <v>0</v>
      </c>
      <c r="I7" s="1299">
        <v>0</v>
      </c>
      <c r="J7" s="1299">
        <v>0</v>
      </c>
      <c r="K7" s="1299">
        <v>0</v>
      </c>
      <c r="L7" s="1299">
        <v>0</v>
      </c>
      <c r="M7" s="1299">
        <v>0</v>
      </c>
      <c r="N7" s="1299">
        <v>0</v>
      </c>
      <c r="O7" s="1300">
        <v>0</v>
      </c>
    </row>
    <row r="8" spans="1:15" s="126" customFormat="1" x14ac:dyDescent="0.25">
      <c r="A8" s="1147" t="s">
        <v>944</v>
      </c>
      <c r="B8" s="1862">
        <v>59</v>
      </c>
      <c r="C8" s="2665" t="s">
        <v>976</v>
      </c>
      <c r="D8" s="2665"/>
      <c r="E8" s="2665"/>
      <c r="F8" s="2665"/>
      <c r="G8" s="2665"/>
      <c r="H8" s="2665"/>
      <c r="I8" s="2665"/>
      <c r="J8" s="2665"/>
      <c r="K8" s="2665"/>
      <c r="L8" s="2665"/>
      <c r="M8" s="2665"/>
      <c r="N8" s="2665"/>
      <c r="O8" s="2666"/>
    </row>
    <row r="9" spans="1:15" s="126" customFormat="1" x14ac:dyDescent="0.25">
      <c r="A9" s="1268">
        <v>46142</v>
      </c>
      <c r="B9" s="1863">
        <v>19</v>
      </c>
      <c r="C9" s="2667"/>
      <c r="D9" s="2667"/>
      <c r="E9" s="2667"/>
      <c r="F9" s="2667"/>
      <c r="G9" s="2667"/>
      <c r="H9" s="2667"/>
      <c r="I9" s="2667"/>
      <c r="J9" s="2667"/>
      <c r="K9" s="2667"/>
      <c r="L9" s="2667"/>
      <c r="M9" s="2667"/>
      <c r="N9" s="2667"/>
      <c r="O9" s="2668"/>
    </row>
    <row r="10" spans="1:15" s="126" customFormat="1" x14ac:dyDescent="0.25">
      <c r="A10" s="1840">
        <v>46173</v>
      </c>
      <c r="B10" s="1863">
        <v>19</v>
      </c>
      <c r="C10" s="2667"/>
      <c r="D10" s="2667"/>
      <c r="E10" s="2667"/>
      <c r="F10" s="2667"/>
      <c r="G10" s="2667"/>
      <c r="H10" s="2667"/>
      <c r="I10" s="2667"/>
      <c r="J10" s="2667"/>
      <c r="K10" s="2667"/>
      <c r="L10" s="2667"/>
      <c r="M10" s="2667"/>
      <c r="N10" s="2667"/>
      <c r="O10" s="2668"/>
    </row>
    <row r="11" spans="1:15" s="125" customFormat="1" ht="15.75" thickBot="1" x14ac:dyDescent="0.3">
      <c r="A11" s="1094">
        <v>46174</v>
      </c>
      <c r="B11" s="1864">
        <v>21</v>
      </c>
      <c r="C11" s="2669"/>
      <c r="D11" s="2669"/>
      <c r="E11" s="2669"/>
      <c r="F11" s="2669"/>
      <c r="G11" s="2669"/>
      <c r="H11" s="2669"/>
      <c r="I11" s="2669"/>
      <c r="J11" s="2669"/>
      <c r="K11" s="2669"/>
      <c r="L11" s="2669"/>
      <c r="M11" s="2669"/>
      <c r="N11" s="2669"/>
      <c r="O11" s="2670"/>
    </row>
    <row r="12" spans="1:15" s="125" customFormat="1" x14ac:dyDescent="0.25">
      <c r="A12" s="169" t="s">
        <v>1084</v>
      </c>
      <c r="B12" s="268"/>
      <c r="C12" s="268"/>
      <c r="D12" s="268"/>
      <c r="E12" s="268"/>
      <c r="F12" s="268"/>
      <c r="G12" s="268"/>
      <c r="H12" s="268"/>
      <c r="I12" s="268"/>
      <c r="J12" s="268"/>
      <c r="K12" s="269"/>
      <c r="L12" s="269"/>
      <c r="M12" s="269"/>
      <c r="N12" s="269"/>
      <c r="O12" s="268"/>
    </row>
    <row r="13" spans="1:15" s="125" customFormat="1" x14ac:dyDescent="0.25">
      <c r="A13" s="2648" t="s">
        <v>119</v>
      </c>
      <c r="B13" s="2648"/>
      <c r="C13" s="2648"/>
      <c r="D13" s="2648"/>
      <c r="E13" s="2648"/>
      <c r="F13" s="2648"/>
      <c r="G13" s="2648"/>
      <c r="H13" s="2648"/>
      <c r="I13" s="2648"/>
      <c r="J13" s="2648"/>
      <c r="K13" s="2648"/>
      <c r="L13" s="2648"/>
      <c r="M13" s="2648"/>
      <c r="N13" s="2648"/>
      <c r="O13" s="2648"/>
    </row>
    <row r="14" spans="1:15" x14ac:dyDescent="0.25"/>
    <row r="15" spans="1:15" s="125" customFormat="1" x14ac:dyDescent="0.25">
      <c r="A15" s="124"/>
      <c r="B15" s="124"/>
      <c r="C15" s="124"/>
      <c r="D15" s="124"/>
      <c r="E15" s="124"/>
      <c r="F15" s="124"/>
      <c r="G15" s="124"/>
      <c r="H15" s="124"/>
      <c r="I15" s="124"/>
      <c r="J15" s="124"/>
      <c r="K15" s="124"/>
      <c r="L15" s="124"/>
      <c r="M15" s="124"/>
      <c r="N15" s="124"/>
      <c r="O15" s="124"/>
    </row>
    <row r="16" spans="1:15" x14ac:dyDescent="0.25">
      <c r="F16" s="192"/>
      <c r="G16" s="192"/>
      <c r="H16" s="192"/>
      <c r="I16" s="192"/>
      <c r="J16" s="192"/>
      <c r="K16" s="192"/>
      <c r="L16" s="192"/>
      <c r="M16" s="192"/>
      <c r="N16" s="192"/>
      <c r="O16" s="192"/>
    </row>
    <row r="17" spans="6:15" x14ac:dyDescent="0.25">
      <c r="F17" s="192"/>
      <c r="G17" s="192"/>
      <c r="H17" s="192"/>
      <c r="I17" s="192"/>
      <c r="J17" s="192"/>
      <c r="K17" s="192"/>
      <c r="L17" s="192"/>
      <c r="M17" s="192"/>
      <c r="N17" s="192"/>
      <c r="O17" s="192"/>
    </row>
    <row r="18" spans="6:15" x14ac:dyDescent="0.25">
      <c r="F18" s="192"/>
      <c r="G18" s="192"/>
      <c r="H18" s="192"/>
      <c r="I18" s="192"/>
      <c r="J18" s="192"/>
      <c r="K18" s="192"/>
      <c r="L18" s="192"/>
      <c r="M18" s="192"/>
      <c r="N18" s="192"/>
      <c r="O18" s="192"/>
    </row>
    <row r="19" spans="6:15" x14ac:dyDescent="0.25">
      <c r="F19" s="192"/>
      <c r="G19" s="192"/>
      <c r="H19" s="192"/>
      <c r="I19" s="192"/>
      <c r="J19" s="192"/>
      <c r="K19" s="192"/>
      <c r="L19" s="192"/>
      <c r="M19" s="192"/>
      <c r="N19" s="192"/>
      <c r="O19" s="192"/>
    </row>
    <row r="20" spans="6:15" x14ac:dyDescent="0.25">
      <c r="K20" s="129"/>
      <c r="L20" s="129"/>
      <c r="M20" s="129"/>
      <c r="N20" s="129"/>
      <c r="O20" s="129"/>
    </row>
    <row r="21" spans="6:15" x14ac:dyDescent="0.25">
      <c r="K21" s="129"/>
      <c r="L21" s="129"/>
      <c r="M21" s="129"/>
      <c r="N21" s="129"/>
      <c r="O21" s="129"/>
    </row>
    <row r="22" spans="6:15" x14ac:dyDescent="0.25"/>
    <row r="23" spans="6:15" x14ac:dyDescent="0.25"/>
    <row r="24" spans="6:15" x14ac:dyDescent="0.25"/>
    <row r="25" spans="6:15" x14ac:dyDescent="0.25"/>
    <row r="26" spans="6:15" x14ac:dyDescent="0.25"/>
    <row r="27" spans="6:15" x14ac:dyDescent="0.25"/>
    <row r="28" spans="6:15" x14ac:dyDescent="0.25"/>
    <row r="29" spans="6:15" x14ac:dyDescent="0.25"/>
    <row r="30" spans="6:15" x14ac:dyDescent="0.25"/>
    <row r="31" spans="6:15" x14ac:dyDescent="0.25"/>
    <row r="32" spans="6:15" x14ac:dyDescent="0.25"/>
    <row r="33" x14ac:dyDescent="0.25"/>
    <row r="34" x14ac:dyDescent="0.25"/>
    <row r="35" x14ac:dyDescent="0.25"/>
    <row r="36" x14ac:dyDescent="0.25"/>
    <row r="37" x14ac:dyDescent="0.25"/>
    <row r="38" x14ac:dyDescent="0.25"/>
    <row r="39" x14ac:dyDescent="0.25"/>
  </sheetData>
  <mergeCells count="21">
    <mergeCell ref="C4:C5"/>
    <mergeCell ref="C8:O11"/>
    <mergeCell ref="L3:M3"/>
    <mergeCell ref="L4:L5"/>
    <mergeCell ref="M4:M5"/>
    <mergeCell ref="A13:O13"/>
    <mergeCell ref="E4:E5"/>
    <mergeCell ref="F4:G4"/>
    <mergeCell ref="H4:H5"/>
    <mergeCell ref="I4:J4"/>
    <mergeCell ref="A2:A5"/>
    <mergeCell ref="B2:B5"/>
    <mergeCell ref="C2:D3"/>
    <mergeCell ref="N2:O3"/>
    <mergeCell ref="E3:G3"/>
    <mergeCell ref="H3:J3"/>
    <mergeCell ref="E2:M2"/>
    <mergeCell ref="K3:K5"/>
    <mergeCell ref="D4:D5"/>
    <mergeCell ref="N4:N5"/>
    <mergeCell ref="O4:O5"/>
  </mergeCells>
  <printOptions horizontalCentered="1"/>
  <pageMargins left="0.78431372549019618" right="0.78431372549019618" top="0.98039215686274517" bottom="0.98039215686274517" header="0.50980392156862753" footer="0.50980392156862753"/>
  <pageSetup paperSize="9" scale="56" orientation="landscape" useFirstPageNumber="1" r:id="rId1"/>
  <headerFooter alignWithMargins="0">
    <oddFooter>&amp;C_x000D_&amp;1#&amp;"Calibri"&amp;10&amp;K008000 Non-Confidential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Z39"/>
  <sheetViews>
    <sheetView zoomScale="90" zoomScaleNormal="90" workbookViewId="0">
      <selection activeCell="M22" sqref="M22"/>
    </sheetView>
  </sheetViews>
  <sheetFormatPr defaultColWidth="0" defaultRowHeight="15" zeroHeight="1" x14ac:dyDescent="0.25"/>
  <cols>
    <col min="1" max="1" width="14.5703125" style="124" bestFit="1" customWidth="1"/>
    <col min="2" max="2" width="14.7109375" style="124" bestFit="1" customWidth="1"/>
    <col min="3" max="3" width="15.42578125" style="124" bestFit="1" customWidth="1"/>
    <col min="4" max="4" width="15.85546875" style="124" bestFit="1" customWidth="1"/>
    <col min="5" max="5" width="16.85546875" style="124" bestFit="1" customWidth="1"/>
    <col min="6" max="6" width="14.7109375" style="124" bestFit="1" customWidth="1"/>
    <col min="7" max="7" width="14.5703125" style="124" customWidth="1"/>
    <col min="8" max="8" width="17" style="124" bestFit="1" customWidth="1"/>
    <col min="9" max="9" width="14.7109375" style="124" bestFit="1" customWidth="1"/>
    <col min="10" max="10" width="14.5703125" style="124" customWidth="1"/>
    <col min="11" max="11" width="17" style="124" bestFit="1" customWidth="1"/>
    <col min="12" max="12" width="14.7109375" style="124" bestFit="1" customWidth="1"/>
    <col min="13" max="13" width="14.5703125" style="124" customWidth="1"/>
    <col min="14" max="14" width="12.7109375" style="124" bestFit="1" customWidth="1"/>
    <col min="15" max="15" width="9.140625" style="124" customWidth="1"/>
    <col min="16" max="16" width="12.5703125" style="124" customWidth="1"/>
    <col min="17" max="24" width="9.140625" style="124" customWidth="1"/>
    <col min="25" max="26" width="0" style="124" hidden="1" customWidth="1"/>
    <col min="27" max="16384" width="9.140625" style="124" hidden="1"/>
  </cols>
  <sheetData>
    <row r="1" spans="1:16" ht="15.75" thickBot="1" x14ac:dyDescent="0.3">
      <c r="A1" s="123" t="s">
        <v>771</v>
      </c>
      <c r="B1" s="123"/>
      <c r="C1" s="123"/>
      <c r="D1" s="123"/>
      <c r="E1" s="123"/>
      <c r="F1" s="123"/>
      <c r="G1" s="123"/>
      <c r="H1" s="123"/>
      <c r="I1" s="123"/>
      <c r="J1" s="123"/>
      <c r="K1" s="123"/>
      <c r="L1" s="123"/>
      <c r="M1" s="123"/>
    </row>
    <row r="2" spans="1:16" s="125" customFormat="1" ht="15" customHeight="1" x14ac:dyDescent="0.25">
      <c r="A2" s="2576" t="s">
        <v>42</v>
      </c>
      <c r="B2" s="2541" t="s">
        <v>72</v>
      </c>
      <c r="C2" s="2654" t="s">
        <v>375</v>
      </c>
      <c r="D2" s="2654"/>
      <c r="E2" s="2658" t="s">
        <v>376</v>
      </c>
      <c r="F2" s="2658"/>
      <c r="G2" s="2658"/>
      <c r="H2" s="2658"/>
      <c r="I2" s="2658"/>
      <c r="J2" s="2658"/>
      <c r="K2" s="2658"/>
      <c r="L2" s="2658"/>
      <c r="M2" s="2658"/>
      <c r="N2" s="2539" t="s">
        <v>377</v>
      </c>
      <c r="O2" s="2540"/>
    </row>
    <row r="3" spans="1:16" s="125" customFormat="1" x14ac:dyDescent="0.25">
      <c r="A3" s="2650"/>
      <c r="B3" s="2652"/>
      <c r="C3" s="2655"/>
      <c r="D3" s="2655"/>
      <c r="E3" s="2658" t="s">
        <v>378</v>
      </c>
      <c r="F3" s="2658"/>
      <c r="G3" s="2658"/>
      <c r="H3" s="2658" t="s">
        <v>379</v>
      </c>
      <c r="I3" s="2658"/>
      <c r="J3" s="2658"/>
      <c r="K3" s="2649" t="s">
        <v>1130</v>
      </c>
      <c r="L3" s="2658" t="s">
        <v>1131</v>
      </c>
      <c r="M3" s="2658"/>
      <c r="N3" s="2656"/>
      <c r="O3" s="2657"/>
    </row>
    <row r="4" spans="1:16" s="125" customFormat="1" ht="30" customHeight="1" x14ac:dyDescent="0.25">
      <c r="A4" s="2650"/>
      <c r="B4" s="2652"/>
      <c r="C4" s="2656" t="s">
        <v>348</v>
      </c>
      <c r="D4" s="2659" t="s">
        <v>346</v>
      </c>
      <c r="E4" s="2649" t="s">
        <v>348</v>
      </c>
      <c r="F4" s="2649" t="s">
        <v>346</v>
      </c>
      <c r="G4" s="2649"/>
      <c r="H4" s="2649" t="s">
        <v>348</v>
      </c>
      <c r="I4" s="2649" t="s">
        <v>380</v>
      </c>
      <c r="J4" s="2649"/>
      <c r="K4" s="2649"/>
      <c r="L4" s="2612" t="s">
        <v>350</v>
      </c>
      <c r="M4" s="2612" t="s">
        <v>1126</v>
      </c>
      <c r="N4" s="2661" t="s">
        <v>345</v>
      </c>
      <c r="O4" s="2663" t="s">
        <v>381</v>
      </c>
    </row>
    <row r="5" spans="1:16" s="125" customFormat="1" ht="15.75" thickBot="1" x14ac:dyDescent="0.3">
      <c r="A5" s="2671"/>
      <c r="B5" s="2653"/>
      <c r="C5" s="2662"/>
      <c r="D5" s="2660"/>
      <c r="E5" s="2649"/>
      <c r="F5" s="598" t="s">
        <v>350</v>
      </c>
      <c r="G5" s="598" t="s">
        <v>351</v>
      </c>
      <c r="H5" s="2649"/>
      <c r="I5" s="598" t="s">
        <v>350</v>
      </c>
      <c r="J5" s="598" t="s">
        <v>351</v>
      </c>
      <c r="K5" s="2649"/>
      <c r="L5" s="2612"/>
      <c r="M5" s="2612"/>
      <c r="N5" s="2662"/>
      <c r="O5" s="2664"/>
    </row>
    <row r="6" spans="1:16" s="126" customFormat="1" x14ac:dyDescent="0.25">
      <c r="A6" s="2236">
        <v>1</v>
      </c>
      <c r="B6" s="2237">
        <v>2</v>
      </c>
      <c r="C6" s="2237">
        <v>3</v>
      </c>
      <c r="D6" s="2237">
        <v>4</v>
      </c>
      <c r="E6" s="2238">
        <v>5</v>
      </c>
      <c r="F6" s="2238">
        <v>6</v>
      </c>
      <c r="G6" s="2238">
        <v>7</v>
      </c>
      <c r="H6" s="2238">
        <v>8</v>
      </c>
      <c r="I6" s="2238">
        <v>9</v>
      </c>
      <c r="J6" s="2238">
        <v>10</v>
      </c>
      <c r="K6" s="2238">
        <v>11</v>
      </c>
      <c r="L6" s="2238">
        <v>12</v>
      </c>
      <c r="M6" s="2238">
        <v>13</v>
      </c>
      <c r="N6" s="2237">
        <v>14</v>
      </c>
      <c r="O6" s="2239">
        <v>15</v>
      </c>
    </row>
    <row r="7" spans="1:16" s="126" customFormat="1" x14ac:dyDescent="0.25">
      <c r="A7" s="2208" t="s">
        <v>825</v>
      </c>
      <c r="B7" s="2240">
        <v>241</v>
      </c>
      <c r="C7" s="2240">
        <v>98523232</v>
      </c>
      <c r="D7" s="2240">
        <v>881839.77</v>
      </c>
      <c r="E7" s="2240">
        <v>442923</v>
      </c>
      <c r="F7" s="2240">
        <v>10.663286250000001</v>
      </c>
      <c r="G7" s="2240">
        <v>3922.0700000000006</v>
      </c>
      <c r="H7" s="2240">
        <v>736476</v>
      </c>
      <c r="I7" s="2240">
        <v>11.546322000000002</v>
      </c>
      <c r="J7" s="2240">
        <v>6484.4899999999989</v>
      </c>
      <c r="K7" s="2240">
        <v>99702631</v>
      </c>
      <c r="L7" s="2241">
        <f>F7+I7</f>
        <v>22.209608250000002</v>
      </c>
      <c r="M7" s="2240">
        <f>G7+J7</f>
        <v>10406.56</v>
      </c>
      <c r="N7" s="2240">
        <v>1685728</v>
      </c>
      <c r="O7" s="2240">
        <v>15961.831099999998</v>
      </c>
      <c r="P7" s="166"/>
    </row>
    <row r="8" spans="1:16" s="126" customFormat="1" x14ac:dyDescent="0.25">
      <c r="A8" s="2242" t="s">
        <v>944</v>
      </c>
      <c r="B8" s="2243">
        <f>SUM(B9:B11)</f>
        <v>59</v>
      </c>
      <c r="C8" s="2243">
        <f t="shared" ref="C8:J8" si="0">SUM(C9:C11)</f>
        <v>34105065</v>
      </c>
      <c r="D8" s="2243">
        <f t="shared" si="0"/>
        <v>325523.28000000003</v>
      </c>
      <c r="E8" s="2243">
        <f t="shared" si="0"/>
        <v>60029</v>
      </c>
      <c r="F8" s="2243">
        <f t="shared" si="0"/>
        <v>1.48</v>
      </c>
      <c r="G8" s="2243">
        <f t="shared" si="0"/>
        <v>572.67000000000007</v>
      </c>
      <c r="H8" s="2243">
        <f t="shared" si="0"/>
        <v>185194</v>
      </c>
      <c r="I8" s="2243">
        <f t="shared" si="0"/>
        <v>3.5</v>
      </c>
      <c r="J8" s="2243">
        <f t="shared" si="0"/>
        <v>1743.08</v>
      </c>
      <c r="K8" s="2243">
        <f>SUM(K9:K11)</f>
        <v>34350288</v>
      </c>
      <c r="L8" s="2243">
        <f>F8+I8</f>
        <v>4.9800000000000004</v>
      </c>
      <c r="M8" s="2243">
        <f>SUM(M9:M11)</f>
        <v>2315.75</v>
      </c>
      <c r="N8" s="2243">
        <f>N11</f>
        <v>1071901</v>
      </c>
      <c r="O8" s="2243">
        <f>O11</f>
        <v>10134.156199999999</v>
      </c>
      <c r="P8" s="166"/>
    </row>
    <row r="9" spans="1:16" s="126" customFormat="1" x14ac:dyDescent="0.25">
      <c r="A9" s="1259">
        <v>46142</v>
      </c>
      <c r="B9" s="2244">
        <v>19</v>
      </c>
      <c r="C9" s="2244">
        <v>10057773</v>
      </c>
      <c r="D9" s="2244">
        <v>95169.85</v>
      </c>
      <c r="E9" s="2244">
        <v>21248</v>
      </c>
      <c r="F9" s="2244">
        <v>0.65</v>
      </c>
      <c r="G9" s="2244">
        <v>200.81</v>
      </c>
      <c r="H9" s="2244">
        <v>76886</v>
      </c>
      <c r="I9" s="2244">
        <v>1.1399999999999999</v>
      </c>
      <c r="J9" s="2244">
        <v>716.07</v>
      </c>
      <c r="K9" s="2244">
        <v>10155907</v>
      </c>
      <c r="L9" s="2244">
        <f>F9+I9</f>
        <v>1.79</v>
      </c>
      <c r="M9" s="2244">
        <f>G9+J9</f>
        <v>916.88000000000011</v>
      </c>
      <c r="N9" s="2244">
        <v>1703798</v>
      </c>
      <c r="O9" s="2244">
        <v>16201.964899999999</v>
      </c>
      <c r="P9" s="166"/>
    </row>
    <row r="10" spans="1:16" s="126" customFormat="1" x14ac:dyDescent="0.25">
      <c r="A10" s="1259">
        <v>46173</v>
      </c>
      <c r="B10" s="2244">
        <v>19</v>
      </c>
      <c r="C10" s="2244">
        <v>12992713</v>
      </c>
      <c r="D10" s="2244">
        <v>124889.07</v>
      </c>
      <c r="E10" s="2244">
        <v>15342</v>
      </c>
      <c r="F10" s="2244">
        <v>0.47</v>
      </c>
      <c r="G10" s="2244">
        <v>147.62</v>
      </c>
      <c r="H10" s="2244">
        <v>63778</v>
      </c>
      <c r="I10" s="2244">
        <v>1.1399999999999999</v>
      </c>
      <c r="J10" s="2244">
        <v>604.92999999999995</v>
      </c>
      <c r="K10" s="2244">
        <v>13071833</v>
      </c>
      <c r="L10" s="2244">
        <f>F10+I10</f>
        <v>1.6099999999999999</v>
      </c>
      <c r="M10" s="2244">
        <f>G10+J10</f>
        <v>752.55</v>
      </c>
      <c r="N10" s="2244">
        <v>1862644</v>
      </c>
      <c r="O10" s="2244">
        <v>17691.7546</v>
      </c>
      <c r="P10" s="166"/>
    </row>
    <row r="11" spans="1:16" s="125" customFormat="1" x14ac:dyDescent="0.25">
      <c r="A11" s="1259">
        <v>46203</v>
      </c>
      <c r="B11" s="2244">
        <v>21</v>
      </c>
      <c r="C11" s="2244">
        <v>11054579</v>
      </c>
      <c r="D11" s="2244">
        <v>105464.36</v>
      </c>
      <c r="E11" s="2244">
        <v>23439</v>
      </c>
      <c r="F11" s="2244">
        <v>0.36</v>
      </c>
      <c r="G11" s="2244">
        <v>224.24</v>
      </c>
      <c r="H11" s="2244">
        <v>44530</v>
      </c>
      <c r="I11" s="2244">
        <v>1.22</v>
      </c>
      <c r="J11" s="2244">
        <v>422.08</v>
      </c>
      <c r="K11" s="2244">
        <v>11122548</v>
      </c>
      <c r="L11" s="2244">
        <f>F11+I11</f>
        <v>1.58</v>
      </c>
      <c r="M11" s="2244">
        <f>G11+J11</f>
        <v>646.31999999999994</v>
      </c>
      <c r="N11" s="2244">
        <v>1071901</v>
      </c>
      <c r="O11" s="2244">
        <v>10134.156199999999</v>
      </c>
      <c r="P11" s="166"/>
    </row>
    <row r="12" spans="1:16" s="125" customFormat="1" x14ac:dyDescent="0.25">
      <c r="A12" s="169" t="s">
        <v>1080</v>
      </c>
      <c r="B12" s="127"/>
      <c r="C12" s="127"/>
      <c r="D12" s="127"/>
      <c r="E12" s="127"/>
      <c r="F12" s="127"/>
      <c r="G12" s="127"/>
      <c r="H12" s="127"/>
      <c r="I12" s="127"/>
      <c r="J12" s="127"/>
      <c r="K12" s="128"/>
      <c r="L12" s="128"/>
      <c r="M12" s="127"/>
    </row>
    <row r="13" spans="1:16" s="125" customFormat="1" x14ac:dyDescent="0.25">
      <c r="A13" s="1477" t="s">
        <v>121</v>
      </c>
      <c r="B13" s="124"/>
      <c r="C13" s="124"/>
      <c r="D13" s="124"/>
      <c r="E13" s="124"/>
      <c r="F13" s="124"/>
      <c r="G13" s="124"/>
      <c r="H13" s="124"/>
      <c r="I13" s="124"/>
      <c r="J13" s="124"/>
      <c r="K13" s="124"/>
      <c r="L13" s="124"/>
      <c r="M13" s="124"/>
    </row>
    <row r="14" spans="1:16" x14ac:dyDescent="0.25">
      <c r="D14" s="2227"/>
      <c r="E14" s="2245"/>
    </row>
    <row r="15" spans="1:16" s="125" customFormat="1" x14ac:dyDescent="0.25">
      <c r="A15" s="124"/>
      <c r="B15" s="2227"/>
      <c r="C15" s="2227"/>
      <c r="D15" s="2227"/>
      <c r="E15" s="2245"/>
      <c r="F15" s="2227"/>
      <c r="G15" s="2227"/>
      <c r="H15" s="2227"/>
      <c r="I15" s="2227"/>
      <c r="J15" s="2227"/>
      <c r="K15" s="2227"/>
      <c r="L15" s="2227"/>
      <c r="M15" s="2227"/>
    </row>
    <row r="16" spans="1:16" x14ac:dyDescent="0.25">
      <c r="D16" s="2227"/>
      <c r="E16" s="2245"/>
      <c r="K16" s="2227"/>
    </row>
    <row r="17" spans="5:13" x14ac:dyDescent="0.25">
      <c r="K17" s="2227"/>
    </row>
    <row r="18" spans="5:13" x14ac:dyDescent="0.25">
      <c r="K18" s="2227"/>
    </row>
    <row r="19" spans="5:13" x14ac:dyDescent="0.25">
      <c r="E19" s="192"/>
      <c r="F19" s="192"/>
      <c r="G19" s="192"/>
      <c r="H19" s="192"/>
      <c r="I19" s="192"/>
      <c r="J19" s="192"/>
      <c r="K19" s="192"/>
      <c r="L19" s="192"/>
      <c r="M19" s="192"/>
    </row>
    <row r="20" spans="5:13" x14ac:dyDescent="0.25">
      <c r="K20" s="129"/>
      <c r="L20" s="129"/>
      <c r="M20" s="129"/>
    </row>
    <row r="21" spans="5:13" x14ac:dyDescent="0.25">
      <c r="K21" s="129"/>
      <c r="L21" s="129"/>
      <c r="M21" s="129"/>
    </row>
    <row r="22" spans="5:13" x14ac:dyDescent="0.25"/>
    <row r="23" spans="5:13" x14ac:dyDescent="0.25"/>
    <row r="24" spans="5:13" x14ac:dyDescent="0.25"/>
    <row r="25" spans="5:13" x14ac:dyDescent="0.25"/>
    <row r="26" spans="5:13" x14ac:dyDescent="0.25"/>
    <row r="27" spans="5:13" x14ac:dyDescent="0.25"/>
    <row r="28" spans="5:13" x14ac:dyDescent="0.25"/>
    <row r="29" spans="5:13" x14ac:dyDescent="0.25"/>
    <row r="30" spans="5:13" x14ac:dyDescent="0.25"/>
    <row r="31" spans="5:13" x14ac:dyDescent="0.25"/>
    <row r="32" spans="5:13" x14ac:dyDescent="0.25"/>
    <row r="33" x14ac:dyDescent="0.25"/>
    <row r="34" x14ac:dyDescent="0.25"/>
    <row r="35" x14ac:dyDescent="0.25"/>
    <row r="36" x14ac:dyDescent="0.25"/>
    <row r="37" x14ac:dyDescent="0.25"/>
    <row r="38" x14ac:dyDescent="0.25"/>
    <row r="39" x14ac:dyDescent="0.25"/>
  </sheetData>
  <mergeCells count="19">
    <mergeCell ref="N2:O3"/>
    <mergeCell ref="K3:K5"/>
    <mergeCell ref="L3:M3"/>
    <mergeCell ref="N4:N5"/>
    <mergeCell ref="O4:O5"/>
    <mergeCell ref="L4:L5"/>
    <mergeCell ref="M4:M5"/>
    <mergeCell ref="A2:A5"/>
    <mergeCell ref="B2:B5"/>
    <mergeCell ref="C2:D3"/>
    <mergeCell ref="E3:G3"/>
    <mergeCell ref="H3:J3"/>
    <mergeCell ref="C4:C5"/>
    <mergeCell ref="D4:D5"/>
    <mergeCell ref="E4:E5"/>
    <mergeCell ref="F4:G4"/>
    <mergeCell ref="H4:H5"/>
    <mergeCell ref="I4:J4"/>
    <mergeCell ref="E2:M2"/>
  </mergeCells>
  <printOptions horizontalCentered="1"/>
  <pageMargins left="0.78431372549019618" right="0.78431372549019618" top="0.98039215686274517" bottom="0.98039215686274517" header="0.50980392156862753" footer="0.50980392156862753"/>
  <pageSetup paperSize="9" scale="48" orientation="landscape" useFirstPageNumber="1" r:id="rId1"/>
  <headerFooter alignWithMargins="0">
    <oddFooter>&amp;C_x000D_&amp;1#&amp;"Calibri"&amp;10&amp;K008000 Non-Confidential</oddFooter>
  </headerFooter>
  <ignoredErrors>
    <ignoredError sqref="L8:M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88"/>
  <sheetViews>
    <sheetView showGridLines="0" topLeftCell="A4" zoomScaleNormal="100" workbookViewId="0">
      <selection activeCell="B9" sqref="B9"/>
    </sheetView>
  </sheetViews>
  <sheetFormatPr defaultColWidth="9.140625" defaultRowHeight="15" x14ac:dyDescent="0.25"/>
  <cols>
    <col min="1" max="1" width="7.28515625" style="60" customWidth="1"/>
    <col min="2" max="2" width="41.140625" style="60" customWidth="1"/>
    <col min="3" max="3" width="15" style="60" bestFit="1" customWidth="1"/>
    <col min="4" max="4" width="14.28515625" style="60" customWidth="1"/>
    <col min="5" max="5" width="15.5703125" style="60" customWidth="1"/>
    <col min="6" max="6" width="14.28515625" style="69" bestFit="1" customWidth="1"/>
    <col min="7" max="7" width="18.28515625" style="69" bestFit="1" customWidth="1"/>
    <col min="8" max="8" width="14.140625" style="69" bestFit="1" customWidth="1"/>
    <col min="9" max="9" width="10" style="60" bestFit="1" customWidth="1"/>
    <col min="10" max="10" width="10.5703125" style="60" bestFit="1" customWidth="1"/>
    <col min="11" max="11" width="10" style="60" bestFit="1" customWidth="1"/>
    <col min="12" max="12" width="15.140625" style="60" customWidth="1"/>
    <col min="13" max="13" width="12.42578125" style="60" customWidth="1"/>
    <col min="14" max="14" width="14" style="60" customWidth="1"/>
    <col min="15" max="15" width="12.42578125" style="60" customWidth="1"/>
    <col min="16" max="16" width="16.42578125" style="60" customWidth="1"/>
    <col min="17" max="17" width="20.140625" style="60" customWidth="1"/>
    <col min="18" max="20" width="9" style="60" customWidth="1"/>
    <col min="21" max="21" width="8" style="60" customWidth="1"/>
    <col min="22" max="22" width="10" style="60" bestFit="1" customWidth="1"/>
    <col min="23" max="25" width="5.5703125" style="60" customWidth="1"/>
    <col min="26" max="26" width="4.5703125" style="60" customWidth="1"/>
    <col min="27" max="16384" width="9.140625" style="60"/>
  </cols>
  <sheetData>
    <row r="1" spans="1:17" ht="15.75" thickBot="1" x14ac:dyDescent="0.3">
      <c r="A1" s="2301" t="s">
        <v>799</v>
      </c>
      <c r="B1" s="2302"/>
      <c r="C1" s="2302"/>
      <c r="D1" s="2302"/>
      <c r="E1" s="2302"/>
      <c r="F1" s="2302"/>
      <c r="G1" s="2302"/>
      <c r="H1" s="2302"/>
      <c r="I1" s="2302"/>
      <c r="J1" s="2302"/>
      <c r="K1" s="2302"/>
      <c r="L1" s="2302"/>
      <c r="M1" s="2302"/>
      <c r="N1" s="2302"/>
      <c r="O1" s="2302"/>
      <c r="P1" s="2302"/>
      <c r="Q1" s="2302"/>
    </row>
    <row r="2" spans="1:17" ht="15" customHeight="1" x14ac:dyDescent="0.25">
      <c r="A2" s="2303" t="s">
        <v>6</v>
      </c>
      <c r="B2" s="2305" t="s">
        <v>7</v>
      </c>
      <c r="C2" s="2294" t="s">
        <v>8</v>
      </c>
      <c r="D2" s="2294" t="s">
        <v>9</v>
      </c>
      <c r="E2" s="2294" t="s">
        <v>10</v>
      </c>
      <c r="F2" s="2307" t="s">
        <v>593</v>
      </c>
      <c r="G2" s="2307" t="s">
        <v>594</v>
      </c>
      <c r="H2" s="2307" t="s">
        <v>595</v>
      </c>
      <c r="I2" s="2309" t="s">
        <v>910</v>
      </c>
      <c r="J2" s="2310"/>
      <c r="K2" s="2311"/>
      <c r="L2" s="2294" t="s">
        <v>11</v>
      </c>
      <c r="M2" s="2296" t="s">
        <v>12</v>
      </c>
      <c r="N2" s="2297"/>
      <c r="O2" s="2297"/>
      <c r="P2" s="2298"/>
      <c r="Q2" s="2299" t="s">
        <v>1127</v>
      </c>
    </row>
    <row r="3" spans="1:17" ht="15.75" thickBot="1" x14ac:dyDescent="0.3">
      <c r="A3" s="2304"/>
      <c r="B3" s="2306"/>
      <c r="C3" s="2295"/>
      <c r="D3" s="2295"/>
      <c r="E3" s="2295"/>
      <c r="F3" s="2308"/>
      <c r="G3" s="2308"/>
      <c r="H3" s="2308"/>
      <c r="I3" s="347" t="s">
        <v>13</v>
      </c>
      <c r="J3" s="348" t="s">
        <v>14</v>
      </c>
      <c r="K3" s="349" t="s">
        <v>15</v>
      </c>
      <c r="L3" s="2295"/>
      <c r="M3" s="347" t="s">
        <v>16</v>
      </c>
      <c r="N3" s="349" t="s">
        <v>17</v>
      </c>
      <c r="O3" s="348" t="s">
        <v>18</v>
      </c>
      <c r="P3" s="350" t="s">
        <v>812</v>
      </c>
      <c r="Q3" s="2300"/>
    </row>
    <row r="4" spans="1:17" x14ac:dyDescent="0.25">
      <c r="A4" s="1146">
        <v>1</v>
      </c>
      <c r="B4" s="1509" t="s">
        <v>994</v>
      </c>
      <c r="C4" s="1510">
        <v>46175</v>
      </c>
      <c r="D4" s="1509" t="s">
        <v>881</v>
      </c>
      <c r="E4" s="1511">
        <v>2670000</v>
      </c>
      <c r="F4" s="1511">
        <v>10</v>
      </c>
      <c r="G4" s="1511">
        <v>81</v>
      </c>
      <c r="H4" s="1511">
        <v>91</v>
      </c>
      <c r="I4" s="1512">
        <v>24.297000000000001</v>
      </c>
      <c r="J4" s="1512">
        <v>0</v>
      </c>
      <c r="K4" s="1512">
        <v>24.29</v>
      </c>
      <c r="L4" s="1513">
        <v>2.42</v>
      </c>
      <c r="M4" s="1512">
        <v>986400</v>
      </c>
      <c r="N4" s="1512">
        <v>764400</v>
      </c>
      <c r="O4" s="1512">
        <v>784800</v>
      </c>
      <c r="P4" s="1512">
        <v>134400</v>
      </c>
      <c r="Q4" s="810">
        <f>SUM(M4:O4)</f>
        <v>2535600</v>
      </c>
    </row>
    <row r="5" spans="1:17" x14ac:dyDescent="0.25">
      <c r="A5" s="1146">
        <v>2</v>
      </c>
      <c r="B5" s="1509" t="s">
        <v>995</v>
      </c>
      <c r="C5" s="1514">
        <v>46176</v>
      </c>
      <c r="D5" s="1509" t="s">
        <v>881</v>
      </c>
      <c r="E5" s="1511">
        <v>2890000</v>
      </c>
      <c r="F5" s="1511">
        <v>10</v>
      </c>
      <c r="G5" s="1511">
        <v>53</v>
      </c>
      <c r="H5" s="1511">
        <v>63</v>
      </c>
      <c r="I5" s="1512">
        <v>18.207000000000001</v>
      </c>
      <c r="J5" s="1512">
        <v>0</v>
      </c>
      <c r="K5" s="1512">
        <v>18.207000000000001</v>
      </c>
      <c r="L5" s="1513">
        <v>207.6</v>
      </c>
      <c r="M5" s="1512">
        <v>1366000</v>
      </c>
      <c r="N5" s="1512">
        <v>414000</v>
      </c>
      <c r="O5" s="1512">
        <v>964000</v>
      </c>
      <c r="P5" s="1512">
        <v>146000</v>
      </c>
      <c r="Q5" s="810">
        <f>SUM(M5:O5)</f>
        <v>2744000</v>
      </c>
    </row>
    <row r="6" spans="1:17" x14ac:dyDescent="0.25">
      <c r="A6" s="1146">
        <v>3</v>
      </c>
      <c r="B6" s="1509" t="s">
        <v>996</v>
      </c>
      <c r="C6" s="1514">
        <v>46184</v>
      </c>
      <c r="D6" s="1509" t="s">
        <v>881</v>
      </c>
      <c r="E6" s="1511">
        <v>2168800</v>
      </c>
      <c r="F6" s="1511">
        <v>10</v>
      </c>
      <c r="G6" s="1511">
        <v>156</v>
      </c>
      <c r="H6" s="1511">
        <v>166</v>
      </c>
      <c r="I6" s="1512">
        <v>29.04336</v>
      </c>
      <c r="J6" s="1512">
        <v>6.9587199999999996</v>
      </c>
      <c r="K6" s="1512">
        <v>36.002079999999999</v>
      </c>
      <c r="L6" s="1513">
        <v>4.71</v>
      </c>
      <c r="M6" s="1512">
        <v>18400</v>
      </c>
      <c r="N6" s="1512">
        <v>1008000</v>
      </c>
      <c r="O6" s="1512">
        <v>1032000</v>
      </c>
      <c r="P6" s="1512">
        <v>110400</v>
      </c>
      <c r="Q6" s="810">
        <f>SUM(M6:O6)</f>
        <v>2058400</v>
      </c>
    </row>
    <row r="7" spans="1:17" x14ac:dyDescent="0.25">
      <c r="A7" s="1146">
        <v>4</v>
      </c>
      <c r="B7" s="1509" t="s">
        <v>997</v>
      </c>
      <c r="C7" s="1514">
        <v>46197</v>
      </c>
      <c r="D7" s="1509" t="s">
        <v>881</v>
      </c>
      <c r="E7" s="1511">
        <v>38484000</v>
      </c>
      <c r="F7" s="1511">
        <v>1</v>
      </c>
      <c r="G7" s="1511">
        <v>22</v>
      </c>
      <c r="H7" s="1511">
        <v>23</v>
      </c>
      <c r="I7" s="1512">
        <v>79.598399999999998</v>
      </c>
      <c r="J7" s="1512">
        <v>8.9147999999999996</v>
      </c>
      <c r="K7" s="1512">
        <v>88.513199999999998</v>
      </c>
      <c r="L7" s="1513">
        <v>2.61</v>
      </c>
      <c r="M7" s="1512">
        <v>378000</v>
      </c>
      <c r="N7" s="1512">
        <v>18288000</v>
      </c>
      <c r="O7" s="1512">
        <v>17892000</v>
      </c>
      <c r="P7" s="1512">
        <v>1926000</v>
      </c>
      <c r="Q7" s="810">
        <f t="shared" ref="Q7:Q12" si="0">SUM(M7:O7)</f>
        <v>36558000</v>
      </c>
    </row>
    <row r="8" spans="1:17" x14ac:dyDescent="0.25">
      <c r="A8" s="1146">
        <v>5</v>
      </c>
      <c r="B8" s="1509" t="s">
        <v>998</v>
      </c>
      <c r="C8" s="1510">
        <v>46181</v>
      </c>
      <c r="D8" s="1509" t="s">
        <v>881</v>
      </c>
      <c r="E8" s="1511">
        <v>4700000</v>
      </c>
      <c r="F8" s="1511">
        <v>10</v>
      </c>
      <c r="G8" s="1511">
        <v>139</v>
      </c>
      <c r="H8" s="1511">
        <v>149</v>
      </c>
      <c r="I8" s="1512">
        <v>70.03</v>
      </c>
      <c r="J8" s="1512">
        <v>0</v>
      </c>
      <c r="K8" s="1512">
        <v>70.03</v>
      </c>
      <c r="L8" s="1513">
        <v>318.70999999999998</v>
      </c>
      <c r="M8" s="1512">
        <v>2228000</v>
      </c>
      <c r="N8" s="1512">
        <v>672000</v>
      </c>
      <c r="O8" s="1512">
        <v>1564000</v>
      </c>
      <c r="P8" s="1512">
        <v>236000</v>
      </c>
      <c r="Q8" s="810">
        <f t="shared" si="0"/>
        <v>4464000</v>
      </c>
    </row>
    <row r="9" spans="1:17" x14ac:dyDescent="0.25">
      <c r="A9" s="1146">
        <v>6</v>
      </c>
      <c r="B9" s="1509" t="s">
        <v>999</v>
      </c>
      <c r="C9" s="1510">
        <v>46192</v>
      </c>
      <c r="D9" s="1509" t="s">
        <v>881</v>
      </c>
      <c r="E9" s="1511">
        <v>5269200</v>
      </c>
      <c r="F9" s="1511">
        <v>10</v>
      </c>
      <c r="G9" s="1511">
        <v>93</v>
      </c>
      <c r="H9" s="1511">
        <v>103</v>
      </c>
      <c r="I9" s="1512">
        <v>54.272759999999998</v>
      </c>
      <c r="J9" s="1512">
        <v>0</v>
      </c>
      <c r="K9" s="1512">
        <v>54.272759999999998</v>
      </c>
      <c r="L9" s="1513">
        <v>284.7</v>
      </c>
      <c r="M9" s="1512">
        <v>2502000</v>
      </c>
      <c r="N9" s="1512">
        <v>751200</v>
      </c>
      <c r="O9" s="1512">
        <v>1752000</v>
      </c>
      <c r="P9" s="1512">
        <v>264000</v>
      </c>
      <c r="Q9" s="810">
        <f t="shared" si="0"/>
        <v>5005200</v>
      </c>
    </row>
    <row r="10" spans="1:17" x14ac:dyDescent="0.25">
      <c r="A10" s="1146">
        <v>7</v>
      </c>
      <c r="B10" s="1509" t="s">
        <v>1000</v>
      </c>
      <c r="C10" s="1510">
        <v>46175</v>
      </c>
      <c r="D10" s="1509" t="s">
        <v>881</v>
      </c>
      <c r="E10" s="1511">
        <v>5286400</v>
      </c>
      <c r="F10" s="1511">
        <v>10</v>
      </c>
      <c r="G10" s="1511">
        <v>73</v>
      </c>
      <c r="H10" s="1511">
        <v>83</v>
      </c>
      <c r="I10" s="1512">
        <v>43.877119999999998</v>
      </c>
      <c r="J10" s="1512">
        <v>0</v>
      </c>
      <c r="K10" s="1512">
        <v>43.87</v>
      </c>
      <c r="L10" s="1513">
        <v>6.35</v>
      </c>
      <c r="M10" s="1512">
        <v>0</v>
      </c>
      <c r="N10" s="1512">
        <v>2507200</v>
      </c>
      <c r="O10" s="1512">
        <v>2512000</v>
      </c>
      <c r="P10" s="1512">
        <v>267200</v>
      </c>
      <c r="Q10" s="810">
        <f t="shared" si="0"/>
        <v>5019200</v>
      </c>
    </row>
    <row r="11" spans="1:17" x14ac:dyDescent="0.25">
      <c r="A11" s="1146">
        <v>8</v>
      </c>
      <c r="B11" s="1509" t="s">
        <v>1001</v>
      </c>
      <c r="C11" s="1514">
        <v>46191</v>
      </c>
      <c r="D11" s="1509" t="s">
        <v>881</v>
      </c>
      <c r="E11" s="1511">
        <v>5542000</v>
      </c>
      <c r="F11" s="1511">
        <v>10</v>
      </c>
      <c r="G11" s="1511">
        <v>117</v>
      </c>
      <c r="H11" s="1511">
        <v>127</v>
      </c>
      <c r="I11" s="1512">
        <v>60.223399999999998</v>
      </c>
      <c r="J11" s="1512">
        <v>10.16</v>
      </c>
      <c r="K11" s="1512">
        <v>70.383399999999995</v>
      </c>
      <c r="L11" s="1513">
        <v>208.53</v>
      </c>
      <c r="M11" s="1512">
        <v>2539000</v>
      </c>
      <c r="N11" s="1512">
        <v>765000</v>
      </c>
      <c r="O11" s="1512">
        <v>1780000</v>
      </c>
      <c r="P11" s="1512">
        <v>458000</v>
      </c>
      <c r="Q11" s="810">
        <f t="shared" si="0"/>
        <v>5084000</v>
      </c>
    </row>
    <row r="12" spans="1:17" x14ac:dyDescent="0.25">
      <c r="A12" s="1146">
        <v>9</v>
      </c>
      <c r="B12" s="1509" t="s">
        <v>1002</v>
      </c>
      <c r="C12" s="1514">
        <v>46178</v>
      </c>
      <c r="D12" s="1509" t="s">
        <v>881</v>
      </c>
      <c r="E12" s="1511">
        <v>3898000</v>
      </c>
      <c r="F12" s="1511">
        <v>10</v>
      </c>
      <c r="G12" s="1511">
        <v>60</v>
      </c>
      <c r="H12" s="1511">
        <v>70</v>
      </c>
      <c r="I12" s="1512">
        <v>27.286000000000001</v>
      </c>
      <c r="J12" s="1512">
        <v>0</v>
      </c>
      <c r="K12" s="1512">
        <v>27.286000000000001</v>
      </c>
      <c r="L12" s="1513">
        <v>4.34</v>
      </c>
      <c r="M12" s="1512">
        <v>0</v>
      </c>
      <c r="N12" s="1512">
        <v>830000</v>
      </c>
      <c r="O12" s="1512">
        <v>2872000</v>
      </c>
      <c r="P12" s="1512">
        <v>196000</v>
      </c>
      <c r="Q12" s="810">
        <f t="shared" si="0"/>
        <v>3702000</v>
      </c>
    </row>
    <row r="13" spans="1:17" x14ac:dyDescent="0.25">
      <c r="A13" s="1146">
        <v>10</v>
      </c>
      <c r="B13" s="1509" t="s">
        <v>1003</v>
      </c>
      <c r="C13" s="1514">
        <v>46197</v>
      </c>
      <c r="D13" s="1509" t="s">
        <v>881</v>
      </c>
      <c r="E13" s="1511">
        <v>1598400</v>
      </c>
      <c r="F13" s="1511">
        <v>10</v>
      </c>
      <c r="G13" s="1511">
        <v>102</v>
      </c>
      <c r="H13" s="1511">
        <v>112</v>
      </c>
      <c r="I13" s="1512">
        <v>17.902080000000002</v>
      </c>
      <c r="J13" s="1512">
        <v>0</v>
      </c>
      <c r="K13" s="1512">
        <v>17.902080000000002</v>
      </c>
      <c r="L13" s="1513">
        <v>4.57</v>
      </c>
      <c r="M13" s="1512">
        <v>0</v>
      </c>
      <c r="N13" s="1512">
        <v>691200</v>
      </c>
      <c r="O13" s="1512">
        <v>825600</v>
      </c>
      <c r="P13" s="1512">
        <v>81600</v>
      </c>
      <c r="Q13" s="810">
        <f>SUM(M13:O13)</f>
        <v>1516800</v>
      </c>
    </row>
    <row r="14" spans="1:17" x14ac:dyDescent="0.25">
      <c r="A14" s="1146">
        <v>11</v>
      </c>
      <c r="B14" s="1509" t="s">
        <v>1004</v>
      </c>
      <c r="C14" s="1514">
        <v>46184</v>
      </c>
      <c r="D14" s="1509" t="s">
        <v>881</v>
      </c>
      <c r="E14" s="1511">
        <v>2242000</v>
      </c>
      <c r="F14" s="1511">
        <v>10</v>
      </c>
      <c r="G14" s="1511">
        <v>50</v>
      </c>
      <c r="H14" s="1511">
        <v>60</v>
      </c>
      <c r="I14" s="1512">
        <v>13.452</v>
      </c>
      <c r="J14" s="1512">
        <v>0</v>
      </c>
      <c r="K14" s="1512">
        <v>13.452</v>
      </c>
      <c r="L14" s="1513">
        <v>83.15</v>
      </c>
      <c r="M14" s="1512">
        <v>0</v>
      </c>
      <c r="N14" s="1512">
        <v>1064000</v>
      </c>
      <c r="O14" s="1512">
        <v>1064000</v>
      </c>
      <c r="P14" s="1512">
        <v>114000</v>
      </c>
      <c r="Q14" s="810">
        <f>SUM(M14:O14)</f>
        <v>2128000</v>
      </c>
    </row>
    <row r="15" spans="1:17" x14ac:dyDescent="0.25">
      <c r="A15" s="1146">
        <v>12</v>
      </c>
      <c r="B15" s="1509" t="s">
        <v>1005</v>
      </c>
      <c r="C15" s="1514">
        <v>46174</v>
      </c>
      <c r="D15" s="1509" t="s">
        <v>881</v>
      </c>
      <c r="E15" s="1511">
        <v>5200000</v>
      </c>
      <c r="F15" s="1511">
        <v>10</v>
      </c>
      <c r="G15" s="1511">
        <v>42</v>
      </c>
      <c r="H15" s="1511">
        <v>52</v>
      </c>
      <c r="I15" s="1512">
        <v>27.04</v>
      </c>
      <c r="J15" s="1512">
        <v>0</v>
      </c>
      <c r="K15" s="1512">
        <v>27.04</v>
      </c>
      <c r="L15" s="1513">
        <v>3.23</v>
      </c>
      <c r="M15" s="1512">
        <v>2452000</v>
      </c>
      <c r="N15" s="1512">
        <v>756000</v>
      </c>
      <c r="O15" s="1512">
        <v>1732000</v>
      </c>
      <c r="P15" s="1512">
        <v>260000</v>
      </c>
      <c r="Q15" s="810">
        <f>SUM(M15:O15)</f>
        <v>4940000</v>
      </c>
    </row>
    <row r="16" spans="1:17" x14ac:dyDescent="0.25">
      <c r="A16" s="1146">
        <v>13</v>
      </c>
      <c r="B16" s="1509" t="s">
        <v>1006</v>
      </c>
      <c r="C16" s="1514">
        <v>46202</v>
      </c>
      <c r="D16" s="1509" t="s">
        <v>881</v>
      </c>
      <c r="E16" s="1511">
        <v>3000000</v>
      </c>
      <c r="F16" s="1511">
        <v>10</v>
      </c>
      <c r="G16" s="1511">
        <v>70</v>
      </c>
      <c r="H16" s="1511">
        <v>80</v>
      </c>
      <c r="I16" s="1512">
        <v>24</v>
      </c>
      <c r="J16" s="1512">
        <v>0</v>
      </c>
      <c r="K16" s="1512">
        <v>24</v>
      </c>
      <c r="L16" s="1513">
        <v>4.43</v>
      </c>
      <c r="M16" s="1512">
        <v>1419200</v>
      </c>
      <c r="N16" s="1512">
        <v>432000</v>
      </c>
      <c r="O16" s="1512">
        <v>998400</v>
      </c>
      <c r="P16" s="1512">
        <v>150400</v>
      </c>
      <c r="Q16" s="810">
        <f t="shared" ref="Q16:Q18" si="1">SUM(M16:O16)</f>
        <v>2849600</v>
      </c>
    </row>
    <row r="17" spans="1:17" x14ac:dyDescent="0.25">
      <c r="A17" s="1146">
        <v>14</v>
      </c>
      <c r="B17" s="1509" t="s">
        <v>1007</v>
      </c>
      <c r="C17" s="1514">
        <v>46181</v>
      </c>
      <c r="D17" s="1509" t="s">
        <v>881</v>
      </c>
      <c r="E17" s="1511">
        <v>4980000</v>
      </c>
      <c r="F17" s="1511">
        <v>10</v>
      </c>
      <c r="G17" s="1511">
        <v>118</v>
      </c>
      <c r="H17" s="1511">
        <v>128</v>
      </c>
      <c r="I17" s="1512">
        <v>51.2</v>
      </c>
      <c r="J17" s="1512">
        <v>12.544</v>
      </c>
      <c r="K17" s="1512">
        <v>63.744</v>
      </c>
      <c r="L17" s="1513">
        <v>2.2200000000000002</v>
      </c>
      <c r="M17" s="1512">
        <v>1999000</v>
      </c>
      <c r="N17" s="1512">
        <v>1890000</v>
      </c>
      <c r="O17" s="1512">
        <v>842000</v>
      </c>
      <c r="P17" s="1512">
        <v>249000</v>
      </c>
      <c r="Q17" s="810">
        <f t="shared" si="1"/>
        <v>4731000</v>
      </c>
    </row>
    <row r="18" spans="1:17" x14ac:dyDescent="0.25">
      <c r="A18" s="1146">
        <v>15</v>
      </c>
      <c r="B18" s="1509" t="s">
        <v>1008</v>
      </c>
      <c r="C18" s="1514">
        <v>46197</v>
      </c>
      <c r="D18" s="1509" t="s">
        <v>881</v>
      </c>
      <c r="E18" s="1511">
        <v>1122400</v>
      </c>
      <c r="F18" s="1511">
        <v>10</v>
      </c>
      <c r="G18" s="1511">
        <v>311</v>
      </c>
      <c r="H18" s="1511">
        <v>321</v>
      </c>
      <c r="I18" s="1512">
        <v>28.902840000000001</v>
      </c>
      <c r="J18" s="1512">
        <v>7.1261999999999999</v>
      </c>
      <c r="K18" s="1512">
        <v>36.01</v>
      </c>
      <c r="L18" s="1513">
        <v>1.87</v>
      </c>
      <c r="M18" s="1512">
        <v>0</v>
      </c>
      <c r="N18" s="1512">
        <v>451600</v>
      </c>
      <c r="O18" s="1512">
        <v>612800</v>
      </c>
      <c r="P18" s="1512">
        <v>58000</v>
      </c>
      <c r="Q18" s="810">
        <f t="shared" si="1"/>
        <v>1064400</v>
      </c>
    </row>
    <row r="19" spans="1:17" x14ac:dyDescent="0.25">
      <c r="A19" s="1146">
        <v>16</v>
      </c>
      <c r="B19" s="1509" t="s">
        <v>1009</v>
      </c>
      <c r="C19" s="1514">
        <v>46183</v>
      </c>
      <c r="D19" s="1509" t="s">
        <v>841</v>
      </c>
      <c r="E19" s="1511">
        <v>1330060</v>
      </c>
      <c r="F19" s="1511">
        <v>10</v>
      </c>
      <c r="G19" s="1511">
        <v>102</v>
      </c>
      <c r="H19" s="1511">
        <v>112</v>
      </c>
      <c r="I19" s="1512">
        <v>14.896672000000001</v>
      </c>
      <c r="J19" s="1512">
        <v>0</v>
      </c>
      <c r="K19" s="1512">
        <v>14.89</v>
      </c>
      <c r="L19" s="1513">
        <v>1.38</v>
      </c>
      <c r="M19" s="1512">
        <v>0</v>
      </c>
      <c r="N19" s="1512">
        <v>0</v>
      </c>
      <c r="O19" s="1512">
        <v>0</v>
      </c>
      <c r="P19" s="1512">
        <v>0</v>
      </c>
      <c r="Q19" s="810">
        <f>SUM(M19:O19)</f>
        <v>0</v>
      </c>
    </row>
    <row r="20" spans="1:17" x14ac:dyDescent="0.25">
      <c r="A20" s="1146">
        <v>17</v>
      </c>
      <c r="B20" s="1509" t="s">
        <v>1010</v>
      </c>
      <c r="C20" s="1514">
        <v>46174</v>
      </c>
      <c r="D20" s="1509" t="s">
        <v>841</v>
      </c>
      <c r="E20" s="1511">
        <v>410625000</v>
      </c>
      <c r="F20" s="1511">
        <v>1</v>
      </c>
      <c r="G20" s="1511">
        <v>0</v>
      </c>
      <c r="H20" s="1511">
        <v>1</v>
      </c>
      <c r="I20" s="1512">
        <v>41.0625</v>
      </c>
      <c r="J20" s="1512">
        <v>0</v>
      </c>
      <c r="K20" s="1512">
        <v>41.0625</v>
      </c>
      <c r="L20" s="1513">
        <v>1.01</v>
      </c>
      <c r="M20" s="1512">
        <v>0</v>
      </c>
      <c r="N20" s="1512">
        <v>0</v>
      </c>
      <c r="O20" s="1512">
        <v>0</v>
      </c>
      <c r="P20" s="1512">
        <v>0</v>
      </c>
      <c r="Q20" s="810">
        <f>SUM(M20:O20)</f>
        <v>0</v>
      </c>
    </row>
    <row r="21" spans="1:17" x14ac:dyDescent="0.25">
      <c r="A21" s="1146">
        <v>18</v>
      </c>
      <c r="B21" s="1509" t="s">
        <v>1011</v>
      </c>
      <c r="C21" s="1514">
        <v>46188</v>
      </c>
      <c r="D21" s="1509" t="s">
        <v>841</v>
      </c>
      <c r="E21" s="1511">
        <v>3650356</v>
      </c>
      <c r="F21" s="1511">
        <v>10</v>
      </c>
      <c r="G21" s="1511">
        <v>135</v>
      </c>
      <c r="H21" s="1511">
        <v>145</v>
      </c>
      <c r="I21" s="1512">
        <v>52.930162000000003</v>
      </c>
      <c r="J21" s="1512">
        <v>0</v>
      </c>
      <c r="K21" s="1512">
        <v>52.930162000000003</v>
      </c>
      <c r="L21" s="1513">
        <v>1.22</v>
      </c>
      <c r="M21" s="1512">
        <v>0</v>
      </c>
      <c r="N21" s="1512">
        <v>0</v>
      </c>
      <c r="O21" s="1512">
        <v>0</v>
      </c>
      <c r="P21" s="1512">
        <v>0</v>
      </c>
      <c r="Q21" s="810">
        <f>SUM(M21:O21)</f>
        <v>0</v>
      </c>
    </row>
    <row r="22" spans="1:17" x14ac:dyDescent="0.25">
      <c r="A22" s="1146">
        <v>19</v>
      </c>
      <c r="B22" s="1509" t="s">
        <v>1012</v>
      </c>
      <c r="C22" s="1514">
        <v>46183</v>
      </c>
      <c r="D22" s="1509" t="s">
        <v>841</v>
      </c>
      <c r="E22" s="1511">
        <v>24641400</v>
      </c>
      <c r="F22" s="1511">
        <v>10</v>
      </c>
      <c r="G22" s="1511">
        <v>10</v>
      </c>
      <c r="H22" s="1511">
        <v>20</v>
      </c>
      <c r="I22" s="1512">
        <v>49.282800000000002</v>
      </c>
      <c r="J22" s="1512">
        <v>0</v>
      </c>
      <c r="K22" s="1512">
        <v>49.282800000000002</v>
      </c>
      <c r="L22" s="1513">
        <v>1.01</v>
      </c>
      <c r="M22" s="1512">
        <v>0</v>
      </c>
      <c r="N22" s="1512">
        <v>0</v>
      </c>
      <c r="O22" s="1512">
        <v>0</v>
      </c>
      <c r="P22" s="1512">
        <v>0</v>
      </c>
      <c r="Q22" s="810">
        <f t="shared" ref="Q22:Q26" si="2">SUM(M22:O22)</f>
        <v>0</v>
      </c>
    </row>
    <row r="23" spans="1:17" x14ac:dyDescent="0.25">
      <c r="A23" s="1146">
        <v>20</v>
      </c>
      <c r="B23" s="1509" t="s">
        <v>1013</v>
      </c>
      <c r="C23" s="1514">
        <v>46178</v>
      </c>
      <c r="D23" s="1509" t="s">
        <v>841</v>
      </c>
      <c r="E23" s="1511">
        <v>11797736</v>
      </c>
      <c r="F23" s="1511">
        <v>10</v>
      </c>
      <c r="G23" s="1511">
        <v>41</v>
      </c>
      <c r="H23" s="1511">
        <v>51</v>
      </c>
      <c r="I23" s="1512">
        <v>60.168453599999999</v>
      </c>
      <c r="J23" s="1512">
        <v>0</v>
      </c>
      <c r="K23" s="1512">
        <v>60.16</v>
      </c>
      <c r="L23" s="1513">
        <v>2.54</v>
      </c>
      <c r="M23" s="1512">
        <v>0</v>
      </c>
      <c r="N23" s="1512">
        <v>0</v>
      </c>
      <c r="O23" s="1512">
        <v>0</v>
      </c>
      <c r="P23" s="1512">
        <v>0</v>
      </c>
      <c r="Q23" s="810">
        <f t="shared" si="2"/>
        <v>0</v>
      </c>
    </row>
    <row r="24" spans="1:17" x14ac:dyDescent="0.25">
      <c r="A24" s="1146">
        <v>21</v>
      </c>
      <c r="B24" s="1509" t="s">
        <v>1014</v>
      </c>
      <c r="C24" s="1514">
        <v>46190</v>
      </c>
      <c r="D24" s="1509" t="s">
        <v>841</v>
      </c>
      <c r="E24" s="1511">
        <v>29029160</v>
      </c>
      <c r="F24" s="1511">
        <v>5</v>
      </c>
      <c r="G24" s="1511">
        <v>5</v>
      </c>
      <c r="H24" s="1511">
        <v>10</v>
      </c>
      <c r="I24" s="1512">
        <v>29.029160000000001</v>
      </c>
      <c r="J24" s="1512">
        <v>0</v>
      </c>
      <c r="K24" s="1512">
        <v>29.02</v>
      </c>
      <c r="L24" s="1513">
        <v>1.92</v>
      </c>
      <c r="M24" s="1512">
        <v>0</v>
      </c>
      <c r="N24" s="1512">
        <v>0</v>
      </c>
      <c r="O24" s="1512">
        <v>0</v>
      </c>
      <c r="P24" s="1512">
        <v>0</v>
      </c>
      <c r="Q24" s="810">
        <f t="shared" si="2"/>
        <v>0</v>
      </c>
    </row>
    <row r="25" spans="1:17" x14ac:dyDescent="0.25">
      <c r="A25" s="1146">
        <v>22</v>
      </c>
      <c r="B25" s="1509" t="s">
        <v>1015</v>
      </c>
      <c r="C25" s="1514">
        <v>46189</v>
      </c>
      <c r="D25" s="1509" t="s">
        <v>841</v>
      </c>
      <c r="E25" s="1511">
        <v>687592710</v>
      </c>
      <c r="F25" s="1511">
        <v>1</v>
      </c>
      <c r="G25" s="1511">
        <v>0.44999999999999996</v>
      </c>
      <c r="H25" s="1511">
        <v>1.45</v>
      </c>
      <c r="I25" s="1512">
        <v>99.700942949999998</v>
      </c>
      <c r="J25" s="1512">
        <v>0</v>
      </c>
      <c r="K25" s="1512">
        <v>99.700942949999998</v>
      </c>
      <c r="L25" s="1513">
        <v>1.03</v>
      </c>
      <c r="M25" s="1512">
        <v>0</v>
      </c>
      <c r="N25" s="1512">
        <v>0</v>
      </c>
      <c r="O25" s="1512">
        <v>0</v>
      </c>
      <c r="P25" s="1512">
        <v>0</v>
      </c>
      <c r="Q25" s="810">
        <f t="shared" si="2"/>
        <v>0</v>
      </c>
    </row>
    <row r="26" spans="1:17" x14ac:dyDescent="0.25">
      <c r="A26" s="1146">
        <v>23</v>
      </c>
      <c r="B26" s="1509" t="s">
        <v>1016</v>
      </c>
      <c r="C26" s="1510">
        <v>46185</v>
      </c>
      <c r="D26" s="1509" t="s">
        <v>882</v>
      </c>
      <c r="E26" s="1511">
        <v>4728000</v>
      </c>
      <c r="F26" s="1511">
        <v>10</v>
      </c>
      <c r="G26" s="1511">
        <v>106</v>
      </c>
      <c r="H26" s="1511">
        <v>116</v>
      </c>
      <c r="I26" s="1512">
        <v>54.66</v>
      </c>
      <c r="J26" s="1512">
        <v>0</v>
      </c>
      <c r="K26" s="1512">
        <v>54.66</v>
      </c>
      <c r="L26" s="1513">
        <v>19.149999999999999</v>
      </c>
      <c r="M26" s="1512">
        <v>2154000</v>
      </c>
      <c r="N26" s="1512">
        <v>646800</v>
      </c>
      <c r="O26" s="1512">
        <v>1509600</v>
      </c>
      <c r="P26" s="1512">
        <v>417600</v>
      </c>
      <c r="Q26" s="810">
        <f t="shared" si="2"/>
        <v>4310400</v>
      </c>
    </row>
    <row r="27" spans="1:17" x14ac:dyDescent="0.25">
      <c r="A27" s="1146">
        <v>24</v>
      </c>
      <c r="B27" s="1515" t="s">
        <v>1017</v>
      </c>
      <c r="C27" s="1510">
        <v>46190</v>
      </c>
      <c r="D27" s="1515" t="s">
        <v>882</v>
      </c>
      <c r="E27" s="1511">
        <v>5234000</v>
      </c>
      <c r="F27" s="1511">
        <v>10</v>
      </c>
      <c r="G27" s="1511">
        <v>56</v>
      </c>
      <c r="H27" s="1511">
        <v>66</v>
      </c>
      <c r="I27" s="1512">
        <v>34.544400000000003</v>
      </c>
      <c r="J27" s="1512">
        <v>0</v>
      </c>
      <c r="K27" s="1512">
        <v>34.544400000000003</v>
      </c>
      <c r="L27" s="1513">
        <v>1.6</v>
      </c>
      <c r="M27" s="1512">
        <v>50000</v>
      </c>
      <c r="N27" s="1512">
        <v>1024000</v>
      </c>
      <c r="O27" s="1512">
        <v>3896000</v>
      </c>
      <c r="P27" s="1512">
        <v>264000</v>
      </c>
      <c r="Q27" s="810">
        <f>SUM(M27:O27)</f>
        <v>4970000</v>
      </c>
    </row>
    <row r="28" spans="1:17" x14ac:dyDescent="0.25">
      <c r="A28" s="1146">
        <v>25</v>
      </c>
      <c r="B28" s="1515" t="s">
        <v>1018</v>
      </c>
      <c r="C28" s="1510">
        <v>46197</v>
      </c>
      <c r="D28" s="1515" t="s">
        <v>882</v>
      </c>
      <c r="E28" s="1511">
        <v>5424000</v>
      </c>
      <c r="F28" s="1511">
        <v>10</v>
      </c>
      <c r="G28" s="1511">
        <v>193</v>
      </c>
      <c r="H28" s="1511">
        <v>203</v>
      </c>
      <c r="I28" s="1512">
        <v>110.10720000000001</v>
      </c>
      <c r="J28" s="1512">
        <v>0</v>
      </c>
      <c r="K28" s="1512">
        <v>110.10720000000001</v>
      </c>
      <c r="L28" s="1513">
        <v>96.129300000000001</v>
      </c>
      <c r="M28" s="1512">
        <v>2574000</v>
      </c>
      <c r="N28" s="1512">
        <v>774000</v>
      </c>
      <c r="O28" s="1512">
        <v>1803600</v>
      </c>
      <c r="P28" s="1512">
        <v>272400</v>
      </c>
      <c r="Q28" s="810">
        <f>SUM(M28:O28)</f>
        <v>5151600</v>
      </c>
    </row>
    <row r="29" spans="1:17" x14ac:dyDescent="0.25">
      <c r="A29" s="1146">
        <v>26</v>
      </c>
      <c r="B29" s="1515" t="s">
        <v>1019</v>
      </c>
      <c r="C29" s="1510">
        <v>46198</v>
      </c>
      <c r="D29" s="1515" t="s">
        <v>882</v>
      </c>
      <c r="E29" s="1511">
        <v>1453800</v>
      </c>
      <c r="F29" s="1511">
        <v>10</v>
      </c>
      <c r="G29" s="1511">
        <v>198</v>
      </c>
      <c r="H29" s="1511">
        <v>208</v>
      </c>
      <c r="I29" s="1512">
        <v>30.239039999999999</v>
      </c>
      <c r="J29" s="1512">
        <v>0</v>
      </c>
      <c r="K29" s="1512">
        <v>30.239039999999999</v>
      </c>
      <c r="L29" s="1513">
        <v>386.99</v>
      </c>
      <c r="M29" s="1512">
        <v>683400</v>
      </c>
      <c r="N29" s="1512">
        <v>207000</v>
      </c>
      <c r="O29" s="1512">
        <v>481200</v>
      </c>
      <c r="P29" s="1512">
        <v>82200</v>
      </c>
      <c r="Q29" s="810">
        <f>SUM(M29:O29)</f>
        <v>1371600</v>
      </c>
    </row>
    <row r="30" spans="1:17" x14ac:dyDescent="0.25">
      <c r="A30" s="1146">
        <v>27</v>
      </c>
      <c r="B30" s="1509" t="s">
        <v>1020</v>
      </c>
      <c r="C30" s="1514">
        <v>46183</v>
      </c>
      <c r="D30" s="1509" t="s">
        <v>333</v>
      </c>
      <c r="E30" s="1511">
        <v>32858323</v>
      </c>
      <c r="F30" s="1511">
        <v>2</v>
      </c>
      <c r="G30" s="1511">
        <v>190</v>
      </c>
      <c r="H30" s="1511">
        <v>192</v>
      </c>
      <c r="I30" s="1512">
        <v>0</v>
      </c>
      <c r="J30" s="1512">
        <v>630.62</v>
      </c>
      <c r="K30" s="1512">
        <v>630.62</v>
      </c>
      <c r="L30" s="1513">
        <v>127.2216</v>
      </c>
      <c r="M30" s="1512">
        <v>16357322</v>
      </c>
      <c r="N30" s="1512">
        <v>4907197</v>
      </c>
      <c r="O30" s="1512">
        <v>11450126</v>
      </c>
      <c r="P30" s="1512">
        <v>143678</v>
      </c>
      <c r="Q30" s="810">
        <f t="shared" ref="Q30:Q32" si="3">SUM(M30:O30)</f>
        <v>32714645</v>
      </c>
    </row>
    <row r="31" spans="1:17" x14ac:dyDescent="0.25">
      <c r="A31" s="1146">
        <v>28</v>
      </c>
      <c r="B31" s="1509" t="s">
        <v>1021</v>
      </c>
      <c r="C31" s="1510">
        <v>46185</v>
      </c>
      <c r="D31" s="1509" t="s">
        <v>333</v>
      </c>
      <c r="E31" s="1511">
        <v>30859704</v>
      </c>
      <c r="F31" s="1511">
        <v>1</v>
      </c>
      <c r="G31" s="1511">
        <v>44</v>
      </c>
      <c r="H31" s="1511">
        <v>45</v>
      </c>
      <c r="I31" s="1512">
        <v>0</v>
      </c>
      <c r="J31" s="1512">
        <v>138.86866800000001</v>
      </c>
      <c r="K31" s="1512">
        <v>138.86866800000001</v>
      </c>
      <c r="L31" s="1513">
        <v>53.867100000000001</v>
      </c>
      <c r="M31" s="1512">
        <v>15429851</v>
      </c>
      <c r="N31" s="1512">
        <v>4628956</v>
      </c>
      <c r="O31" s="1512">
        <v>10800897</v>
      </c>
      <c r="P31" s="1512">
        <v>0</v>
      </c>
      <c r="Q31" s="810">
        <f t="shared" si="3"/>
        <v>30859704</v>
      </c>
    </row>
    <row r="32" spans="1:17" ht="15.75" thickBot="1" x14ac:dyDescent="0.3">
      <c r="A32" s="1516">
        <v>29</v>
      </c>
      <c r="B32" s="1517" t="s">
        <v>1022</v>
      </c>
      <c r="C32" s="1518">
        <v>46202</v>
      </c>
      <c r="D32" s="1517" t="s">
        <v>333</v>
      </c>
      <c r="E32" s="1519">
        <v>58070398</v>
      </c>
      <c r="F32" s="1519">
        <v>1</v>
      </c>
      <c r="G32" s="1519">
        <v>151</v>
      </c>
      <c r="H32" s="1519">
        <v>152</v>
      </c>
      <c r="I32" s="1520">
        <v>660.72199039999998</v>
      </c>
      <c r="J32" s="1520">
        <v>221.94805919999999</v>
      </c>
      <c r="K32" s="1520">
        <v>882.67004959999997</v>
      </c>
      <c r="L32" s="1521">
        <v>1.2451000000000001</v>
      </c>
      <c r="M32" s="1520">
        <v>47042603</v>
      </c>
      <c r="N32" s="1520">
        <v>4755450</v>
      </c>
      <c r="O32" s="1520">
        <v>6272345</v>
      </c>
      <c r="P32" s="1520">
        <v>0</v>
      </c>
      <c r="Q32" s="1522">
        <f t="shared" si="3"/>
        <v>58070398</v>
      </c>
    </row>
    <row r="33" spans="1:12" x14ac:dyDescent="0.25">
      <c r="A33" s="505" t="s">
        <v>913</v>
      </c>
      <c r="F33" s="60"/>
      <c r="G33" s="60"/>
      <c r="H33" s="60"/>
    </row>
    <row r="34" spans="1:12" x14ac:dyDescent="0.25">
      <c r="A34" s="509" t="s">
        <v>67</v>
      </c>
      <c r="F34" s="60"/>
      <c r="G34" s="60"/>
      <c r="H34" s="60"/>
    </row>
    <row r="35" spans="1:12" x14ac:dyDescent="0.25">
      <c r="J35" s="75"/>
      <c r="K35" s="75"/>
      <c r="L35" s="75"/>
    </row>
    <row r="36" spans="1:12" x14ac:dyDescent="0.25">
      <c r="J36" s="75"/>
      <c r="K36" s="75"/>
      <c r="L36" s="75"/>
    </row>
    <row r="37" spans="1:12" x14ac:dyDescent="0.25">
      <c r="J37" s="75"/>
      <c r="K37" s="75"/>
      <c r="L37" s="75"/>
    </row>
    <row r="38" spans="1:12" x14ac:dyDescent="0.25">
      <c r="J38" s="75"/>
      <c r="K38" s="75"/>
      <c r="L38" s="75"/>
    </row>
    <row r="39" spans="1:12" x14ac:dyDescent="0.25">
      <c r="J39" s="75"/>
      <c r="K39" s="75"/>
      <c r="L39" s="75"/>
    </row>
    <row r="40" spans="1:12" x14ac:dyDescent="0.25">
      <c r="J40" s="75"/>
      <c r="K40" s="75"/>
      <c r="L40" s="75"/>
    </row>
    <row r="41" spans="1:12" x14ac:dyDescent="0.25">
      <c r="J41" s="75"/>
      <c r="K41" s="75"/>
      <c r="L41" s="75"/>
    </row>
    <row r="42" spans="1:12" x14ac:dyDescent="0.25">
      <c r="J42" s="75"/>
      <c r="K42" s="75"/>
      <c r="L42" s="75"/>
    </row>
    <row r="43" spans="1:12" x14ac:dyDescent="0.25">
      <c r="J43" s="75"/>
      <c r="K43" s="75"/>
      <c r="L43" s="75"/>
    </row>
    <row r="44" spans="1:12" x14ac:dyDescent="0.25">
      <c r="J44" s="75"/>
      <c r="K44" s="75"/>
      <c r="L44" s="75"/>
    </row>
    <row r="45" spans="1:12" x14ac:dyDescent="0.25">
      <c r="J45" s="75"/>
      <c r="K45" s="75"/>
      <c r="L45" s="75"/>
    </row>
    <row r="46" spans="1:12" x14ac:dyDescent="0.25">
      <c r="J46" s="75"/>
      <c r="K46" s="75"/>
      <c r="L46" s="75"/>
    </row>
    <row r="47" spans="1:12" x14ac:dyDescent="0.25">
      <c r="J47" s="75"/>
      <c r="K47" s="75"/>
      <c r="L47" s="75"/>
    </row>
    <row r="48" spans="1:12" x14ac:dyDescent="0.25">
      <c r="J48" s="75"/>
      <c r="K48" s="75"/>
      <c r="L48" s="75"/>
    </row>
    <row r="49" spans="10:12" x14ac:dyDescent="0.25">
      <c r="J49" s="75"/>
      <c r="K49" s="75"/>
      <c r="L49" s="75"/>
    </row>
    <row r="50" spans="10:12" x14ac:dyDescent="0.25">
      <c r="J50" s="75"/>
      <c r="K50" s="75"/>
      <c r="L50" s="75"/>
    </row>
    <row r="51" spans="10:12" x14ac:dyDescent="0.25">
      <c r="J51" s="75"/>
      <c r="K51" s="75"/>
      <c r="L51" s="75"/>
    </row>
    <row r="52" spans="10:12" x14ac:dyDescent="0.25">
      <c r="J52" s="75"/>
      <c r="K52" s="75"/>
      <c r="L52" s="75"/>
    </row>
    <row r="53" spans="10:12" x14ac:dyDescent="0.25">
      <c r="J53" s="75"/>
      <c r="K53" s="75"/>
      <c r="L53" s="75"/>
    </row>
    <row r="54" spans="10:12" x14ac:dyDescent="0.25">
      <c r="J54" s="75"/>
      <c r="K54" s="75"/>
      <c r="L54" s="75"/>
    </row>
    <row r="55" spans="10:12" x14ac:dyDescent="0.25">
      <c r="J55" s="75"/>
      <c r="K55" s="75"/>
      <c r="L55" s="75"/>
    </row>
    <row r="56" spans="10:12" x14ac:dyDescent="0.25">
      <c r="J56" s="75"/>
      <c r="K56" s="75"/>
      <c r="L56" s="75"/>
    </row>
    <row r="57" spans="10:12" x14ac:dyDescent="0.25">
      <c r="J57" s="75"/>
      <c r="K57" s="75"/>
      <c r="L57" s="75"/>
    </row>
    <row r="58" spans="10:12" x14ac:dyDescent="0.25">
      <c r="J58" s="75"/>
      <c r="K58" s="75"/>
      <c r="L58" s="75"/>
    </row>
    <row r="59" spans="10:12" x14ac:dyDescent="0.25">
      <c r="J59" s="75"/>
      <c r="K59" s="75"/>
      <c r="L59" s="75"/>
    </row>
    <row r="60" spans="10:12" x14ac:dyDescent="0.25">
      <c r="J60" s="75"/>
      <c r="K60" s="75"/>
      <c r="L60" s="75"/>
    </row>
    <row r="61" spans="10:12" x14ac:dyDescent="0.25">
      <c r="J61" s="75"/>
      <c r="K61" s="75"/>
      <c r="L61" s="75"/>
    </row>
    <row r="62" spans="10:12" x14ac:dyDescent="0.25">
      <c r="J62" s="75"/>
      <c r="K62" s="75"/>
      <c r="L62" s="75"/>
    </row>
    <row r="63" spans="10:12" x14ac:dyDescent="0.25">
      <c r="J63" s="75"/>
      <c r="K63" s="75"/>
      <c r="L63" s="75"/>
    </row>
    <row r="64" spans="10:12" x14ac:dyDescent="0.25">
      <c r="J64" s="75"/>
      <c r="K64" s="75"/>
      <c r="L64" s="75"/>
    </row>
    <row r="65" spans="10:12" x14ac:dyDescent="0.25">
      <c r="J65" s="75"/>
      <c r="K65" s="75"/>
      <c r="L65" s="75"/>
    </row>
    <row r="66" spans="10:12" x14ac:dyDescent="0.25">
      <c r="J66" s="75"/>
      <c r="K66" s="75"/>
      <c r="L66" s="75"/>
    </row>
    <row r="67" spans="10:12" x14ac:dyDescent="0.25">
      <c r="J67" s="75"/>
      <c r="K67" s="75"/>
      <c r="L67" s="75"/>
    </row>
    <row r="68" spans="10:12" x14ac:dyDescent="0.25">
      <c r="J68" s="75"/>
      <c r="K68" s="75"/>
      <c r="L68" s="75"/>
    </row>
    <row r="69" spans="10:12" x14ac:dyDescent="0.25">
      <c r="J69" s="75"/>
      <c r="K69" s="75"/>
      <c r="L69" s="75"/>
    </row>
    <row r="70" spans="10:12" x14ac:dyDescent="0.25">
      <c r="J70" s="75"/>
      <c r="K70" s="75"/>
      <c r="L70" s="75"/>
    </row>
    <row r="71" spans="10:12" x14ac:dyDescent="0.25">
      <c r="J71" s="75"/>
      <c r="K71" s="75"/>
      <c r="L71" s="75"/>
    </row>
    <row r="72" spans="10:12" x14ac:dyDescent="0.25">
      <c r="J72" s="75"/>
      <c r="K72" s="75"/>
      <c r="L72" s="75"/>
    </row>
    <row r="73" spans="10:12" x14ac:dyDescent="0.25">
      <c r="J73" s="75"/>
      <c r="K73" s="75"/>
      <c r="L73" s="75"/>
    </row>
    <row r="74" spans="10:12" x14ac:dyDescent="0.25">
      <c r="J74" s="75"/>
      <c r="K74" s="75"/>
      <c r="L74" s="75"/>
    </row>
    <row r="75" spans="10:12" x14ac:dyDescent="0.25">
      <c r="J75" s="75"/>
      <c r="K75" s="75"/>
      <c r="L75" s="75"/>
    </row>
    <row r="76" spans="10:12" x14ac:dyDescent="0.25">
      <c r="J76" s="75"/>
      <c r="K76" s="75"/>
      <c r="L76" s="75"/>
    </row>
    <row r="77" spans="10:12" x14ac:dyDescent="0.25">
      <c r="J77" s="75"/>
      <c r="K77" s="75"/>
      <c r="L77" s="75"/>
    </row>
    <row r="78" spans="10:12" x14ac:dyDescent="0.25">
      <c r="J78" s="75"/>
      <c r="K78" s="75"/>
      <c r="L78" s="75"/>
    </row>
    <row r="79" spans="10:12" x14ac:dyDescent="0.25">
      <c r="J79" s="75"/>
      <c r="K79" s="75"/>
      <c r="L79" s="75"/>
    </row>
    <row r="80" spans="10:12" x14ac:dyDescent="0.25">
      <c r="J80" s="75"/>
      <c r="K80" s="75"/>
      <c r="L80" s="75"/>
    </row>
    <row r="81" spans="10:12" x14ac:dyDescent="0.25">
      <c r="J81" s="75"/>
      <c r="K81" s="75"/>
      <c r="L81" s="75"/>
    </row>
    <row r="82" spans="10:12" x14ac:dyDescent="0.25">
      <c r="J82" s="75"/>
      <c r="K82" s="75"/>
      <c r="L82" s="75"/>
    </row>
    <row r="83" spans="10:12" x14ac:dyDescent="0.25">
      <c r="J83" s="75"/>
      <c r="K83" s="75"/>
      <c r="L83" s="75"/>
    </row>
    <row r="84" spans="10:12" x14ac:dyDescent="0.25">
      <c r="J84" s="75"/>
      <c r="K84" s="75"/>
      <c r="L84" s="75"/>
    </row>
    <row r="85" spans="10:12" x14ac:dyDescent="0.25">
      <c r="J85" s="75"/>
      <c r="K85" s="75"/>
      <c r="L85" s="75"/>
    </row>
    <row r="86" spans="10:12" x14ac:dyDescent="0.25">
      <c r="J86" s="75"/>
      <c r="K86" s="75"/>
      <c r="L86" s="75"/>
    </row>
    <row r="87" spans="10:12" x14ac:dyDescent="0.25">
      <c r="J87" s="75"/>
      <c r="K87" s="75"/>
      <c r="L87" s="75"/>
    </row>
    <row r="88" spans="10:12" x14ac:dyDescent="0.25">
      <c r="J88" s="75"/>
      <c r="K88" s="75"/>
      <c r="L88" s="75"/>
    </row>
  </sheetData>
  <mergeCells count="13">
    <mergeCell ref="L2:L3"/>
    <mergeCell ref="M2:P2"/>
    <mergeCell ref="Q2:Q3"/>
    <mergeCell ref="A1:Q1"/>
    <mergeCell ref="A2:A3"/>
    <mergeCell ref="B2:B3"/>
    <mergeCell ref="C2:C3"/>
    <mergeCell ref="D2:D3"/>
    <mergeCell ref="E2:E3"/>
    <mergeCell ref="F2:F3"/>
    <mergeCell ref="G2:G3"/>
    <mergeCell ref="H2:H3"/>
    <mergeCell ref="I2:K2"/>
  </mergeCells>
  <printOptions horizontalCentered="1"/>
  <pageMargins left="0.23622047244094491" right="0.23622047244094491" top="0.31496062992125984" bottom="0.39370078740157483" header="0.31496062992125984" footer="0.31496062992125984"/>
  <pageSetup paperSize="9" scale="41" orientation="portrait" useFirstPageNumber="1" r:id="rId1"/>
  <ignoredErrors>
    <ignoredError sqref="Q5 Q7:Q32"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Z39"/>
  <sheetViews>
    <sheetView zoomScale="90" zoomScaleNormal="90" workbookViewId="0">
      <selection activeCell="K19" sqref="K19"/>
    </sheetView>
  </sheetViews>
  <sheetFormatPr defaultColWidth="0" defaultRowHeight="15" zeroHeight="1" x14ac:dyDescent="0.25"/>
  <cols>
    <col min="1" max="1" width="14.5703125" style="124" bestFit="1" customWidth="1"/>
    <col min="2" max="2" width="14.7109375" style="124" bestFit="1" customWidth="1"/>
    <col min="3" max="3" width="15.42578125" style="124" bestFit="1" customWidth="1"/>
    <col min="4" max="4" width="15.85546875" style="124" bestFit="1" customWidth="1"/>
    <col min="5" max="5" width="16.85546875" style="124" bestFit="1" customWidth="1"/>
    <col min="6" max="6" width="14.7109375" style="124" bestFit="1" customWidth="1"/>
    <col min="7" max="7" width="14.5703125" style="124" customWidth="1"/>
    <col min="8" max="8" width="17" style="124" bestFit="1" customWidth="1"/>
    <col min="9" max="9" width="14.7109375" style="124" bestFit="1" customWidth="1"/>
    <col min="10" max="10" width="14.5703125" style="124" customWidth="1"/>
    <col min="11" max="11" width="17" style="124" bestFit="1" customWidth="1"/>
    <col min="12" max="12" width="14.7109375" style="124" bestFit="1" customWidth="1"/>
    <col min="13" max="13" width="14.5703125" style="124" customWidth="1"/>
    <col min="14" max="14" width="14.7109375" style="124" bestFit="1" customWidth="1"/>
    <col min="15" max="15" width="15.140625" style="124" bestFit="1" customWidth="1"/>
    <col min="16" max="16" width="4.5703125" style="124" bestFit="1" customWidth="1"/>
    <col min="17" max="26" width="9.140625" style="124" customWidth="1"/>
    <col min="27" max="16384" width="9.140625" style="124" hidden="1"/>
  </cols>
  <sheetData>
    <row r="1" spans="1:15" ht="15.75" thickBot="1" x14ac:dyDescent="0.3">
      <c r="A1" s="123" t="s">
        <v>770</v>
      </c>
      <c r="B1" s="123"/>
      <c r="C1" s="123"/>
      <c r="D1" s="123"/>
      <c r="E1" s="123"/>
      <c r="F1" s="123"/>
      <c r="G1" s="123"/>
      <c r="H1" s="123"/>
      <c r="I1" s="123"/>
      <c r="J1" s="123"/>
      <c r="K1" s="123"/>
      <c r="L1" s="123"/>
      <c r="M1" s="123"/>
      <c r="N1" s="123"/>
      <c r="O1" s="123"/>
    </row>
    <row r="2" spans="1:15" s="125" customFormat="1" ht="15" customHeight="1" x14ac:dyDescent="0.25">
      <c r="A2" s="2576" t="s">
        <v>42</v>
      </c>
      <c r="B2" s="2541" t="s">
        <v>72</v>
      </c>
      <c r="C2" s="2654" t="s">
        <v>375</v>
      </c>
      <c r="D2" s="2654"/>
      <c r="E2" s="2658" t="s">
        <v>376</v>
      </c>
      <c r="F2" s="2658"/>
      <c r="G2" s="2658"/>
      <c r="H2" s="2658"/>
      <c r="I2" s="2658"/>
      <c r="J2" s="2658"/>
      <c r="K2" s="2658"/>
      <c r="L2" s="2658"/>
      <c r="M2" s="2658"/>
      <c r="N2" s="2539" t="s">
        <v>377</v>
      </c>
      <c r="O2" s="2540"/>
    </row>
    <row r="3" spans="1:15" s="125" customFormat="1" x14ac:dyDescent="0.25">
      <c r="A3" s="2650"/>
      <c r="B3" s="2652"/>
      <c r="C3" s="2655"/>
      <c r="D3" s="2655"/>
      <c r="E3" s="2658" t="s">
        <v>378</v>
      </c>
      <c r="F3" s="2658"/>
      <c r="G3" s="2658"/>
      <c r="H3" s="2658" t="s">
        <v>379</v>
      </c>
      <c r="I3" s="2658"/>
      <c r="J3" s="2658"/>
      <c r="K3" s="2649" t="s">
        <v>1130</v>
      </c>
      <c r="L3" s="2658" t="s">
        <v>1131</v>
      </c>
      <c r="M3" s="2658"/>
      <c r="N3" s="2656"/>
      <c r="O3" s="2657"/>
    </row>
    <row r="4" spans="1:15" s="125" customFormat="1" ht="30" customHeight="1" x14ac:dyDescent="0.25">
      <c r="A4" s="2650"/>
      <c r="B4" s="2652"/>
      <c r="C4" s="2656" t="s">
        <v>348</v>
      </c>
      <c r="D4" s="2659" t="s">
        <v>346</v>
      </c>
      <c r="E4" s="2649" t="s">
        <v>348</v>
      </c>
      <c r="F4" s="2649" t="s">
        <v>346</v>
      </c>
      <c r="G4" s="2649"/>
      <c r="H4" s="2649" t="s">
        <v>348</v>
      </c>
      <c r="I4" s="2649" t="s">
        <v>380</v>
      </c>
      <c r="J4" s="2649"/>
      <c r="K4" s="2649"/>
      <c r="L4" s="2612" t="s">
        <v>350</v>
      </c>
      <c r="M4" s="2612" t="s">
        <v>1126</v>
      </c>
      <c r="N4" s="2661" t="s">
        <v>345</v>
      </c>
      <c r="O4" s="2663" t="s">
        <v>381</v>
      </c>
    </row>
    <row r="5" spans="1:15" s="125" customFormat="1" ht="15.75" thickBot="1" x14ac:dyDescent="0.3">
      <c r="A5" s="2651"/>
      <c r="B5" s="2653"/>
      <c r="C5" s="2662"/>
      <c r="D5" s="2660"/>
      <c r="E5" s="2649"/>
      <c r="F5" s="2246" t="s">
        <v>350</v>
      </c>
      <c r="G5" s="2246" t="s">
        <v>351</v>
      </c>
      <c r="H5" s="2649"/>
      <c r="I5" s="2246" t="s">
        <v>350</v>
      </c>
      <c r="J5" s="2246" t="s">
        <v>351</v>
      </c>
      <c r="K5" s="2649"/>
      <c r="L5" s="2612"/>
      <c r="M5" s="2612"/>
      <c r="N5" s="2662"/>
      <c r="O5" s="2664"/>
    </row>
    <row r="6" spans="1:15" s="126" customFormat="1" x14ac:dyDescent="0.25">
      <c r="A6" s="2247">
        <v>1</v>
      </c>
      <c r="B6" s="2248">
        <v>2</v>
      </c>
      <c r="C6" s="2248">
        <v>3</v>
      </c>
      <c r="D6" s="2248">
        <v>4</v>
      </c>
      <c r="E6" s="2248">
        <v>5</v>
      </c>
      <c r="F6" s="2248">
        <v>6</v>
      </c>
      <c r="G6" s="2248">
        <v>7</v>
      </c>
      <c r="H6" s="2248">
        <v>8</v>
      </c>
      <c r="I6" s="2248">
        <v>9</v>
      </c>
      <c r="J6" s="2248">
        <v>10</v>
      </c>
      <c r="K6" s="2248">
        <v>11</v>
      </c>
      <c r="L6" s="2248">
        <v>12</v>
      </c>
      <c r="M6" s="2248">
        <v>13</v>
      </c>
      <c r="N6" s="2248">
        <v>14</v>
      </c>
      <c r="O6" s="2249">
        <v>15</v>
      </c>
    </row>
    <row r="7" spans="1:15" s="126" customFormat="1" ht="15.75" thickBot="1" x14ac:dyDescent="0.3">
      <c r="A7" s="2250" t="s">
        <v>825</v>
      </c>
      <c r="B7" s="2251">
        <v>241</v>
      </c>
      <c r="C7" s="2251">
        <v>536000</v>
      </c>
      <c r="D7" s="2251">
        <v>4600.4259999999995</v>
      </c>
      <c r="E7" s="2251">
        <v>0</v>
      </c>
      <c r="F7" s="2252">
        <v>0</v>
      </c>
      <c r="G7" s="2252">
        <v>0</v>
      </c>
      <c r="H7" s="2251">
        <v>0</v>
      </c>
      <c r="I7" s="2252">
        <v>0</v>
      </c>
      <c r="J7" s="2252">
        <v>0</v>
      </c>
      <c r="K7" s="2251" t="s">
        <v>916</v>
      </c>
      <c r="L7" s="2253">
        <v>0</v>
      </c>
      <c r="M7" s="2251" t="s">
        <v>916</v>
      </c>
      <c r="N7" s="2251">
        <v>0</v>
      </c>
      <c r="O7" s="2254">
        <v>0</v>
      </c>
    </row>
    <row r="8" spans="1:15" s="126" customFormat="1" x14ac:dyDescent="0.25">
      <c r="A8" s="2255" t="s">
        <v>944</v>
      </c>
      <c r="B8" s="1867">
        <v>59</v>
      </c>
      <c r="C8" s="2672" t="s">
        <v>977</v>
      </c>
      <c r="D8" s="2673"/>
      <c r="E8" s="2673"/>
      <c r="F8" s="2673"/>
      <c r="G8" s="2673"/>
      <c r="H8" s="2673"/>
      <c r="I8" s="2673"/>
      <c r="J8" s="2673"/>
      <c r="K8" s="2673"/>
      <c r="L8" s="2673"/>
      <c r="M8" s="2673"/>
      <c r="N8" s="2673"/>
      <c r="O8" s="2674"/>
    </row>
    <row r="9" spans="1:15" s="126" customFormat="1" x14ac:dyDescent="0.25">
      <c r="A9" s="2256">
        <v>46113</v>
      </c>
      <c r="B9" s="1861">
        <v>19</v>
      </c>
      <c r="C9" s="2675"/>
      <c r="D9" s="2667"/>
      <c r="E9" s="2667"/>
      <c r="F9" s="2667"/>
      <c r="G9" s="2667"/>
      <c r="H9" s="2667"/>
      <c r="I9" s="2667"/>
      <c r="J9" s="2667"/>
      <c r="K9" s="2667"/>
      <c r="L9" s="2667"/>
      <c r="M9" s="2667"/>
      <c r="N9" s="2667"/>
      <c r="O9" s="2668"/>
    </row>
    <row r="10" spans="1:15" s="126" customFormat="1" x14ac:dyDescent="0.25">
      <c r="A10" s="2257">
        <v>46143</v>
      </c>
      <c r="B10" s="1865">
        <v>19</v>
      </c>
      <c r="C10" s="2675"/>
      <c r="D10" s="2667"/>
      <c r="E10" s="2667"/>
      <c r="F10" s="2667"/>
      <c r="G10" s="2667"/>
      <c r="H10" s="2667"/>
      <c r="I10" s="2667"/>
      <c r="J10" s="2667"/>
      <c r="K10" s="2667"/>
      <c r="L10" s="2667"/>
      <c r="M10" s="2667"/>
      <c r="N10" s="2667"/>
      <c r="O10" s="2668"/>
    </row>
    <row r="11" spans="1:15" s="125" customFormat="1" ht="15.75" thickBot="1" x14ac:dyDescent="0.3">
      <c r="A11" s="2258">
        <v>46174</v>
      </c>
      <c r="B11" s="1866">
        <v>21</v>
      </c>
      <c r="C11" s="2676"/>
      <c r="D11" s="2669"/>
      <c r="E11" s="2669"/>
      <c r="F11" s="2669"/>
      <c r="G11" s="2669"/>
      <c r="H11" s="2669"/>
      <c r="I11" s="2669"/>
      <c r="J11" s="2669"/>
      <c r="K11" s="2669"/>
      <c r="L11" s="2669"/>
      <c r="M11" s="2669"/>
      <c r="N11" s="2669"/>
      <c r="O11" s="2670"/>
    </row>
    <row r="12" spans="1:15" s="125" customFormat="1" x14ac:dyDescent="0.25">
      <c r="A12" s="169" t="s">
        <v>1084</v>
      </c>
      <c r="B12" s="127"/>
      <c r="C12" s="127"/>
      <c r="D12" s="127"/>
      <c r="E12" s="127"/>
      <c r="F12" s="127"/>
      <c r="G12" s="127"/>
      <c r="H12" s="127"/>
      <c r="I12" s="127"/>
      <c r="J12" s="127"/>
      <c r="K12" s="128"/>
      <c r="L12" s="128"/>
      <c r="M12" s="127"/>
    </row>
    <row r="13" spans="1:15" s="125" customFormat="1" x14ac:dyDescent="0.25">
      <c r="A13" s="2648" t="s">
        <v>91</v>
      </c>
      <c r="B13" s="2648"/>
      <c r="C13" s="2648"/>
      <c r="D13" s="2648"/>
      <c r="E13" s="2648"/>
      <c r="F13" s="2648"/>
      <c r="G13" s="2648"/>
      <c r="H13" s="2648"/>
      <c r="I13" s="2648"/>
      <c r="J13" s="2648"/>
      <c r="K13" s="2648"/>
      <c r="L13" s="2648"/>
      <c r="M13" s="2648"/>
      <c r="N13" s="2648"/>
      <c r="O13" s="2648"/>
    </row>
    <row r="14" spans="1:15" x14ac:dyDescent="0.25"/>
    <row r="15" spans="1:15" s="125" customFormat="1" x14ac:dyDescent="0.25">
      <c r="A15" s="124"/>
      <c r="B15" s="124"/>
      <c r="C15" s="124"/>
      <c r="D15" s="124"/>
      <c r="E15" s="124"/>
      <c r="F15" s="124"/>
      <c r="G15" s="124"/>
      <c r="H15" s="124"/>
      <c r="I15" s="124"/>
      <c r="J15" s="124"/>
      <c r="K15" s="124"/>
      <c r="L15" s="124"/>
      <c r="M15" s="124"/>
      <c r="N15" s="124"/>
      <c r="O15" s="124"/>
    </row>
    <row r="16" spans="1:15" x14ac:dyDescent="0.25">
      <c r="E16" s="192"/>
      <c r="F16" s="192"/>
      <c r="G16" s="192"/>
      <c r="H16" s="192"/>
      <c r="I16" s="192"/>
      <c r="J16" s="192"/>
      <c r="K16" s="192"/>
      <c r="L16" s="192"/>
      <c r="M16" s="192"/>
    </row>
    <row r="17" spans="5:13" x14ac:dyDescent="0.25">
      <c r="E17" s="192"/>
      <c r="F17" s="192"/>
      <c r="G17" s="192"/>
      <c r="H17" s="192"/>
      <c r="I17" s="192"/>
      <c r="J17" s="192"/>
      <c r="K17" s="192"/>
      <c r="L17" s="192"/>
      <c r="M17" s="192"/>
    </row>
    <row r="18" spans="5:13" x14ac:dyDescent="0.25">
      <c r="E18" s="192"/>
      <c r="F18" s="192"/>
      <c r="G18" s="192"/>
      <c r="H18" s="192"/>
      <c r="I18" s="192"/>
      <c r="J18" s="192"/>
      <c r="K18" s="192"/>
      <c r="L18" s="192"/>
      <c r="M18" s="192"/>
    </row>
    <row r="19" spans="5:13" x14ac:dyDescent="0.25">
      <c r="E19" s="192"/>
      <c r="F19" s="192"/>
      <c r="G19" s="192"/>
      <c r="H19" s="192"/>
      <c r="I19" s="192"/>
      <c r="J19" s="192"/>
      <c r="K19" s="192"/>
      <c r="L19" s="192"/>
      <c r="M19" s="192"/>
    </row>
    <row r="20" spans="5:13" x14ac:dyDescent="0.25">
      <c r="K20" s="129"/>
      <c r="L20" s="129"/>
      <c r="M20" s="129"/>
    </row>
    <row r="21" spans="5:13" x14ac:dyDescent="0.25">
      <c r="K21" s="129"/>
      <c r="L21" s="129"/>
      <c r="M21" s="129"/>
    </row>
    <row r="22" spans="5:13" x14ac:dyDescent="0.25"/>
    <row r="23" spans="5:13" x14ac:dyDescent="0.25"/>
    <row r="24" spans="5:13" x14ac:dyDescent="0.25"/>
    <row r="25" spans="5:13" x14ac:dyDescent="0.25"/>
    <row r="26" spans="5:13" x14ac:dyDescent="0.25"/>
    <row r="27" spans="5:13" x14ac:dyDescent="0.25"/>
    <row r="28" spans="5:13" x14ac:dyDescent="0.25"/>
    <row r="29" spans="5:13" x14ac:dyDescent="0.25"/>
    <row r="30" spans="5:13" x14ac:dyDescent="0.25"/>
    <row r="31" spans="5:13" x14ac:dyDescent="0.25"/>
    <row r="32" spans="5:13" x14ac:dyDescent="0.25"/>
    <row r="33" x14ac:dyDescent="0.25"/>
    <row r="34" x14ac:dyDescent="0.25"/>
    <row r="35" x14ac:dyDescent="0.25"/>
    <row r="36" x14ac:dyDescent="0.25"/>
    <row r="37" x14ac:dyDescent="0.25"/>
    <row r="38" x14ac:dyDescent="0.25"/>
    <row r="39" x14ac:dyDescent="0.25"/>
  </sheetData>
  <mergeCells count="21">
    <mergeCell ref="A13:O13"/>
    <mergeCell ref="E4:E5"/>
    <mergeCell ref="F4:G4"/>
    <mergeCell ref="H4:H5"/>
    <mergeCell ref="I4:J4"/>
    <mergeCell ref="A2:A5"/>
    <mergeCell ref="B2:B5"/>
    <mergeCell ref="C2:D3"/>
    <mergeCell ref="N2:O3"/>
    <mergeCell ref="E3:G3"/>
    <mergeCell ref="H3:J3"/>
    <mergeCell ref="E2:M2"/>
    <mergeCell ref="C4:C5"/>
    <mergeCell ref="D4:D5"/>
    <mergeCell ref="N4:N5"/>
    <mergeCell ref="O4:O5"/>
    <mergeCell ref="C8:O11"/>
    <mergeCell ref="K3:K5"/>
    <mergeCell ref="L3:M3"/>
    <mergeCell ref="L4:L5"/>
    <mergeCell ref="M4:M5"/>
  </mergeCells>
  <printOptions horizontalCentered="1"/>
  <pageMargins left="0.78431372549019618" right="0.78431372549019618" top="0.98039215686274517" bottom="0.98039215686274517" header="0.50980392156862753" footer="0.50980392156862753"/>
  <pageSetup paperSize="9" scale="56" orientation="landscape" useFirstPageNumber="1" r:id="rId1"/>
  <headerFooter alignWithMargins="0">
    <oddFooter>&amp;C_x000D_&amp;1#&amp;"Calibri"&amp;10&amp;K008000 Non-Confidential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M14"/>
  <sheetViews>
    <sheetView zoomScale="90" zoomScaleNormal="90" workbookViewId="0">
      <selection activeCell="U28" sqref="U28"/>
    </sheetView>
  </sheetViews>
  <sheetFormatPr defaultColWidth="9.140625" defaultRowHeight="15" x14ac:dyDescent="0.25"/>
  <cols>
    <col min="1" max="1" width="13.5703125" style="95" bestFit="1" customWidth="1"/>
    <col min="2" max="5" width="12.28515625" style="95" bestFit="1" customWidth="1"/>
    <col min="6" max="6" width="10.140625" style="95" bestFit="1" customWidth="1"/>
    <col min="7" max="7" width="12.5703125" style="95" bestFit="1" customWidth="1"/>
    <col min="8" max="8" width="12.42578125" style="95" bestFit="1" customWidth="1"/>
    <col min="9" max="9" width="12.5703125" style="95" bestFit="1" customWidth="1"/>
    <col min="10" max="10" width="12.42578125" style="95" bestFit="1" customWidth="1"/>
    <col min="11" max="11" width="11" style="95" customWidth="1"/>
    <col min="12" max="12" width="13.5703125" style="95" customWidth="1"/>
    <col min="13" max="16384" width="9.140625" style="95"/>
  </cols>
  <sheetData>
    <row r="1" spans="1:13" ht="18" customHeight="1" thickBot="1" x14ac:dyDescent="0.3">
      <c r="A1" s="123" t="s">
        <v>864</v>
      </c>
      <c r="B1" s="123"/>
      <c r="C1" s="123"/>
      <c r="D1" s="123"/>
      <c r="E1" s="123"/>
      <c r="F1" s="123"/>
      <c r="G1" s="123"/>
      <c r="H1" s="123"/>
      <c r="I1" s="123"/>
      <c r="J1" s="123"/>
      <c r="K1" s="123"/>
    </row>
    <row r="2" spans="1:13" s="101" customFormat="1" ht="18" customHeight="1" x14ac:dyDescent="0.25">
      <c r="A2" s="2678" t="s">
        <v>352</v>
      </c>
      <c r="B2" s="2681" t="s">
        <v>1</v>
      </c>
      <c r="C2" s="2682"/>
      <c r="D2" s="2682"/>
      <c r="E2" s="2535"/>
      <c r="F2" s="2683" t="s">
        <v>15</v>
      </c>
      <c r="G2" s="2566" t="s">
        <v>2</v>
      </c>
      <c r="H2" s="2566"/>
      <c r="I2" s="2566"/>
      <c r="J2" s="2686"/>
      <c r="K2" s="2540" t="s">
        <v>15</v>
      </c>
    </row>
    <row r="3" spans="1:13" s="101" customFormat="1" ht="27" customHeight="1" x14ac:dyDescent="0.25">
      <c r="A3" s="2679"/>
      <c r="B3" s="2688" t="s">
        <v>375</v>
      </c>
      <c r="C3" s="2689"/>
      <c r="D3" s="2690" t="s">
        <v>382</v>
      </c>
      <c r="E3" s="2691"/>
      <c r="F3" s="2684"/>
      <c r="G3" s="2626" t="s">
        <v>375</v>
      </c>
      <c r="H3" s="2628"/>
      <c r="I3" s="2692" t="s">
        <v>382</v>
      </c>
      <c r="J3" s="2693"/>
      <c r="K3" s="2657"/>
    </row>
    <row r="4" spans="1:13" s="101" customFormat="1" ht="30.75" thickBot="1" x14ac:dyDescent="0.3">
      <c r="A4" s="2680"/>
      <c r="B4" s="590" t="s">
        <v>356</v>
      </c>
      <c r="C4" s="591" t="s">
        <v>357</v>
      </c>
      <c r="D4" s="590" t="s">
        <v>358</v>
      </c>
      <c r="E4" s="591" t="s">
        <v>359</v>
      </c>
      <c r="F4" s="2685"/>
      <c r="G4" s="590" t="s">
        <v>356</v>
      </c>
      <c r="H4" s="591" t="s">
        <v>357</v>
      </c>
      <c r="I4" s="591" t="s">
        <v>358</v>
      </c>
      <c r="J4" s="592" t="s">
        <v>359</v>
      </c>
      <c r="K4" s="2687"/>
    </row>
    <row r="5" spans="1:13" s="97" customFormat="1" ht="18" customHeight="1" x14ac:dyDescent="0.25">
      <c r="A5" s="574">
        <v>1</v>
      </c>
      <c r="B5" s="575">
        <v>2</v>
      </c>
      <c r="C5" s="576">
        <v>3</v>
      </c>
      <c r="D5" s="576">
        <v>4</v>
      </c>
      <c r="E5" s="576">
        <v>5</v>
      </c>
      <c r="F5" s="577">
        <v>6</v>
      </c>
      <c r="G5" s="532">
        <v>7</v>
      </c>
      <c r="H5" s="578">
        <v>8</v>
      </c>
      <c r="I5" s="578">
        <v>9</v>
      </c>
      <c r="J5" s="578">
        <v>10</v>
      </c>
      <c r="K5" s="533">
        <v>11</v>
      </c>
    </row>
    <row r="6" spans="1:13" s="97" customFormat="1" ht="18" customHeight="1" thickBot="1" x14ac:dyDescent="0.3">
      <c r="A6" s="534" t="s">
        <v>825</v>
      </c>
      <c r="B6" s="677">
        <v>2775.393</v>
      </c>
      <c r="C6" s="661">
        <v>60.141999999999996</v>
      </c>
      <c r="D6" s="661">
        <v>0.89800000000000013</v>
      </c>
      <c r="E6" s="661">
        <v>0.36699999999999999</v>
      </c>
      <c r="F6" s="678">
        <v>2836.8</v>
      </c>
      <c r="G6" s="677">
        <v>4791.0234972299995</v>
      </c>
      <c r="H6" s="661">
        <v>89.885520359999987</v>
      </c>
      <c r="I6" s="661">
        <v>13.895913500000001</v>
      </c>
      <c r="J6" s="661">
        <v>10.636849120000001</v>
      </c>
      <c r="K6" s="679">
        <v>4905.4417802099988</v>
      </c>
      <c r="L6" s="167"/>
      <c r="M6" s="167"/>
    </row>
    <row r="7" spans="1:13" s="97" customFormat="1" ht="18" customHeight="1" x14ac:dyDescent="0.25">
      <c r="A7" s="680" t="s">
        <v>944</v>
      </c>
      <c r="B7" s="663">
        <f>SUM(B8:B10)</f>
        <v>161.23973100000001</v>
      </c>
      <c r="C7" s="1037">
        <f>SUM(C8:C10)</f>
        <v>21.605056000000001</v>
      </c>
      <c r="D7" s="1037">
        <f>SUM(D8:D10)</f>
        <v>9.3450000000000005E-2</v>
      </c>
      <c r="E7" s="1037">
        <f>SUM(E8:E10)</f>
        <v>5.2879999999999993E-3</v>
      </c>
      <c r="F7" s="1039">
        <f>SUM(B7:E7)</f>
        <v>182.94352499999999</v>
      </c>
      <c r="G7" s="663">
        <f>SUM(G8:G10)</f>
        <v>2840.62544488</v>
      </c>
      <c r="H7" s="1037">
        <f>SUM(H8:H10)</f>
        <v>99.230158509999995</v>
      </c>
      <c r="I7" s="1037">
        <f t="shared" ref="I7:J7" si="0">SUM(I8:I10)</f>
        <v>2.0370024999999998</v>
      </c>
      <c r="J7" s="1037">
        <f t="shared" si="0"/>
        <v>1.0539701100000001</v>
      </c>
      <c r="K7" s="1056">
        <f>SUM(G7:J7)</f>
        <v>2942.9465760000003</v>
      </c>
      <c r="L7" s="167"/>
      <c r="M7" s="167"/>
    </row>
    <row r="8" spans="1:13" s="97" customFormat="1" ht="18" customHeight="1" x14ac:dyDescent="0.25">
      <c r="A8" s="1267">
        <v>46113</v>
      </c>
      <c r="B8" s="1869">
        <v>51.860866999999999</v>
      </c>
      <c r="C8" s="1870">
        <v>9.71922</v>
      </c>
      <c r="D8" s="1870">
        <v>1.8388000000000002E-2</v>
      </c>
      <c r="E8" s="1870">
        <v>3.5E-4</v>
      </c>
      <c r="F8" s="1871">
        <v>61.598824999999998</v>
      </c>
      <c r="G8" s="1869">
        <v>750.23515442999997</v>
      </c>
      <c r="H8" s="1870">
        <v>44.359313630000003</v>
      </c>
      <c r="I8" s="1870">
        <v>0.74045099999999997</v>
      </c>
      <c r="J8" s="1870">
        <v>0.43735590000000002</v>
      </c>
      <c r="K8" s="1872">
        <v>795.77227496</v>
      </c>
      <c r="L8" s="167"/>
      <c r="M8" s="167"/>
    </row>
    <row r="9" spans="1:13" s="97" customFormat="1" ht="18" customHeight="1" x14ac:dyDescent="0.25">
      <c r="A9" s="1868">
        <v>46143</v>
      </c>
      <c r="B9" s="1122">
        <v>60.171066000000003</v>
      </c>
      <c r="C9" s="1260">
        <v>6.1997530000000003</v>
      </c>
      <c r="D9" s="1260">
        <v>4.6481000000000001E-2</v>
      </c>
      <c r="E9" s="1260">
        <v>2.2079999999999999E-3</v>
      </c>
      <c r="F9" s="1262">
        <v>66.419507999999993</v>
      </c>
      <c r="G9" s="1122">
        <v>1051.3838614700001</v>
      </c>
      <c r="H9" s="1260">
        <v>37.757785370000001</v>
      </c>
      <c r="I9" s="1260">
        <v>0.59634100000000001</v>
      </c>
      <c r="J9" s="1260">
        <v>0.41297064999999999</v>
      </c>
      <c r="K9" s="1263">
        <v>1090.15095849</v>
      </c>
      <c r="L9" s="167"/>
      <c r="M9" s="167"/>
    </row>
    <row r="10" spans="1:13" s="101" customFormat="1" ht="18" customHeight="1" thickBot="1" x14ac:dyDescent="0.3">
      <c r="A10" s="433">
        <v>46174</v>
      </c>
      <c r="B10" s="692">
        <v>49.207797999999997</v>
      </c>
      <c r="C10" s="1050">
        <v>5.686083</v>
      </c>
      <c r="D10" s="1050">
        <v>2.8580999999999999E-2</v>
      </c>
      <c r="E10" s="1050">
        <v>2.7299999999999998E-3</v>
      </c>
      <c r="F10" s="1057">
        <v>54.925191999999996</v>
      </c>
      <c r="G10" s="692">
        <v>1039.00642898</v>
      </c>
      <c r="H10" s="1050">
        <v>17.113059509999999</v>
      </c>
      <c r="I10" s="1050">
        <v>0.70021049999999996</v>
      </c>
      <c r="J10" s="1050">
        <v>0.20364356</v>
      </c>
      <c r="K10" s="1058">
        <v>1057.0233425500001</v>
      </c>
      <c r="L10" s="167"/>
      <c r="M10" s="167"/>
    </row>
    <row r="11" spans="1:13" s="101" customFormat="1" ht="15" customHeight="1" x14ac:dyDescent="0.25">
      <c r="A11" s="169" t="s">
        <v>1080</v>
      </c>
      <c r="B11" s="130"/>
      <c r="C11" s="130"/>
      <c r="D11" s="130"/>
      <c r="E11" s="130"/>
      <c r="F11" s="130"/>
      <c r="G11" s="130"/>
      <c r="H11" s="130"/>
      <c r="I11" s="130"/>
      <c r="J11" s="130"/>
      <c r="K11" s="130"/>
    </row>
    <row r="12" spans="1:13" s="101" customFormat="1" ht="15" customHeight="1" x14ac:dyDescent="0.25">
      <c r="A12" s="2677" t="s">
        <v>591</v>
      </c>
      <c r="B12" s="2677"/>
      <c r="C12" s="2677"/>
      <c r="D12" s="2677"/>
      <c r="E12" s="2677"/>
      <c r="F12" s="2677"/>
      <c r="G12" s="2677"/>
      <c r="H12" s="2677"/>
      <c r="I12" s="2677"/>
      <c r="J12" s="2677"/>
      <c r="K12" s="2677"/>
    </row>
    <row r="13" spans="1:13" x14ac:dyDescent="0.25">
      <c r="B13" s="130"/>
      <c r="C13" s="130"/>
      <c r="D13" s="130"/>
      <c r="E13" s="130"/>
      <c r="F13" s="130"/>
      <c r="G13" s="130"/>
      <c r="H13" s="130"/>
      <c r="I13" s="130"/>
      <c r="J13" s="130"/>
      <c r="K13" s="130"/>
    </row>
    <row r="14" spans="1:13" x14ac:dyDescent="0.25">
      <c r="B14" s="119"/>
      <c r="C14" s="119"/>
      <c r="D14" s="119"/>
      <c r="E14" s="119"/>
      <c r="F14" s="119"/>
      <c r="G14" s="119"/>
      <c r="H14" s="119"/>
      <c r="I14" s="119"/>
      <c r="J14" s="119"/>
      <c r="K14" s="119"/>
      <c r="L14" s="130"/>
    </row>
  </sheetData>
  <mergeCells count="10">
    <mergeCell ref="A12:K12"/>
    <mergeCell ref="A2:A4"/>
    <mergeCell ref="B2:E2"/>
    <mergeCell ref="F2:F4"/>
    <mergeCell ref="G2:J2"/>
    <mergeCell ref="K2:K4"/>
    <mergeCell ref="B3:C3"/>
    <mergeCell ref="D3:E3"/>
    <mergeCell ref="G3:H3"/>
    <mergeCell ref="I3:J3"/>
  </mergeCells>
  <printOptions horizontalCentered="1"/>
  <pageMargins left="0.78431372549019618" right="0.78431372549019618" top="0.98039215686274517" bottom="0.98039215686274517" header="0.50980392156862753" footer="0.50980392156862753"/>
  <pageSetup paperSize="9" scale="82" orientation="landscape" useFirstPageNumber="1" r:id="rId1"/>
  <headerFooter alignWithMargins="0"/>
  <ignoredErrors>
    <ignoredError sqref="F7"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Z41"/>
  <sheetViews>
    <sheetView zoomScale="90" zoomScaleNormal="90" workbookViewId="0">
      <selection activeCell="H15" sqref="H15"/>
    </sheetView>
  </sheetViews>
  <sheetFormatPr defaultColWidth="0" defaultRowHeight="15" zeroHeight="1" x14ac:dyDescent="0.25"/>
  <cols>
    <col min="1" max="1" width="12.140625" style="95" customWidth="1"/>
    <col min="2" max="2" width="12.5703125" style="95" bestFit="1" customWidth="1"/>
    <col min="3" max="8" width="12.140625" style="95" customWidth="1"/>
    <col min="9" max="9" width="12.5703125" style="95" bestFit="1" customWidth="1"/>
    <col min="10" max="15" width="12.140625" style="95" bestFit="1" customWidth="1"/>
    <col min="16" max="16" width="4.5703125" style="95" bestFit="1" customWidth="1"/>
    <col min="17" max="26" width="9.140625" style="95" customWidth="1"/>
    <col min="27" max="16384" width="9.140625" style="95" hidden="1"/>
  </cols>
  <sheetData>
    <row r="1" spans="1:15" ht="15.75" thickBot="1" x14ac:dyDescent="0.3">
      <c r="A1" s="123" t="s">
        <v>769</v>
      </c>
      <c r="B1" s="123"/>
      <c r="C1" s="123"/>
      <c r="D1" s="123"/>
      <c r="E1" s="123"/>
      <c r="F1" s="123"/>
      <c r="G1" s="123"/>
      <c r="H1" s="123"/>
      <c r="I1" s="123"/>
    </row>
    <row r="2" spans="1:15" s="101" customFormat="1" ht="18" customHeight="1" x14ac:dyDescent="0.25">
      <c r="A2" s="2694" t="s">
        <v>65</v>
      </c>
      <c r="B2" s="2696" t="s">
        <v>954</v>
      </c>
      <c r="C2" s="2697"/>
      <c r="D2" s="2697"/>
      <c r="E2" s="2697"/>
      <c r="F2" s="2697"/>
      <c r="G2" s="2697"/>
      <c r="H2" s="2698"/>
      <c r="I2" s="2696" t="s">
        <v>384</v>
      </c>
      <c r="J2" s="2697"/>
      <c r="K2" s="2697"/>
      <c r="L2" s="2697"/>
      <c r="M2" s="2697"/>
      <c r="N2" s="2697"/>
      <c r="O2" s="2699"/>
    </row>
    <row r="3" spans="1:15" s="101" customFormat="1" ht="18" customHeight="1" thickBot="1" x14ac:dyDescent="0.3">
      <c r="A3" s="2695"/>
      <c r="B3" s="603" t="s">
        <v>385</v>
      </c>
      <c r="C3" s="604" t="s">
        <v>386</v>
      </c>
      <c r="D3" s="605" t="s">
        <v>387</v>
      </c>
      <c r="E3" s="606" t="s">
        <v>388</v>
      </c>
      <c r="F3" s="606" t="s">
        <v>389</v>
      </c>
      <c r="G3" s="606" t="s">
        <v>390</v>
      </c>
      <c r="H3" s="607" t="s">
        <v>391</v>
      </c>
      <c r="I3" s="603" t="s">
        <v>385</v>
      </c>
      <c r="J3" s="604" t="s">
        <v>386</v>
      </c>
      <c r="K3" s="605" t="s">
        <v>387</v>
      </c>
      <c r="L3" s="605" t="s">
        <v>388</v>
      </c>
      <c r="M3" s="606" t="s">
        <v>389</v>
      </c>
      <c r="N3" s="604" t="s">
        <v>390</v>
      </c>
      <c r="O3" s="608" t="s">
        <v>391</v>
      </c>
    </row>
    <row r="4" spans="1:15" s="97" customFormat="1" ht="18" customHeight="1" x14ac:dyDescent="0.25">
      <c r="A4" s="579">
        <v>1</v>
      </c>
      <c r="B4" s="536">
        <v>2</v>
      </c>
      <c r="C4" s="537">
        <v>3</v>
      </c>
      <c r="D4" s="537">
        <v>4</v>
      </c>
      <c r="E4" s="537">
        <v>5</v>
      </c>
      <c r="F4" s="537">
        <v>6</v>
      </c>
      <c r="G4" s="537">
        <v>7</v>
      </c>
      <c r="H4" s="580">
        <v>8</v>
      </c>
      <c r="I4" s="536">
        <v>9</v>
      </c>
      <c r="J4" s="537">
        <v>10</v>
      </c>
      <c r="K4" s="537">
        <v>11</v>
      </c>
      <c r="L4" s="537">
        <v>12</v>
      </c>
      <c r="M4" s="537">
        <v>13</v>
      </c>
      <c r="N4" s="537">
        <v>14</v>
      </c>
      <c r="O4" s="538">
        <v>15</v>
      </c>
    </row>
    <row r="5" spans="1:15" s="97" customFormat="1" ht="18" customHeight="1" thickBot="1" x14ac:dyDescent="0.3">
      <c r="A5" s="668" t="s">
        <v>825</v>
      </c>
      <c r="B5" s="802">
        <v>0.30064999999999997</v>
      </c>
      <c r="C5" s="676">
        <v>0</v>
      </c>
      <c r="D5" s="676">
        <v>0</v>
      </c>
      <c r="E5" s="676">
        <v>0</v>
      </c>
      <c r="F5" s="676">
        <v>0</v>
      </c>
      <c r="G5" s="676">
        <v>0</v>
      </c>
      <c r="H5" s="681">
        <v>0</v>
      </c>
      <c r="I5" s="682">
        <v>0</v>
      </c>
      <c r="J5" s="676">
        <v>0</v>
      </c>
      <c r="K5" s="676">
        <v>0</v>
      </c>
      <c r="L5" s="676">
        <v>0</v>
      </c>
      <c r="M5" s="676">
        <v>0</v>
      </c>
      <c r="N5" s="676">
        <v>0</v>
      </c>
      <c r="O5" s="683">
        <v>0</v>
      </c>
    </row>
    <row r="6" spans="1:15" s="97" customFormat="1" ht="18" customHeight="1" x14ac:dyDescent="0.25">
      <c r="A6" s="669" t="s">
        <v>944</v>
      </c>
      <c r="B6" s="2700" t="s">
        <v>976</v>
      </c>
      <c r="C6" s="2701"/>
      <c r="D6" s="2701"/>
      <c r="E6" s="2701"/>
      <c r="F6" s="2701"/>
      <c r="G6" s="2701"/>
      <c r="H6" s="2701"/>
      <c r="I6" s="2701"/>
      <c r="J6" s="2701"/>
      <c r="K6" s="2701"/>
      <c r="L6" s="2701"/>
      <c r="M6" s="2701"/>
      <c r="N6" s="2701"/>
      <c r="O6" s="2702"/>
    </row>
    <row r="7" spans="1:15" s="97" customFormat="1" ht="18" customHeight="1" x14ac:dyDescent="0.25">
      <c r="A7" s="1259">
        <v>46142</v>
      </c>
      <c r="B7" s="2703"/>
      <c r="C7" s="2704"/>
      <c r="D7" s="2704"/>
      <c r="E7" s="2704"/>
      <c r="F7" s="2704"/>
      <c r="G7" s="2704"/>
      <c r="H7" s="2704"/>
      <c r="I7" s="2704"/>
      <c r="J7" s="2704"/>
      <c r="K7" s="2704"/>
      <c r="L7" s="2704"/>
      <c r="M7" s="2704"/>
      <c r="N7" s="2704"/>
      <c r="O7" s="2705"/>
    </row>
    <row r="8" spans="1:15" s="97" customFormat="1" ht="18" customHeight="1" x14ac:dyDescent="0.25">
      <c r="A8" s="117">
        <v>46173</v>
      </c>
      <c r="B8" s="2703"/>
      <c r="C8" s="2704"/>
      <c r="D8" s="2704"/>
      <c r="E8" s="2704"/>
      <c r="F8" s="2704"/>
      <c r="G8" s="2704"/>
      <c r="H8" s="2704"/>
      <c r="I8" s="2704"/>
      <c r="J8" s="2704"/>
      <c r="K8" s="2704"/>
      <c r="L8" s="2704"/>
      <c r="M8" s="2704"/>
      <c r="N8" s="2704"/>
      <c r="O8" s="2705"/>
    </row>
    <row r="9" spans="1:15" s="101" customFormat="1" ht="15.75" thickBot="1" x14ac:dyDescent="0.3">
      <c r="A9" s="433">
        <v>46174</v>
      </c>
      <c r="B9" s="2706"/>
      <c r="C9" s="2707"/>
      <c r="D9" s="2707"/>
      <c r="E9" s="2707"/>
      <c r="F9" s="2707"/>
      <c r="G9" s="2707"/>
      <c r="H9" s="2707"/>
      <c r="I9" s="2707"/>
      <c r="J9" s="2707"/>
      <c r="K9" s="2707"/>
      <c r="L9" s="2707"/>
      <c r="M9" s="2707"/>
      <c r="N9" s="2707"/>
      <c r="O9" s="2708"/>
    </row>
    <row r="10" spans="1:15" s="101" customFormat="1" x14ac:dyDescent="0.25">
      <c r="A10" s="169" t="s">
        <v>1080</v>
      </c>
      <c r="B10" s="131"/>
      <c r="C10" s="131"/>
      <c r="D10" s="131"/>
      <c r="E10" s="131"/>
      <c r="F10" s="131"/>
      <c r="G10" s="131"/>
      <c r="H10" s="131"/>
      <c r="I10" s="132"/>
      <c r="J10" s="132"/>
      <c r="K10" s="132"/>
      <c r="L10" s="132"/>
      <c r="M10" s="132"/>
      <c r="N10" s="132"/>
      <c r="O10" s="132"/>
    </row>
    <row r="11" spans="1:15" s="101" customFormat="1" ht="15" customHeight="1" x14ac:dyDescent="0.25">
      <c r="A11" s="2677" t="s">
        <v>81</v>
      </c>
      <c r="B11" s="2677"/>
      <c r="C11" s="2677"/>
      <c r="D11" s="2677"/>
      <c r="E11" s="2677"/>
      <c r="F11" s="2677"/>
      <c r="G11" s="2677"/>
      <c r="H11" s="2677"/>
      <c r="I11" s="2677"/>
    </row>
    <row r="12" spans="1:15" s="101" customFormat="1" ht="15" customHeight="1" x14ac:dyDescent="0.25">
      <c r="B12" s="133"/>
      <c r="C12" s="133"/>
      <c r="D12" s="133"/>
      <c r="E12" s="133"/>
      <c r="F12" s="133"/>
      <c r="G12" s="133"/>
      <c r="H12" s="133"/>
      <c r="I12" s="133"/>
    </row>
    <row r="13" spans="1:15" s="101" customFormat="1" x14ac:dyDescent="0.25">
      <c r="A13" s="95"/>
      <c r="B13" s="134"/>
      <c r="C13" s="134"/>
      <c r="D13" s="134"/>
      <c r="E13" s="134"/>
      <c r="F13" s="134"/>
      <c r="G13" s="134"/>
      <c r="H13" s="134"/>
      <c r="I13" s="134"/>
      <c r="J13" s="133"/>
      <c r="K13" s="133"/>
      <c r="L13" s="133"/>
      <c r="M13" s="133"/>
      <c r="N13" s="133"/>
      <c r="O13" s="133"/>
    </row>
    <row r="14" spans="1:15" x14ac:dyDescent="0.25">
      <c r="B14" s="134"/>
      <c r="C14" s="134"/>
      <c r="D14" s="134"/>
      <c r="E14" s="134"/>
      <c r="F14" s="134"/>
      <c r="G14" s="134"/>
      <c r="J14" s="134"/>
      <c r="K14" s="134"/>
      <c r="L14" s="134"/>
      <c r="M14" s="134"/>
      <c r="N14" s="134"/>
      <c r="O14" s="134"/>
    </row>
    <row r="15" spans="1:15" x14ac:dyDescent="0.25">
      <c r="G15" s="134"/>
    </row>
    <row r="16" spans="1: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sheetData>
  <mergeCells count="5">
    <mergeCell ref="A2:A3"/>
    <mergeCell ref="B2:H2"/>
    <mergeCell ref="I2:O2"/>
    <mergeCell ref="A11:I11"/>
    <mergeCell ref="B6:O9"/>
  </mergeCells>
  <printOptions horizontalCentered="1"/>
  <pageMargins left="0.78431372549019618" right="0.78431372549019618" top="0.98039215686274517" bottom="0.98039215686274517" header="0.50980392156862753" footer="0.50980392156862753"/>
  <pageSetup paperSize="9" scale="70" fitToHeight="0" orientation="landscape" useFirstPageNumber="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Z41"/>
  <sheetViews>
    <sheetView zoomScale="90" zoomScaleNormal="90" workbookViewId="0">
      <selection activeCell="N18" sqref="N18"/>
    </sheetView>
  </sheetViews>
  <sheetFormatPr defaultColWidth="0" defaultRowHeight="15" zeroHeight="1" x14ac:dyDescent="0.25"/>
  <cols>
    <col min="1" max="1" width="12.140625" style="95" customWidth="1"/>
    <col min="2" max="2" width="12.5703125" style="95" bestFit="1" customWidth="1"/>
    <col min="3" max="8" width="12.140625" style="95" customWidth="1"/>
    <col min="9" max="9" width="12.5703125" style="95" bestFit="1" customWidth="1"/>
    <col min="10" max="15" width="12.140625" style="95" bestFit="1" customWidth="1"/>
    <col min="16" max="16" width="4.5703125" style="95" bestFit="1" customWidth="1"/>
    <col min="17" max="26" width="9.140625" style="95" customWidth="1"/>
    <col min="27" max="16384" width="9.140625" style="95" hidden="1"/>
  </cols>
  <sheetData>
    <row r="1" spans="1:16" ht="15.75" thickBot="1" x14ac:dyDescent="0.3">
      <c r="A1" s="123" t="s">
        <v>768</v>
      </c>
      <c r="B1" s="123"/>
      <c r="C1" s="123"/>
      <c r="D1" s="123"/>
      <c r="E1" s="123"/>
      <c r="F1" s="123"/>
      <c r="G1" s="123"/>
      <c r="H1" s="123"/>
      <c r="I1" s="123"/>
    </row>
    <row r="2" spans="1:16" s="101" customFormat="1" ht="18" customHeight="1" x14ac:dyDescent="0.25">
      <c r="A2" s="2576" t="s">
        <v>65</v>
      </c>
      <c r="B2" s="2709" t="s">
        <v>954</v>
      </c>
      <c r="C2" s="2710"/>
      <c r="D2" s="2710"/>
      <c r="E2" s="2710"/>
      <c r="F2" s="2710"/>
      <c r="G2" s="2710"/>
      <c r="H2" s="2711"/>
      <c r="I2" s="2709" t="s">
        <v>384</v>
      </c>
      <c r="J2" s="2710"/>
      <c r="K2" s="2710"/>
      <c r="L2" s="2710"/>
      <c r="M2" s="2710"/>
      <c r="N2" s="2710"/>
      <c r="O2" s="2712"/>
    </row>
    <row r="3" spans="1:16" s="101" customFormat="1" ht="18" customHeight="1" thickBot="1" x14ac:dyDescent="0.3">
      <c r="A3" s="2651"/>
      <c r="B3" s="616" t="s">
        <v>385</v>
      </c>
      <c r="C3" s="606" t="s">
        <v>386</v>
      </c>
      <c r="D3" s="604" t="s">
        <v>387</v>
      </c>
      <c r="E3" s="605" t="s">
        <v>388</v>
      </c>
      <c r="F3" s="606" t="s">
        <v>389</v>
      </c>
      <c r="G3" s="604" t="s">
        <v>390</v>
      </c>
      <c r="H3" s="617" t="s">
        <v>391</v>
      </c>
      <c r="I3" s="603" t="s">
        <v>385</v>
      </c>
      <c r="J3" s="604" t="s">
        <v>386</v>
      </c>
      <c r="K3" s="606" t="s">
        <v>387</v>
      </c>
      <c r="L3" s="606" t="s">
        <v>388</v>
      </c>
      <c r="M3" s="606" t="s">
        <v>389</v>
      </c>
      <c r="N3" s="604" t="s">
        <v>390</v>
      </c>
      <c r="O3" s="608" t="s">
        <v>391</v>
      </c>
    </row>
    <row r="4" spans="1:16" s="97" customFormat="1" ht="18" customHeight="1" x14ac:dyDescent="0.25">
      <c r="A4" s="535">
        <v>1</v>
      </c>
      <c r="B4" s="571">
        <v>2</v>
      </c>
      <c r="C4" s="572">
        <v>3</v>
      </c>
      <c r="D4" s="572">
        <v>4</v>
      </c>
      <c r="E4" s="572">
        <v>5</v>
      </c>
      <c r="F4" s="572">
        <v>6</v>
      </c>
      <c r="G4" s="572">
        <v>7</v>
      </c>
      <c r="H4" s="615">
        <v>8</v>
      </c>
      <c r="I4" s="614">
        <v>9</v>
      </c>
      <c r="J4" s="572">
        <v>10</v>
      </c>
      <c r="K4" s="572">
        <v>11</v>
      </c>
      <c r="L4" s="572">
        <v>12</v>
      </c>
      <c r="M4" s="572">
        <v>13</v>
      </c>
      <c r="N4" s="572">
        <v>14</v>
      </c>
      <c r="O4" s="573">
        <v>15</v>
      </c>
    </row>
    <row r="5" spans="1:16" s="97" customFormat="1" ht="18" customHeight="1" thickBot="1" x14ac:dyDescent="0.3">
      <c r="A5" s="684" t="s">
        <v>825</v>
      </c>
      <c r="B5" s="685">
        <v>859359.25</v>
      </c>
      <c r="C5" s="686">
        <v>14997.63</v>
      </c>
      <c r="D5" s="686">
        <v>15764.3</v>
      </c>
      <c r="E5" s="686">
        <v>472.54999999999984</v>
      </c>
      <c r="F5" s="686">
        <v>1490.8300000000002</v>
      </c>
      <c r="G5" s="686">
        <v>131.98000000000002</v>
      </c>
      <c r="H5" s="687">
        <v>29.77</v>
      </c>
      <c r="I5" s="688">
        <v>1291269</v>
      </c>
      <c r="J5" s="686">
        <v>25441</v>
      </c>
      <c r="K5" s="686">
        <v>24567</v>
      </c>
      <c r="L5" s="686">
        <v>33</v>
      </c>
      <c r="M5" s="686">
        <v>202</v>
      </c>
      <c r="N5" s="686">
        <v>4</v>
      </c>
      <c r="O5" s="689">
        <v>0</v>
      </c>
    </row>
    <row r="6" spans="1:16" s="97" customFormat="1" ht="18" customHeight="1" x14ac:dyDescent="0.25">
      <c r="A6" s="690" t="s">
        <v>944</v>
      </c>
      <c r="B6" s="691">
        <f>SUM(B7:B9)</f>
        <v>321542.37</v>
      </c>
      <c r="C6" s="1059">
        <f>SUM(C7:C9)</f>
        <v>2264.0899999999997</v>
      </c>
      <c r="D6" s="1059">
        <f t="shared" ref="D6:G6" si="0">SUM(D7:D9)</f>
        <v>3933.9</v>
      </c>
      <c r="E6" s="1059">
        <f t="shared" si="0"/>
        <v>14.33</v>
      </c>
      <c r="F6" s="1059">
        <f t="shared" si="0"/>
        <v>66.509999999999991</v>
      </c>
      <c r="G6" s="1059">
        <f t="shared" si="0"/>
        <v>11.99</v>
      </c>
      <c r="H6" s="1060">
        <f>SUM(H7:H9)</f>
        <v>5.85</v>
      </c>
      <c r="I6" s="1061">
        <f>I9</f>
        <v>1044703</v>
      </c>
      <c r="J6" s="1059">
        <f>J9</f>
        <v>4657</v>
      </c>
      <c r="K6" s="1059">
        <f t="shared" ref="K6:N6" si="1">K9</f>
        <v>21781</v>
      </c>
      <c r="L6" s="1059">
        <f t="shared" si="1"/>
        <v>73</v>
      </c>
      <c r="M6" s="1059">
        <f t="shared" si="1"/>
        <v>580</v>
      </c>
      <c r="N6" s="1059">
        <f t="shared" si="1"/>
        <v>104</v>
      </c>
      <c r="O6" s="1060">
        <f>O9</f>
        <v>3</v>
      </c>
    </row>
    <row r="7" spans="1:16" s="97" customFormat="1" ht="18" customHeight="1" x14ac:dyDescent="0.25">
      <c r="A7" s="1259">
        <v>46142</v>
      </c>
      <c r="B7" s="1886">
        <v>93458.41</v>
      </c>
      <c r="C7" s="1878">
        <v>1022.75</v>
      </c>
      <c r="D7" s="1883">
        <v>1570.63</v>
      </c>
      <c r="E7" s="1878">
        <v>4.22</v>
      </c>
      <c r="F7" s="1878">
        <v>24.75</v>
      </c>
      <c r="G7" s="1878">
        <v>3.66</v>
      </c>
      <c r="H7" s="2228">
        <v>2.3199999999999998</v>
      </c>
      <c r="I7" s="2229">
        <v>1638172</v>
      </c>
      <c r="J7" s="1878">
        <v>29608</v>
      </c>
      <c r="K7" s="1878">
        <v>35273</v>
      </c>
      <c r="L7" s="1878">
        <v>145</v>
      </c>
      <c r="M7" s="1883">
        <v>470</v>
      </c>
      <c r="N7" s="1883">
        <v>55</v>
      </c>
      <c r="O7" s="2228">
        <v>75</v>
      </c>
    </row>
    <row r="8" spans="1:16" s="97" customFormat="1" ht="18" customHeight="1" x14ac:dyDescent="0.25">
      <c r="A8" s="117">
        <v>46173</v>
      </c>
      <c r="B8" s="1885">
        <v>123573.16</v>
      </c>
      <c r="C8" s="1881">
        <v>687.68</v>
      </c>
      <c r="D8" s="1878">
        <v>1342.02</v>
      </c>
      <c r="E8" s="1881">
        <v>7.05</v>
      </c>
      <c r="F8" s="1881">
        <v>24.24</v>
      </c>
      <c r="G8" s="1881">
        <v>4.9800000000000004</v>
      </c>
      <c r="H8" s="2230">
        <v>2.48</v>
      </c>
      <c r="I8" s="2231">
        <v>1814023</v>
      </c>
      <c r="J8" s="1881">
        <v>14455</v>
      </c>
      <c r="K8" s="1881">
        <v>33520</v>
      </c>
      <c r="L8" s="1881">
        <v>79</v>
      </c>
      <c r="M8" s="1878">
        <v>456</v>
      </c>
      <c r="N8" s="1878">
        <v>11</v>
      </c>
      <c r="O8" s="2230">
        <v>100</v>
      </c>
    </row>
    <row r="9" spans="1:16" s="101" customFormat="1" ht="15.75" thickBot="1" x14ac:dyDescent="0.3">
      <c r="A9" s="433">
        <v>46174</v>
      </c>
      <c r="B9" s="713">
        <v>104510.8</v>
      </c>
      <c r="C9" s="1052">
        <v>553.66</v>
      </c>
      <c r="D9" s="1052">
        <v>1021.25</v>
      </c>
      <c r="E9" s="1052">
        <v>3.06</v>
      </c>
      <c r="F9" s="1052">
        <v>17.52</v>
      </c>
      <c r="G9" s="1052">
        <v>3.35</v>
      </c>
      <c r="H9" s="1053">
        <v>1.05</v>
      </c>
      <c r="I9" s="714">
        <v>1044703</v>
      </c>
      <c r="J9" s="1052">
        <v>4657</v>
      </c>
      <c r="K9" s="1052">
        <v>21781</v>
      </c>
      <c r="L9" s="1052">
        <v>73</v>
      </c>
      <c r="M9" s="1052">
        <v>580</v>
      </c>
      <c r="N9" s="1052">
        <v>104</v>
      </c>
      <c r="O9" s="1053">
        <v>3</v>
      </c>
    </row>
    <row r="10" spans="1:16" s="101" customFormat="1" x14ac:dyDescent="0.25">
      <c r="A10" s="169" t="s">
        <v>1084</v>
      </c>
      <c r="B10" s="131"/>
      <c r="C10" s="131"/>
      <c r="D10" s="131"/>
      <c r="E10" s="131"/>
      <c r="F10" s="131"/>
      <c r="G10" s="131"/>
      <c r="H10" s="131"/>
      <c r="I10" s="132"/>
      <c r="J10" s="132"/>
      <c r="K10" s="132"/>
      <c r="L10" s="132"/>
      <c r="M10" s="132"/>
      <c r="N10" s="132"/>
      <c r="O10" s="132"/>
    </row>
    <row r="11" spans="1:16" s="101" customFormat="1" ht="15" customHeight="1" x14ac:dyDescent="0.25">
      <c r="A11" s="2677" t="s">
        <v>83</v>
      </c>
      <c r="B11" s="2677"/>
      <c r="C11" s="2677"/>
      <c r="D11" s="2677"/>
      <c r="E11" s="2677"/>
      <c r="F11" s="2677"/>
      <c r="G11" s="2677"/>
      <c r="H11" s="2677"/>
      <c r="I11" s="2677"/>
    </row>
    <row r="12" spans="1:16" s="101" customFormat="1" ht="15" customHeight="1" x14ac:dyDescent="0.25">
      <c r="B12" s="133"/>
      <c r="C12" s="133"/>
      <c r="D12" s="133"/>
      <c r="E12" s="133"/>
      <c r="F12" s="133"/>
      <c r="G12" s="133"/>
      <c r="H12" s="133"/>
      <c r="I12" s="133"/>
    </row>
    <row r="13" spans="1:16" s="101" customFormat="1" x14ac:dyDescent="0.25">
      <c r="A13" s="95"/>
      <c r="B13" s="134"/>
      <c r="C13" s="134"/>
      <c r="D13" s="134"/>
      <c r="E13" s="134"/>
      <c r="F13" s="134"/>
      <c r="G13" s="134"/>
      <c r="H13" s="134"/>
      <c r="I13" s="134"/>
      <c r="J13" s="134"/>
      <c r="K13" s="134"/>
      <c r="L13" s="134"/>
      <c r="M13" s="134"/>
      <c r="N13" s="134"/>
      <c r="O13" s="134"/>
      <c r="P13" s="134"/>
    </row>
    <row r="14" spans="1:16" x14ac:dyDescent="0.25">
      <c r="B14" s="134"/>
      <c r="C14" s="134"/>
      <c r="D14" s="134"/>
      <c r="E14" s="134"/>
      <c r="F14" s="134"/>
      <c r="G14" s="134"/>
      <c r="J14" s="134"/>
      <c r="K14" s="134"/>
      <c r="L14" s="134"/>
      <c r="M14" s="134"/>
      <c r="N14" s="134"/>
      <c r="O14" s="134"/>
    </row>
    <row r="15" spans="1:16" x14ac:dyDescent="0.25">
      <c r="G15" s="134"/>
    </row>
    <row r="16" spans="1: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sheetData>
  <mergeCells count="4">
    <mergeCell ref="A2:A3"/>
    <mergeCell ref="B2:H2"/>
    <mergeCell ref="I2:O2"/>
    <mergeCell ref="A11:I11"/>
  </mergeCells>
  <printOptions horizontalCentered="1"/>
  <pageMargins left="0.78431372549019618" right="0.78431372549019618" top="0.98039215686274517" bottom="0.98039215686274517" header="0.50980392156862753" footer="0.50980392156862753"/>
  <pageSetup paperSize="9" scale="70" fitToHeight="0" orientation="landscape" useFirstPageNumber="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T41"/>
  <sheetViews>
    <sheetView workbookViewId="0">
      <selection activeCell="N19" sqref="N19"/>
    </sheetView>
  </sheetViews>
  <sheetFormatPr defaultColWidth="0" defaultRowHeight="15" zeroHeight="1" x14ac:dyDescent="0.25"/>
  <cols>
    <col min="1" max="1" width="13.42578125" style="95" customWidth="1"/>
    <col min="2" max="2" width="12.5703125" style="95" bestFit="1" customWidth="1"/>
    <col min="3" max="5" width="12.140625" style="95" customWidth="1"/>
    <col min="6" max="6" width="12.5703125" style="95" bestFit="1" customWidth="1"/>
    <col min="7" max="9" width="12.140625" style="95" bestFit="1" customWidth="1"/>
    <col min="10" max="10" width="4.5703125" style="95" bestFit="1" customWidth="1"/>
    <col min="11" max="20" width="9.140625" style="95" customWidth="1"/>
    <col min="21" max="16384" width="9.140625" style="95" hidden="1"/>
  </cols>
  <sheetData>
    <row r="1" spans="1:9" ht="15.75" thickBot="1" x14ac:dyDescent="0.3">
      <c r="A1" s="123" t="s">
        <v>767</v>
      </c>
      <c r="B1" s="123"/>
      <c r="C1" s="123"/>
      <c r="D1" s="123"/>
      <c r="E1" s="123"/>
      <c r="F1" s="123"/>
    </row>
    <row r="2" spans="1:9" s="101" customFormat="1" ht="18" customHeight="1" x14ac:dyDescent="0.25">
      <c r="A2" s="2694" t="s">
        <v>65</v>
      </c>
      <c r="B2" s="2696" t="s">
        <v>383</v>
      </c>
      <c r="C2" s="2697"/>
      <c r="D2" s="2697"/>
      <c r="E2" s="2698"/>
      <c r="F2" s="2696" t="s">
        <v>384</v>
      </c>
      <c r="G2" s="2697"/>
      <c r="H2" s="2697"/>
      <c r="I2" s="2699"/>
    </row>
    <row r="3" spans="1:9" s="101" customFormat="1" ht="18" customHeight="1" thickBot="1" x14ac:dyDescent="0.3">
      <c r="A3" s="2695"/>
      <c r="B3" s="619" t="s">
        <v>385</v>
      </c>
      <c r="C3" s="606" t="s">
        <v>386</v>
      </c>
      <c r="D3" s="606" t="s">
        <v>387</v>
      </c>
      <c r="E3" s="607" t="s">
        <v>388</v>
      </c>
      <c r="F3" s="619" t="s">
        <v>385</v>
      </c>
      <c r="G3" s="606" t="s">
        <v>386</v>
      </c>
      <c r="H3" s="606" t="s">
        <v>387</v>
      </c>
      <c r="I3" s="608" t="s">
        <v>388</v>
      </c>
    </row>
    <row r="4" spans="1:9" s="97" customFormat="1" ht="18" customHeight="1" x14ac:dyDescent="0.25">
      <c r="A4" s="535">
        <v>1</v>
      </c>
      <c r="B4" s="536">
        <v>2</v>
      </c>
      <c r="C4" s="537">
        <v>3</v>
      </c>
      <c r="D4" s="537">
        <v>4</v>
      </c>
      <c r="E4" s="538">
        <v>5</v>
      </c>
      <c r="F4" s="536">
        <v>6</v>
      </c>
      <c r="G4" s="537">
        <v>7</v>
      </c>
      <c r="H4" s="537">
        <v>8</v>
      </c>
      <c r="I4" s="538">
        <v>9</v>
      </c>
    </row>
    <row r="5" spans="1:9" s="97" customFormat="1" ht="18" customHeight="1" thickBot="1" x14ac:dyDescent="0.3">
      <c r="A5" s="668" t="s">
        <v>825</v>
      </c>
      <c r="B5" s="677">
        <v>4600.4260000000004</v>
      </c>
      <c r="C5" s="676">
        <v>0</v>
      </c>
      <c r="D5" s="676">
        <v>0</v>
      </c>
      <c r="E5" s="694">
        <v>0</v>
      </c>
      <c r="F5" s="693">
        <v>0</v>
      </c>
      <c r="G5" s="676">
        <v>0</v>
      </c>
      <c r="H5" s="676">
        <v>0</v>
      </c>
      <c r="I5" s="694">
        <v>0</v>
      </c>
    </row>
    <row r="6" spans="1:9" s="97" customFormat="1" ht="18" customHeight="1" x14ac:dyDescent="0.25">
      <c r="A6" s="1261" t="s">
        <v>944</v>
      </c>
      <c r="B6" s="2713" t="s">
        <v>977</v>
      </c>
      <c r="C6" s="2714"/>
      <c r="D6" s="2714"/>
      <c r="E6" s="2714"/>
      <c r="F6" s="2714"/>
      <c r="G6" s="2714"/>
      <c r="H6" s="2714"/>
      <c r="I6" s="2715"/>
    </row>
    <row r="7" spans="1:9" s="97" customFormat="1" ht="18" customHeight="1" x14ac:dyDescent="0.25">
      <c r="A7" s="1301">
        <v>46142</v>
      </c>
      <c r="B7" s="2716"/>
      <c r="C7" s="2717"/>
      <c r="D7" s="2717"/>
      <c r="E7" s="2717"/>
      <c r="F7" s="2717"/>
      <c r="G7" s="2717"/>
      <c r="H7" s="2717"/>
      <c r="I7" s="2718"/>
    </row>
    <row r="8" spans="1:9" s="97" customFormat="1" ht="18" customHeight="1" x14ac:dyDescent="0.25">
      <c r="A8" s="1873">
        <v>46173</v>
      </c>
      <c r="B8" s="2716"/>
      <c r="C8" s="2717"/>
      <c r="D8" s="2717"/>
      <c r="E8" s="2717"/>
      <c r="F8" s="2717"/>
      <c r="G8" s="2717"/>
      <c r="H8" s="2717"/>
      <c r="I8" s="2718"/>
    </row>
    <row r="9" spans="1:9" s="101" customFormat="1" ht="15.75" thickBot="1" x14ac:dyDescent="0.3">
      <c r="A9" s="1302">
        <v>46174</v>
      </c>
      <c r="B9" s="2719"/>
      <c r="C9" s="2720"/>
      <c r="D9" s="2720"/>
      <c r="E9" s="2720"/>
      <c r="F9" s="2720"/>
      <c r="G9" s="2720"/>
      <c r="H9" s="2720"/>
      <c r="I9" s="2721"/>
    </row>
    <row r="10" spans="1:9" s="101" customFormat="1" x14ac:dyDescent="0.25">
      <c r="A10" s="169" t="s">
        <v>1084</v>
      </c>
      <c r="B10" s="131"/>
      <c r="C10" s="131"/>
      <c r="D10" s="131"/>
      <c r="E10" s="131"/>
      <c r="F10" s="132"/>
      <c r="G10" s="132"/>
      <c r="H10" s="132"/>
      <c r="I10" s="132"/>
    </row>
    <row r="11" spans="1:9" s="101" customFormat="1" ht="15" customHeight="1" x14ac:dyDescent="0.25">
      <c r="A11" s="2677" t="s">
        <v>91</v>
      </c>
      <c r="B11" s="2677"/>
      <c r="C11" s="2677"/>
      <c r="D11" s="2677"/>
      <c r="E11" s="2677"/>
      <c r="F11" s="2677"/>
    </row>
    <row r="12" spans="1:9" s="101" customFormat="1" ht="15" customHeight="1" x14ac:dyDescent="0.25">
      <c r="B12" s="133"/>
      <c r="C12" s="133"/>
      <c r="D12" s="133"/>
      <c r="E12" s="133"/>
      <c r="F12" s="133"/>
    </row>
    <row r="13" spans="1:9" s="101" customFormat="1" x14ac:dyDescent="0.25">
      <c r="A13" s="95"/>
      <c r="B13" s="134"/>
      <c r="C13" s="134"/>
      <c r="D13" s="134"/>
      <c r="E13" s="134"/>
      <c r="F13" s="134"/>
      <c r="G13" s="133"/>
      <c r="H13" s="133"/>
      <c r="I13" s="133"/>
    </row>
    <row r="14" spans="1:9" x14ac:dyDescent="0.25">
      <c r="B14" s="134"/>
      <c r="C14" s="134"/>
      <c r="D14" s="134"/>
      <c r="E14" s="134"/>
      <c r="G14" s="134"/>
      <c r="H14" s="134"/>
      <c r="I14" s="134"/>
    </row>
    <row r="15" spans="1:9" x14ac:dyDescent="0.25"/>
    <row r="16" spans="1:9"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sheetData>
  <mergeCells count="5">
    <mergeCell ref="A2:A3"/>
    <mergeCell ref="B2:E2"/>
    <mergeCell ref="F2:I2"/>
    <mergeCell ref="A11:F11"/>
    <mergeCell ref="B6:I9"/>
  </mergeCells>
  <printOptions horizontalCentered="1"/>
  <pageMargins left="0.78431372549019618" right="0.78431372549019618" top="0.98039215686274517" bottom="0.98039215686274517" header="0.50980392156862753" footer="0.50980392156862753"/>
  <pageSetup paperSize="9" fitToHeight="0" orientation="landscape" useFirstPageNumber="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Z40"/>
  <sheetViews>
    <sheetView workbookViewId="0">
      <selection activeCell="I17" sqref="I17"/>
    </sheetView>
  </sheetViews>
  <sheetFormatPr defaultColWidth="0" defaultRowHeight="15" zeroHeight="1" x14ac:dyDescent="0.25"/>
  <cols>
    <col min="1" max="1" width="12.42578125" style="95" bestFit="1" customWidth="1"/>
    <col min="2" max="2" width="12.42578125" style="95" customWidth="1"/>
    <col min="3" max="3" width="12.85546875" style="95" bestFit="1" customWidth="1"/>
    <col min="4" max="6" width="12.5703125" style="95" bestFit="1" customWidth="1"/>
    <col min="7" max="7" width="14.42578125" style="95" bestFit="1" customWidth="1"/>
    <col min="8" max="8" width="12.85546875" style="95" bestFit="1" customWidth="1"/>
    <col min="9" max="9" width="12.5703125" style="95" bestFit="1" customWidth="1"/>
    <col min="10" max="10" width="12.28515625" style="95" bestFit="1" customWidth="1"/>
    <col min="11" max="11" width="12.5703125" style="95" bestFit="1" customWidth="1"/>
    <col min="12" max="13" width="9.140625" style="95" customWidth="1"/>
    <col min="14" max="14" width="10.5703125" style="95" bestFit="1" customWidth="1"/>
    <col min="15" max="15" width="10.28515625" style="95" bestFit="1" customWidth="1"/>
    <col min="16" max="26" width="9.140625" style="95" customWidth="1"/>
    <col min="27" max="16384" width="9.140625" style="95" hidden="1"/>
  </cols>
  <sheetData>
    <row r="1" spans="1:15" ht="17.25" customHeight="1" thickBot="1" x14ac:dyDescent="0.3">
      <c r="A1" s="135" t="s">
        <v>953</v>
      </c>
      <c r="B1" s="136"/>
      <c r="C1" s="136"/>
      <c r="D1" s="136"/>
      <c r="E1" s="136"/>
      <c r="F1" s="136"/>
      <c r="G1" s="136"/>
      <c r="H1" s="136"/>
      <c r="I1" s="136"/>
      <c r="J1" s="136"/>
      <c r="K1" s="136"/>
    </row>
    <row r="2" spans="1:15" s="101" customFormat="1" ht="18" customHeight="1" x14ac:dyDescent="0.25">
      <c r="A2" s="2722" t="s">
        <v>65</v>
      </c>
      <c r="B2" s="2681" t="s">
        <v>375</v>
      </c>
      <c r="C2" s="2724"/>
      <c r="D2" s="2724"/>
      <c r="E2" s="2724"/>
      <c r="F2" s="2725"/>
      <c r="G2" s="2681" t="s">
        <v>382</v>
      </c>
      <c r="H2" s="2724"/>
      <c r="I2" s="2724"/>
      <c r="J2" s="2724"/>
      <c r="K2" s="2726"/>
    </row>
    <row r="3" spans="1:15" s="101" customFormat="1" ht="18" customHeight="1" thickBot="1" x14ac:dyDescent="0.3">
      <c r="A3" s="2723"/>
      <c r="B3" s="595" t="s">
        <v>392</v>
      </c>
      <c r="C3" s="595" t="s">
        <v>393</v>
      </c>
      <c r="D3" s="595" t="s">
        <v>394</v>
      </c>
      <c r="E3" s="595" t="s">
        <v>395</v>
      </c>
      <c r="F3" s="613" t="s">
        <v>396</v>
      </c>
      <c r="G3" s="597" t="s">
        <v>392</v>
      </c>
      <c r="H3" s="596" t="s">
        <v>393</v>
      </c>
      <c r="I3" s="596" t="s">
        <v>397</v>
      </c>
      <c r="J3" s="596" t="s">
        <v>395</v>
      </c>
      <c r="K3" s="612" t="s">
        <v>396</v>
      </c>
    </row>
    <row r="4" spans="1:15" s="97" customFormat="1" ht="16.5" customHeight="1" x14ac:dyDescent="0.25">
      <c r="A4" s="539" t="s">
        <v>398</v>
      </c>
      <c r="B4" s="581">
        <v>2</v>
      </c>
      <c r="C4" s="582">
        <v>3</v>
      </c>
      <c r="D4" s="582">
        <v>4</v>
      </c>
      <c r="E4" s="582">
        <v>5</v>
      </c>
      <c r="F4" s="583">
        <v>6</v>
      </c>
      <c r="G4" s="581">
        <v>7</v>
      </c>
      <c r="H4" s="582">
        <v>8</v>
      </c>
      <c r="I4" s="582">
        <v>9</v>
      </c>
      <c r="J4" s="582">
        <v>10</v>
      </c>
      <c r="K4" s="583">
        <v>11</v>
      </c>
    </row>
    <row r="5" spans="1:15" s="97" customFormat="1" ht="16.5" customHeight="1" thickBot="1" x14ac:dyDescent="0.3">
      <c r="A5" s="684" t="s">
        <v>825</v>
      </c>
      <c r="B5" s="695">
        <v>0</v>
      </c>
      <c r="C5" s="696">
        <v>0</v>
      </c>
      <c r="D5" s="1029">
        <v>0.30070000000000002</v>
      </c>
      <c r="E5" s="696">
        <v>0</v>
      </c>
      <c r="F5" s="697">
        <v>0</v>
      </c>
      <c r="G5" s="695">
        <v>0</v>
      </c>
      <c r="H5" s="696">
        <v>0</v>
      </c>
      <c r="I5" s="696">
        <v>0</v>
      </c>
      <c r="J5" s="696">
        <v>0</v>
      </c>
      <c r="K5" s="697">
        <v>0</v>
      </c>
    </row>
    <row r="6" spans="1:15" s="97" customFormat="1" ht="16.5" customHeight="1" x14ac:dyDescent="0.25">
      <c r="A6" s="690" t="s">
        <v>944</v>
      </c>
      <c r="B6" s="2700" t="s">
        <v>976</v>
      </c>
      <c r="C6" s="2701"/>
      <c r="D6" s="2701"/>
      <c r="E6" s="2701"/>
      <c r="F6" s="2701"/>
      <c r="G6" s="2701"/>
      <c r="H6" s="2701"/>
      <c r="I6" s="2701"/>
      <c r="J6" s="2701"/>
      <c r="K6" s="2702"/>
      <c r="L6" s="137"/>
      <c r="M6" s="137"/>
      <c r="N6" s="138"/>
      <c r="O6" s="138"/>
    </row>
    <row r="7" spans="1:15" s="1876" customFormat="1" ht="16.5" customHeight="1" x14ac:dyDescent="0.25">
      <c r="A7" s="117">
        <v>46142</v>
      </c>
      <c r="B7" s="2703"/>
      <c r="C7" s="2704"/>
      <c r="D7" s="2704"/>
      <c r="E7" s="2704"/>
      <c r="F7" s="2704"/>
      <c r="G7" s="2704"/>
      <c r="H7" s="2704"/>
      <c r="I7" s="2704"/>
      <c r="J7" s="2704"/>
      <c r="K7" s="2705"/>
      <c r="L7" s="1874"/>
      <c r="M7" s="1874"/>
      <c r="N7" s="1875"/>
      <c r="O7" s="1875"/>
    </row>
    <row r="8" spans="1:15" s="1876" customFormat="1" ht="16.5" customHeight="1" x14ac:dyDescent="0.25">
      <c r="A8" s="117">
        <v>46143</v>
      </c>
      <c r="B8" s="2703"/>
      <c r="C8" s="2704"/>
      <c r="D8" s="2704"/>
      <c r="E8" s="2704"/>
      <c r="F8" s="2704"/>
      <c r="G8" s="2704"/>
      <c r="H8" s="2704"/>
      <c r="I8" s="2704"/>
      <c r="J8" s="2704"/>
      <c r="K8" s="2705"/>
      <c r="L8" s="1874"/>
      <c r="M8" s="1874"/>
      <c r="N8" s="1875"/>
      <c r="O8" s="1875"/>
    </row>
    <row r="9" spans="1:15" s="101" customFormat="1" ht="16.5" customHeight="1" thickBot="1" x14ac:dyDescent="0.3">
      <c r="A9" s="433">
        <v>46174</v>
      </c>
      <c r="B9" s="2706"/>
      <c r="C9" s="2707"/>
      <c r="D9" s="2707"/>
      <c r="E9" s="2707"/>
      <c r="F9" s="2707"/>
      <c r="G9" s="2707"/>
      <c r="H9" s="2707"/>
      <c r="I9" s="2707"/>
      <c r="J9" s="2707"/>
      <c r="K9" s="2708"/>
      <c r="L9" s="98"/>
      <c r="M9" s="138"/>
      <c r="N9" s="138"/>
      <c r="O9" s="139"/>
    </row>
    <row r="10" spans="1:15" s="101" customFormat="1" x14ac:dyDescent="0.25">
      <c r="A10" s="169" t="s">
        <v>1084</v>
      </c>
      <c r="B10" s="131"/>
      <c r="C10" s="131"/>
      <c r="D10" s="131"/>
      <c r="E10" s="131"/>
      <c r="F10" s="131"/>
      <c r="G10" s="131"/>
      <c r="H10" s="131"/>
      <c r="I10" s="131"/>
      <c r="J10" s="131"/>
      <c r="K10" s="131"/>
      <c r="L10" s="98"/>
      <c r="M10" s="138"/>
      <c r="N10" s="138"/>
      <c r="O10" s="139"/>
    </row>
    <row r="11" spans="1:15" s="101" customFormat="1" x14ac:dyDescent="0.25">
      <c r="A11" s="200" t="s">
        <v>81</v>
      </c>
    </row>
    <row r="12" spans="1:15" s="101" customFormat="1" x14ac:dyDescent="0.25">
      <c r="B12" s="139"/>
      <c r="C12" s="139"/>
      <c r="D12" s="139"/>
      <c r="E12" s="139"/>
      <c r="F12" s="139"/>
      <c r="G12" s="139"/>
      <c r="H12" s="139"/>
      <c r="I12" s="139"/>
      <c r="J12" s="139"/>
      <c r="K12" s="139"/>
    </row>
    <row r="13" spans="1:15" x14ac:dyDescent="0.25">
      <c r="B13" s="122"/>
      <c r="C13" s="122"/>
      <c r="D13" s="122"/>
      <c r="E13" s="122"/>
      <c r="F13" s="122"/>
      <c r="G13" s="122"/>
      <c r="H13" s="122"/>
      <c r="I13" s="122"/>
      <c r="J13" s="122"/>
      <c r="K13" s="122"/>
    </row>
    <row r="14" spans="1:15" x14ac:dyDescent="0.25">
      <c r="F14" s="118"/>
      <c r="K14" s="118"/>
    </row>
    <row r="15" spans="1:15" x14ac:dyDescent="0.25">
      <c r="F15" s="118"/>
      <c r="K15" s="118"/>
    </row>
    <row r="16" spans="1:15" x14ac:dyDescent="0.25">
      <c r="F16" s="118"/>
      <c r="K16" s="118"/>
    </row>
    <row r="17" spans="5:11" x14ac:dyDescent="0.25">
      <c r="E17" s="118"/>
      <c r="F17" s="118"/>
      <c r="K17" s="118"/>
    </row>
    <row r="18" spans="5:11" x14ac:dyDescent="0.25">
      <c r="F18" s="118"/>
    </row>
    <row r="19" spans="5:11" x14ac:dyDescent="0.25"/>
    <row r="20" spans="5:11" x14ac:dyDescent="0.25"/>
    <row r="21" spans="5:11" x14ac:dyDescent="0.25"/>
    <row r="22" spans="5:11" x14ac:dyDescent="0.25"/>
    <row r="23" spans="5:11" x14ac:dyDescent="0.25"/>
    <row r="24" spans="5:11" x14ac:dyDescent="0.25"/>
    <row r="25" spans="5:11" x14ac:dyDescent="0.25"/>
    <row r="26" spans="5:11" x14ac:dyDescent="0.25"/>
    <row r="27" spans="5:11" x14ac:dyDescent="0.25"/>
    <row r="29" spans="5:11" x14ac:dyDescent="0.25"/>
    <row r="30" spans="5:11" x14ac:dyDescent="0.25"/>
    <row r="31" spans="5:11" x14ac:dyDescent="0.25"/>
    <row r="32" spans="5:11" x14ac:dyDescent="0.25"/>
    <row r="33" x14ac:dyDescent="0.25"/>
    <row r="34" x14ac:dyDescent="0.25"/>
    <row r="35" x14ac:dyDescent="0.25"/>
    <row r="36" x14ac:dyDescent="0.25"/>
    <row r="37" x14ac:dyDescent="0.25"/>
    <row r="38" x14ac:dyDescent="0.25"/>
    <row r="39" x14ac:dyDescent="0.25"/>
    <row r="40" x14ac:dyDescent="0.25"/>
  </sheetData>
  <mergeCells count="4">
    <mergeCell ref="A2:A3"/>
    <mergeCell ref="B2:F2"/>
    <mergeCell ref="G2:K2"/>
    <mergeCell ref="B6:K9"/>
  </mergeCells>
  <printOptions horizontalCentered="1"/>
  <pageMargins left="0.78431372549019618" right="0.78431372549019618" top="0.98039215686274517" bottom="0.98039215686274517" header="0.50980392156862753" footer="0.50980392156862753"/>
  <pageSetup paperSize="9" scale="92" orientation="landscape" useFirstPageNumber="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Z41"/>
  <sheetViews>
    <sheetView workbookViewId="0">
      <selection activeCell="M19" sqref="M19"/>
    </sheetView>
  </sheetViews>
  <sheetFormatPr defaultColWidth="0" defaultRowHeight="15" zeroHeight="1" x14ac:dyDescent="0.25"/>
  <cols>
    <col min="1" max="1" width="12.42578125" style="95" bestFit="1" customWidth="1"/>
    <col min="2" max="2" width="12.42578125" style="95" customWidth="1"/>
    <col min="3" max="3" width="12.85546875" style="95" bestFit="1" customWidth="1"/>
    <col min="4" max="6" width="12.5703125" style="95" bestFit="1" customWidth="1"/>
    <col min="7" max="7" width="14.42578125" style="95" bestFit="1" customWidth="1"/>
    <col min="8" max="8" width="12.85546875" style="95" bestFit="1" customWidth="1"/>
    <col min="9" max="9" width="12.5703125" style="95" bestFit="1" customWidth="1"/>
    <col min="10" max="10" width="12.28515625" style="95" bestFit="1" customWidth="1"/>
    <col min="11" max="11" width="12.5703125" style="95" bestFit="1" customWidth="1"/>
    <col min="12" max="13" width="9.140625" style="95" customWidth="1"/>
    <col min="14" max="14" width="10.5703125" style="95" bestFit="1" customWidth="1"/>
    <col min="15" max="15" width="10.28515625" style="95" bestFit="1" customWidth="1"/>
    <col min="16" max="26" width="9.140625" style="95" customWidth="1"/>
    <col min="27" max="16384" width="9.140625" style="95" hidden="1"/>
  </cols>
  <sheetData>
    <row r="1" spans="1:15" ht="17.25" customHeight="1" thickBot="1" x14ac:dyDescent="0.3">
      <c r="A1" s="135" t="s">
        <v>956</v>
      </c>
      <c r="B1" s="317"/>
      <c r="C1" s="318"/>
      <c r="D1" s="318"/>
      <c r="E1" s="318"/>
      <c r="F1" s="319"/>
      <c r="G1" s="136"/>
      <c r="H1" s="136"/>
      <c r="I1" s="136"/>
      <c r="J1" s="136"/>
      <c r="K1" s="136"/>
    </row>
    <row r="2" spans="1:15" s="101" customFormat="1" ht="18" customHeight="1" x14ac:dyDescent="0.25">
      <c r="A2" s="2722" t="s">
        <v>65</v>
      </c>
      <c r="B2" s="2681" t="s">
        <v>375</v>
      </c>
      <c r="C2" s="2724"/>
      <c r="D2" s="2724"/>
      <c r="E2" s="2724"/>
      <c r="F2" s="2725"/>
      <c r="G2" s="2681" t="s">
        <v>382</v>
      </c>
      <c r="H2" s="2724"/>
      <c r="I2" s="2724"/>
      <c r="J2" s="2724"/>
      <c r="K2" s="2726"/>
    </row>
    <row r="3" spans="1:15" s="101" customFormat="1" ht="18" customHeight="1" thickBot="1" x14ac:dyDescent="0.3">
      <c r="A3" s="2723"/>
      <c r="B3" s="595" t="s">
        <v>392</v>
      </c>
      <c r="C3" s="595" t="s">
        <v>393</v>
      </c>
      <c r="D3" s="595" t="s">
        <v>394</v>
      </c>
      <c r="E3" s="595" t="s">
        <v>395</v>
      </c>
      <c r="F3" s="613" t="s">
        <v>396</v>
      </c>
      <c r="G3" s="597" t="s">
        <v>392</v>
      </c>
      <c r="H3" s="596" t="s">
        <v>393</v>
      </c>
      <c r="I3" s="596" t="s">
        <v>397</v>
      </c>
      <c r="J3" s="596" t="s">
        <v>395</v>
      </c>
      <c r="K3" s="612" t="s">
        <v>396</v>
      </c>
    </row>
    <row r="4" spans="1:15" s="97" customFormat="1" ht="16.5" customHeight="1" x14ac:dyDescent="0.25">
      <c r="A4" s="539" t="s">
        <v>398</v>
      </c>
      <c r="B4" s="1303">
        <v>2</v>
      </c>
      <c r="C4" s="1304">
        <v>3</v>
      </c>
      <c r="D4" s="1304">
        <v>4</v>
      </c>
      <c r="E4" s="1304">
        <v>5</v>
      </c>
      <c r="F4" s="1305">
        <v>6</v>
      </c>
      <c r="G4" s="1303">
        <v>7</v>
      </c>
      <c r="H4" s="1304">
        <v>8</v>
      </c>
      <c r="I4" s="1304">
        <v>9</v>
      </c>
      <c r="J4" s="1304">
        <v>10</v>
      </c>
      <c r="K4" s="1306">
        <v>11</v>
      </c>
    </row>
    <row r="5" spans="1:15" s="97" customFormat="1" ht="16.5" customHeight="1" thickBot="1" x14ac:dyDescent="0.3">
      <c r="A5" s="1307" t="s">
        <v>825</v>
      </c>
      <c r="B5" s="1308">
        <v>12.166131499999997</v>
      </c>
      <c r="C5" s="1309">
        <v>673154.81114139047</v>
      </c>
      <c r="D5" s="1309">
        <v>205543.00578418639</v>
      </c>
      <c r="E5" s="1309">
        <v>2884.6179477500004</v>
      </c>
      <c r="F5" s="1310">
        <v>245.15414099999998</v>
      </c>
      <c r="G5" s="1308">
        <v>74.9695605</v>
      </c>
      <c r="H5" s="1309">
        <v>9830.1206215000002</v>
      </c>
      <c r="I5" s="1309">
        <v>455.27813725000004</v>
      </c>
      <c r="J5" s="1309">
        <v>0</v>
      </c>
      <c r="K5" s="1311">
        <v>0</v>
      </c>
    </row>
    <row r="6" spans="1:15" s="97" customFormat="1" ht="16.5" customHeight="1" x14ac:dyDescent="0.25">
      <c r="A6" s="1312" t="s">
        <v>944</v>
      </c>
      <c r="B6" s="1313">
        <f>SUM(B7:B9)</f>
        <v>1.7846630000000001</v>
      </c>
      <c r="C6" s="1059">
        <f>SUM(C7:C9)</f>
        <v>243682.18441890011</v>
      </c>
      <c r="D6" s="1059">
        <f t="shared" ref="D6:E6" si="0">SUM(D7:D9)</f>
        <v>80283.207633117971</v>
      </c>
      <c r="E6" s="1059">
        <f t="shared" si="0"/>
        <v>1122.3291284999998</v>
      </c>
      <c r="F6" s="1062">
        <f>SUM(F7:F9)</f>
        <v>433.77614500000004</v>
      </c>
      <c r="G6" s="1313">
        <f>SUM(G7:G9)</f>
        <v>9.5085000000000003E-2</v>
      </c>
      <c r="H6" s="1059">
        <f>SUM(H7:H9)</f>
        <v>2178.8545895000002</v>
      </c>
      <c r="I6" s="1059">
        <f t="shared" ref="I6" si="1">SUM(I7:I9)</f>
        <v>136.79623650000002</v>
      </c>
      <c r="J6" s="1059">
        <f t="shared" ref="J6" si="2">SUM(J7:J9)</f>
        <v>0</v>
      </c>
      <c r="K6" s="1314">
        <f>SUM(K7:K9)</f>
        <v>0</v>
      </c>
      <c r="L6" s="137"/>
      <c r="M6" s="137"/>
      <c r="N6" s="138"/>
      <c r="O6" s="139"/>
    </row>
    <row r="7" spans="1:15" s="97" customFormat="1" ht="16.5" customHeight="1" x14ac:dyDescent="0.25">
      <c r="A7" s="1268">
        <v>46142</v>
      </c>
      <c r="B7" s="1886">
        <v>1.5454350000000001</v>
      </c>
      <c r="C7" s="1883">
        <v>62783.299368868786</v>
      </c>
      <c r="D7" s="1883">
        <v>31710.737566207616</v>
      </c>
      <c r="E7" s="1883">
        <v>266.12283549999995</v>
      </c>
      <c r="F7" s="1884">
        <v>408.14918825000001</v>
      </c>
      <c r="G7" s="1885">
        <v>0</v>
      </c>
      <c r="H7" s="1878">
        <v>852.56806349999988</v>
      </c>
      <c r="I7" s="1878">
        <v>64.307889000000003</v>
      </c>
      <c r="J7" s="1883">
        <v>0</v>
      </c>
      <c r="K7" s="1884">
        <v>0</v>
      </c>
      <c r="L7" s="137"/>
      <c r="M7" s="137"/>
      <c r="N7" s="138"/>
      <c r="O7" s="139"/>
    </row>
    <row r="8" spans="1:15" s="97" customFormat="1" ht="16.5" customHeight="1" x14ac:dyDescent="0.25">
      <c r="A8" s="1855" t="s">
        <v>1092</v>
      </c>
      <c r="B8" s="1877">
        <v>0.19165300000000002</v>
      </c>
      <c r="C8" s="1878">
        <v>95948.467694647436</v>
      </c>
      <c r="D8" s="1878">
        <v>28493.056882946035</v>
      </c>
      <c r="E8" s="1878">
        <v>446.86843825</v>
      </c>
      <c r="F8" s="1879">
        <v>0.48049999999999998</v>
      </c>
      <c r="G8" s="1880">
        <v>2.86935E-2</v>
      </c>
      <c r="H8" s="1881">
        <v>710.20573950000016</v>
      </c>
      <c r="I8" s="1881">
        <v>42.311806000000004</v>
      </c>
      <c r="J8" s="1878">
        <v>0</v>
      </c>
      <c r="K8" s="1882">
        <v>0</v>
      </c>
      <c r="L8" s="137"/>
      <c r="M8" s="137"/>
      <c r="N8" s="138"/>
      <c r="O8" s="139"/>
    </row>
    <row r="9" spans="1:15" s="101" customFormat="1" ht="16.5" customHeight="1" thickBot="1" x14ac:dyDescent="0.3">
      <c r="A9" s="1256">
        <v>46174</v>
      </c>
      <c r="B9" s="1315">
        <v>4.7574999999999999E-2</v>
      </c>
      <c r="C9" s="1257">
        <v>84950.417355383892</v>
      </c>
      <c r="D9" s="1257">
        <v>20079.413183964331</v>
      </c>
      <c r="E9" s="1316">
        <v>409.33785474999996</v>
      </c>
      <c r="F9" s="1317">
        <v>25.146456749999999</v>
      </c>
      <c r="G9" s="1318">
        <v>6.6391500000000006E-2</v>
      </c>
      <c r="H9" s="1316">
        <v>616.08078650000004</v>
      </c>
      <c r="I9" s="1257">
        <v>30.176541499999999</v>
      </c>
      <c r="J9" s="1257">
        <v>0</v>
      </c>
      <c r="K9" s="1258">
        <v>0</v>
      </c>
      <c r="L9" s="98"/>
      <c r="M9" s="138"/>
      <c r="N9" s="138"/>
      <c r="O9" s="139"/>
    </row>
    <row r="10" spans="1:15" s="101" customFormat="1" x14ac:dyDescent="0.25">
      <c r="A10" s="169" t="s">
        <v>1085</v>
      </c>
      <c r="B10" s="139"/>
      <c r="C10" s="139"/>
      <c r="D10" s="139"/>
      <c r="E10" s="139"/>
      <c r="F10" s="139"/>
      <c r="G10" s="139"/>
      <c r="H10" s="139"/>
      <c r="I10" s="139"/>
      <c r="J10" s="139"/>
      <c r="K10" s="139"/>
    </row>
    <row r="11" spans="1:15" s="101" customFormat="1" x14ac:dyDescent="0.25">
      <c r="A11" s="200" t="s">
        <v>83</v>
      </c>
    </row>
    <row r="12" spans="1:15" s="101" customFormat="1" x14ac:dyDescent="0.25">
      <c r="A12" s="200"/>
    </row>
    <row r="13" spans="1:15" x14ac:dyDescent="0.25">
      <c r="B13" s="122"/>
      <c r="C13" s="122"/>
      <c r="D13" s="122"/>
      <c r="E13" s="122"/>
      <c r="F13" s="122"/>
      <c r="G13" s="122"/>
      <c r="H13" s="122"/>
      <c r="I13" s="122"/>
    </row>
    <row r="14" spans="1:15" x14ac:dyDescent="0.25">
      <c r="B14" s="119"/>
      <c r="C14" s="119"/>
      <c r="D14" s="119"/>
      <c r="E14" s="119"/>
      <c r="F14" s="119"/>
      <c r="G14" s="119"/>
      <c r="H14" s="119"/>
      <c r="I14" s="119"/>
    </row>
    <row r="15" spans="1:15" x14ac:dyDescent="0.25">
      <c r="B15" s="122"/>
      <c r="C15" s="122"/>
      <c r="D15" s="122"/>
      <c r="E15" s="122"/>
      <c r="F15" s="122"/>
      <c r="G15" s="122"/>
      <c r="H15" s="122"/>
      <c r="I15" s="122"/>
      <c r="J15" s="122"/>
      <c r="K15" s="122"/>
    </row>
    <row r="16" spans="1:15" x14ac:dyDescent="0.25">
      <c r="F16" s="118"/>
      <c r="K16" s="118"/>
    </row>
    <row r="17" spans="5:11" x14ac:dyDescent="0.25">
      <c r="F17" s="118"/>
      <c r="K17" s="118"/>
    </row>
    <row r="18" spans="5:11" x14ac:dyDescent="0.25">
      <c r="F18" s="118"/>
      <c r="K18" s="118"/>
    </row>
    <row r="19" spans="5:11" x14ac:dyDescent="0.25">
      <c r="E19" s="118"/>
      <c r="F19" s="118"/>
      <c r="K19" s="118"/>
    </row>
    <row r="20" spans="5:11" x14ac:dyDescent="0.25">
      <c r="F20" s="118"/>
    </row>
    <row r="21" spans="5:11" x14ac:dyDescent="0.25"/>
    <row r="22" spans="5:11" x14ac:dyDescent="0.25"/>
    <row r="23" spans="5:11" x14ac:dyDescent="0.25"/>
    <row r="24" spans="5:11" x14ac:dyDescent="0.25"/>
    <row r="25" spans="5:11" x14ac:dyDescent="0.25"/>
    <row r="26" spans="5:11" x14ac:dyDescent="0.25"/>
    <row r="27" spans="5:11" x14ac:dyDescent="0.25"/>
    <row r="28" spans="5:11" x14ac:dyDescent="0.25"/>
    <row r="29" spans="5:11" x14ac:dyDescent="0.25"/>
    <row r="31" spans="5:11" x14ac:dyDescent="0.25"/>
    <row r="32" spans="5:11" x14ac:dyDescent="0.25"/>
    <row r="33" x14ac:dyDescent="0.25"/>
    <row r="34" x14ac:dyDescent="0.25"/>
    <row r="35" x14ac:dyDescent="0.25"/>
    <row r="36" x14ac:dyDescent="0.25"/>
    <row r="37" x14ac:dyDescent="0.25"/>
    <row r="38" x14ac:dyDescent="0.25"/>
    <row r="39" x14ac:dyDescent="0.25"/>
    <row r="40" x14ac:dyDescent="0.25"/>
    <row r="41" x14ac:dyDescent="0.25"/>
  </sheetData>
  <mergeCells count="3">
    <mergeCell ref="A2:A3"/>
    <mergeCell ref="B2:F2"/>
    <mergeCell ref="G2:K2"/>
  </mergeCells>
  <printOptions horizontalCentered="1"/>
  <pageMargins left="0.78431372549019618" right="0.78431372549019618" top="0.98039215686274517" bottom="0.98039215686274517" header="0.50980392156862753" footer="0.50980392156862753"/>
  <pageSetup paperSize="9" scale="92" orientation="landscape" useFirstPageNumber="1"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Z40"/>
  <sheetViews>
    <sheetView workbookViewId="0">
      <selection activeCell="G16" sqref="G16"/>
    </sheetView>
  </sheetViews>
  <sheetFormatPr defaultColWidth="0" defaultRowHeight="15" zeroHeight="1" x14ac:dyDescent="0.25"/>
  <cols>
    <col min="1" max="1" width="12.42578125" style="95" bestFit="1" customWidth="1"/>
    <col min="2" max="2" width="12.42578125" style="95" customWidth="1"/>
    <col min="3" max="3" width="12.85546875" style="95" bestFit="1" customWidth="1"/>
    <col min="4" max="6" width="12.5703125" style="95" bestFit="1" customWidth="1"/>
    <col min="7" max="7" width="14.42578125" style="95" bestFit="1" customWidth="1"/>
    <col min="8" max="8" width="12.85546875" style="95" bestFit="1" customWidth="1"/>
    <col min="9" max="9" width="12.5703125" style="95" bestFit="1" customWidth="1"/>
    <col min="10" max="10" width="12.28515625" style="95" bestFit="1" customWidth="1"/>
    <col min="11" max="11" width="12.5703125" style="95" bestFit="1" customWidth="1"/>
    <col min="12" max="13" width="9.140625" style="95" customWidth="1"/>
    <col min="14" max="14" width="10.5703125" style="95" bestFit="1" customWidth="1"/>
    <col min="15" max="15" width="10.28515625" style="95" bestFit="1" customWidth="1"/>
    <col min="16" max="26" width="9.140625" style="95" customWidth="1"/>
    <col min="27" max="16384" width="9.140625" style="95" hidden="1"/>
  </cols>
  <sheetData>
    <row r="1" spans="1:15" ht="17.25" customHeight="1" thickBot="1" x14ac:dyDescent="0.3">
      <c r="A1" s="135" t="s">
        <v>955</v>
      </c>
      <c r="B1" s="136"/>
      <c r="C1" s="136"/>
      <c r="D1" s="136"/>
      <c r="E1" s="136"/>
      <c r="F1" s="136"/>
      <c r="G1" s="136"/>
      <c r="H1" s="136"/>
      <c r="I1" s="136"/>
      <c r="J1" s="136"/>
      <c r="K1" s="136"/>
    </row>
    <row r="2" spans="1:15" s="101" customFormat="1" ht="18" customHeight="1" x14ac:dyDescent="0.25">
      <c r="A2" s="2722" t="s">
        <v>65</v>
      </c>
      <c r="B2" s="2681" t="s">
        <v>375</v>
      </c>
      <c r="C2" s="2724"/>
      <c r="D2" s="2724"/>
      <c r="E2" s="2724"/>
      <c r="F2" s="2725"/>
      <c r="G2" s="2681" t="s">
        <v>382</v>
      </c>
      <c r="H2" s="2724"/>
      <c r="I2" s="2724"/>
      <c r="J2" s="2724"/>
      <c r="K2" s="2726"/>
    </row>
    <row r="3" spans="1:15" s="101" customFormat="1" ht="18" customHeight="1" thickBot="1" x14ac:dyDescent="0.3">
      <c r="A3" s="2723"/>
      <c r="B3" s="595" t="s">
        <v>392</v>
      </c>
      <c r="C3" s="595" t="s">
        <v>393</v>
      </c>
      <c r="D3" s="595" t="s">
        <v>394</v>
      </c>
      <c r="E3" s="595" t="s">
        <v>395</v>
      </c>
      <c r="F3" s="613" t="s">
        <v>396</v>
      </c>
      <c r="G3" s="597" t="s">
        <v>392</v>
      </c>
      <c r="H3" s="596" t="s">
        <v>393</v>
      </c>
      <c r="I3" s="596" t="s">
        <v>397</v>
      </c>
      <c r="J3" s="596" t="s">
        <v>395</v>
      </c>
      <c r="K3" s="612" t="s">
        <v>396</v>
      </c>
    </row>
    <row r="4" spans="1:15" s="97" customFormat="1" ht="16.5" customHeight="1" x14ac:dyDescent="0.25">
      <c r="A4" s="539" t="s">
        <v>398</v>
      </c>
      <c r="B4" s="581">
        <v>2</v>
      </c>
      <c r="C4" s="582">
        <v>3</v>
      </c>
      <c r="D4" s="582">
        <v>4</v>
      </c>
      <c r="E4" s="582">
        <v>5</v>
      </c>
      <c r="F4" s="583">
        <v>6</v>
      </c>
      <c r="G4" s="581">
        <v>7</v>
      </c>
      <c r="H4" s="582">
        <v>8</v>
      </c>
      <c r="I4" s="582">
        <v>9</v>
      </c>
      <c r="J4" s="582">
        <v>10</v>
      </c>
      <c r="K4" s="583">
        <v>11</v>
      </c>
    </row>
    <row r="5" spans="1:15" s="97" customFormat="1" ht="16.5" customHeight="1" thickBot="1" x14ac:dyDescent="0.3">
      <c r="A5" s="668" t="s">
        <v>825</v>
      </c>
      <c r="B5" s="693">
        <v>0</v>
      </c>
      <c r="C5" s="661">
        <v>4258.192</v>
      </c>
      <c r="D5" s="661">
        <v>342.23399999999998</v>
      </c>
      <c r="E5" s="676">
        <v>0</v>
      </c>
      <c r="F5" s="694">
        <v>0</v>
      </c>
      <c r="G5" s="693">
        <v>0</v>
      </c>
      <c r="H5" s="676">
        <v>0</v>
      </c>
      <c r="I5" s="676">
        <v>0</v>
      </c>
      <c r="J5" s="676">
        <v>0</v>
      </c>
      <c r="K5" s="694">
        <v>0</v>
      </c>
    </row>
    <row r="6" spans="1:15" s="97" customFormat="1" ht="16.5" customHeight="1" x14ac:dyDescent="0.25">
      <c r="A6" s="1261" t="s">
        <v>944</v>
      </c>
      <c r="B6" s="2727" t="s">
        <v>977</v>
      </c>
      <c r="C6" s="2728"/>
      <c r="D6" s="2728"/>
      <c r="E6" s="2728"/>
      <c r="F6" s="2728"/>
      <c r="G6" s="2728"/>
      <c r="H6" s="2728"/>
      <c r="I6" s="2728"/>
      <c r="J6" s="2728"/>
      <c r="K6" s="2729"/>
      <c r="L6" s="137"/>
      <c r="M6" s="137"/>
      <c r="N6" s="138"/>
      <c r="O6" s="139"/>
    </row>
    <row r="7" spans="1:15" s="97" customFormat="1" ht="16.5" customHeight="1" x14ac:dyDescent="0.25">
      <c r="A7" s="1319">
        <v>46113</v>
      </c>
      <c r="B7" s="2703"/>
      <c r="C7" s="2704"/>
      <c r="D7" s="2704"/>
      <c r="E7" s="2704"/>
      <c r="F7" s="2704"/>
      <c r="G7" s="2704"/>
      <c r="H7" s="2704"/>
      <c r="I7" s="2704"/>
      <c r="J7" s="2704"/>
      <c r="K7" s="2730"/>
      <c r="L7" s="137"/>
      <c r="M7" s="137"/>
      <c r="N7" s="138"/>
      <c r="O7" s="139"/>
    </row>
    <row r="8" spans="1:15" s="97" customFormat="1" ht="16.5" customHeight="1" x14ac:dyDescent="0.25">
      <c r="A8" s="1887">
        <v>46143</v>
      </c>
      <c r="B8" s="2703"/>
      <c r="C8" s="2704"/>
      <c r="D8" s="2704"/>
      <c r="E8" s="2704"/>
      <c r="F8" s="2704"/>
      <c r="G8" s="2704"/>
      <c r="H8" s="2704"/>
      <c r="I8" s="2704"/>
      <c r="J8" s="2704"/>
      <c r="K8" s="2730"/>
      <c r="L8" s="137"/>
      <c r="M8" s="137"/>
      <c r="N8" s="138"/>
      <c r="O8" s="139"/>
    </row>
    <row r="9" spans="1:15" s="101" customFormat="1" ht="16.5" customHeight="1" thickBot="1" x14ac:dyDescent="0.3">
      <c r="A9" s="1271">
        <v>46174</v>
      </c>
      <c r="B9" s="2731"/>
      <c r="C9" s="2732"/>
      <c r="D9" s="2732"/>
      <c r="E9" s="2732"/>
      <c r="F9" s="2732"/>
      <c r="G9" s="2732"/>
      <c r="H9" s="2732"/>
      <c r="I9" s="2732"/>
      <c r="J9" s="2732"/>
      <c r="K9" s="2733"/>
      <c r="L9" s="98"/>
      <c r="M9" s="138"/>
      <c r="N9" s="138"/>
      <c r="O9" s="139"/>
    </row>
    <row r="10" spans="1:15" s="101" customFormat="1" x14ac:dyDescent="0.25">
      <c r="A10" s="169" t="s">
        <v>1084</v>
      </c>
      <c r="B10" s="139"/>
      <c r="C10" s="139"/>
      <c r="D10" s="139"/>
      <c r="E10" s="139"/>
      <c r="F10" s="139"/>
      <c r="G10" s="139"/>
      <c r="H10" s="139"/>
      <c r="I10" s="139"/>
      <c r="J10" s="139"/>
      <c r="K10" s="139"/>
    </row>
    <row r="11" spans="1:15" s="101" customFormat="1" x14ac:dyDescent="0.25">
      <c r="A11" s="200" t="s">
        <v>91</v>
      </c>
    </row>
    <row r="12" spans="1:15" x14ac:dyDescent="0.25"/>
    <row r="13" spans="1:15" x14ac:dyDescent="0.25">
      <c r="B13" s="122"/>
      <c r="C13" s="122"/>
      <c r="D13" s="122"/>
      <c r="E13" s="122"/>
      <c r="F13" s="122"/>
      <c r="G13" s="122"/>
      <c r="H13" s="122"/>
      <c r="I13" s="122"/>
      <c r="J13" s="122"/>
      <c r="K13" s="122"/>
    </row>
    <row r="14" spans="1:15" x14ac:dyDescent="0.25">
      <c r="F14" s="118"/>
      <c r="K14" s="118"/>
    </row>
    <row r="15" spans="1:15" x14ac:dyDescent="0.25">
      <c r="F15" s="118"/>
      <c r="K15" s="118"/>
    </row>
    <row r="16" spans="1:15" x14ac:dyDescent="0.25">
      <c r="F16" s="118"/>
      <c r="K16" s="118"/>
    </row>
    <row r="17" spans="5:11" x14ac:dyDescent="0.25">
      <c r="E17" s="118"/>
      <c r="F17" s="118"/>
      <c r="K17" s="118"/>
    </row>
    <row r="18" spans="5:11" x14ac:dyDescent="0.25">
      <c r="F18" s="118"/>
    </row>
    <row r="19" spans="5:11" x14ac:dyDescent="0.25"/>
    <row r="20" spans="5:11" x14ac:dyDescent="0.25"/>
    <row r="21" spans="5:11" x14ac:dyDescent="0.25"/>
    <row r="22" spans="5:11" x14ac:dyDescent="0.25"/>
    <row r="23" spans="5:11" x14ac:dyDescent="0.25"/>
    <row r="24" spans="5:11" x14ac:dyDescent="0.25"/>
    <row r="25" spans="5:11" x14ac:dyDescent="0.25"/>
    <row r="26" spans="5:11" x14ac:dyDescent="0.25"/>
    <row r="27" spans="5:11" x14ac:dyDescent="0.25"/>
    <row r="29" spans="5:11" x14ac:dyDescent="0.25"/>
    <row r="30" spans="5:11" x14ac:dyDescent="0.25"/>
    <row r="31" spans="5:11" x14ac:dyDescent="0.25"/>
    <row r="32" spans="5:11" x14ac:dyDescent="0.25"/>
    <row r="33" x14ac:dyDescent="0.25"/>
    <row r="34" x14ac:dyDescent="0.25"/>
    <row r="35" x14ac:dyDescent="0.25"/>
    <row r="36" x14ac:dyDescent="0.25"/>
    <row r="37" x14ac:dyDescent="0.25"/>
    <row r="38" x14ac:dyDescent="0.25"/>
    <row r="39" x14ac:dyDescent="0.25"/>
    <row r="40" x14ac:dyDescent="0.25"/>
  </sheetData>
  <mergeCells count="4">
    <mergeCell ref="A2:A3"/>
    <mergeCell ref="B2:F2"/>
    <mergeCell ref="G2:K2"/>
    <mergeCell ref="B6:K9"/>
  </mergeCells>
  <printOptions horizontalCentered="1"/>
  <pageMargins left="0.78431372549019618" right="0.78431372549019618" top="0.98039215686274517" bottom="0.98039215686274517" header="0.50980392156862753" footer="0.50980392156862753"/>
  <pageSetup paperSize="9" scale="92" orientation="landscape" useFirstPageNumber="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J21"/>
  <sheetViews>
    <sheetView zoomScale="90" zoomScaleNormal="90" workbookViewId="0">
      <selection activeCell="F20" sqref="F20"/>
    </sheetView>
  </sheetViews>
  <sheetFormatPr defaultColWidth="9.140625" defaultRowHeight="15" x14ac:dyDescent="0.25"/>
  <cols>
    <col min="1" max="1" width="12.140625" style="95" bestFit="1" customWidth="1"/>
    <col min="2" max="2" width="13.42578125" style="95" customWidth="1"/>
    <col min="3" max="10" width="13.7109375" style="95" customWidth="1"/>
    <col min="11" max="11" width="6.140625" style="95" bestFit="1" customWidth="1"/>
    <col min="12" max="16384" width="9.140625" style="95"/>
  </cols>
  <sheetData>
    <row r="1" spans="1:10" ht="15.75" thickBot="1" x14ac:dyDescent="0.3">
      <c r="A1" s="135" t="s">
        <v>766</v>
      </c>
      <c r="B1" s="135"/>
      <c r="C1" s="135"/>
      <c r="D1" s="135"/>
      <c r="E1" s="135"/>
      <c r="F1" s="135"/>
      <c r="G1" s="135"/>
      <c r="H1" s="135"/>
      <c r="I1" s="135"/>
      <c r="J1" s="135"/>
    </row>
    <row r="2" spans="1:10" s="101" customFormat="1" ht="15" customHeight="1" x14ac:dyDescent="0.25">
      <c r="A2" s="2619" t="s">
        <v>42</v>
      </c>
      <c r="B2" s="2734" t="s">
        <v>72</v>
      </c>
      <c r="C2" s="2624" t="s">
        <v>1</v>
      </c>
      <c r="D2" s="2624"/>
      <c r="E2" s="2624"/>
      <c r="F2" s="2736"/>
      <c r="G2" s="2737" t="s">
        <v>2</v>
      </c>
      <c r="H2" s="2637"/>
      <c r="I2" s="2637"/>
      <c r="J2" s="2640"/>
    </row>
    <row r="3" spans="1:10" s="101" customFormat="1" x14ac:dyDescent="0.25">
      <c r="A3" s="2620"/>
      <c r="B3" s="2735"/>
      <c r="C3" s="2692" t="s">
        <v>399</v>
      </c>
      <c r="D3" s="2693"/>
      <c r="E3" s="2626" t="s">
        <v>400</v>
      </c>
      <c r="F3" s="2738"/>
      <c r="G3" s="2739" t="s">
        <v>399</v>
      </c>
      <c r="H3" s="2740"/>
      <c r="I3" s="2741" t="s">
        <v>400</v>
      </c>
      <c r="J3" s="2742"/>
    </row>
    <row r="4" spans="1:10" s="101" customFormat="1" ht="30.75" thickBot="1" x14ac:dyDescent="0.3">
      <c r="A4" s="2620"/>
      <c r="B4" s="2735"/>
      <c r="C4" s="1166" t="s">
        <v>348</v>
      </c>
      <c r="D4" s="591" t="s">
        <v>401</v>
      </c>
      <c r="E4" s="602" t="s">
        <v>348</v>
      </c>
      <c r="F4" s="610" t="s">
        <v>381</v>
      </c>
      <c r="G4" s="611" t="s">
        <v>348</v>
      </c>
      <c r="H4" s="591" t="s">
        <v>401</v>
      </c>
      <c r="I4" s="602" t="s">
        <v>348</v>
      </c>
      <c r="J4" s="1323" t="s">
        <v>381</v>
      </c>
    </row>
    <row r="5" spans="1:10" s="97" customFormat="1" ht="15.75" thickBot="1" x14ac:dyDescent="0.3">
      <c r="A5" s="1320" t="s">
        <v>398</v>
      </c>
      <c r="B5" s="1893">
        <v>2</v>
      </c>
      <c r="C5" s="1892">
        <v>3</v>
      </c>
      <c r="D5" s="1423">
        <v>4</v>
      </c>
      <c r="E5" s="1424">
        <v>5</v>
      </c>
      <c r="F5" s="1425">
        <v>6</v>
      </c>
      <c r="G5" s="1325">
        <v>7</v>
      </c>
      <c r="H5" s="1324">
        <v>8</v>
      </c>
      <c r="I5" s="1326">
        <v>9</v>
      </c>
      <c r="J5" s="1327">
        <v>10</v>
      </c>
    </row>
    <row r="6" spans="1:10" s="97" customFormat="1" ht="15.75" thickBot="1" x14ac:dyDescent="0.3">
      <c r="A6" s="1888" t="s">
        <v>825</v>
      </c>
      <c r="B6" s="1894">
        <v>241</v>
      </c>
      <c r="C6" s="2743" t="s">
        <v>978</v>
      </c>
      <c r="D6" s="2743"/>
      <c r="E6" s="2743"/>
      <c r="F6" s="2744"/>
      <c r="G6" s="1421">
        <v>974670</v>
      </c>
      <c r="H6" s="1322">
        <v>19378.97</v>
      </c>
      <c r="I6" s="1322">
        <v>38747</v>
      </c>
      <c r="J6" s="1328">
        <v>736.36670000000004</v>
      </c>
    </row>
    <row r="7" spans="1:10" s="97" customFormat="1" x14ac:dyDescent="0.25">
      <c r="A7" s="1889" t="s">
        <v>944</v>
      </c>
      <c r="B7" s="1895">
        <v>59</v>
      </c>
      <c r="C7" s="2745"/>
      <c r="D7" s="2745"/>
      <c r="E7" s="2745"/>
      <c r="F7" s="2746"/>
      <c r="G7" s="1331">
        <f>SUM(G8:G10)</f>
        <v>505591</v>
      </c>
      <c r="H7" s="1330">
        <f>SUM(H8:H10)</f>
        <v>9776.1999999999989</v>
      </c>
      <c r="I7" s="1064">
        <f>I10</f>
        <v>36974</v>
      </c>
      <c r="J7" s="1329">
        <f>J10</f>
        <v>724.68349999999998</v>
      </c>
    </row>
    <row r="8" spans="1:10" s="97" customFormat="1" x14ac:dyDescent="0.25">
      <c r="A8" s="1890">
        <v>46142</v>
      </c>
      <c r="B8" s="1904">
        <v>19</v>
      </c>
      <c r="C8" s="2745"/>
      <c r="D8" s="2745"/>
      <c r="E8" s="2745"/>
      <c r="F8" s="2746"/>
      <c r="G8" s="1897">
        <v>149167</v>
      </c>
      <c r="H8" s="1898">
        <v>2878.33</v>
      </c>
      <c r="I8" s="1899">
        <v>40203</v>
      </c>
      <c r="J8" s="1900">
        <v>763.33100000000002</v>
      </c>
    </row>
    <row r="9" spans="1:10" s="97" customFormat="1" x14ac:dyDescent="0.25">
      <c r="A9" s="1891">
        <v>46173</v>
      </c>
      <c r="B9" s="1905">
        <v>19</v>
      </c>
      <c r="C9" s="2745"/>
      <c r="D9" s="2745"/>
      <c r="E9" s="2745"/>
      <c r="F9" s="2746"/>
      <c r="G9" s="1901">
        <v>228808</v>
      </c>
      <c r="H9" s="1899">
        <v>4400.7299999999996</v>
      </c>
      <c r="I9" s="1902">
        <v>36641</v>
      </c>
      <c r="J9" s="1903">
        <v>697.1327</v>
      </c>
    </row>
    <row r="10" spans="1:10" s="101" customFormat="1" ht="15.75" thickBot="1" x14ac:dyDescent="0.3">
      <c r="A10" s="1321">
        <v>46174</v>
      </c>
      <c r="B10" s="1896">
        <v>21</v>
      </c>
      <c r="C10" s="2747"/>
      <c r="D10" s="2747"/>
      <c r="E10" s="2747"/>
      <c r="F10" s="2748"/>
      <c r="G10" s="1422">
        <v>127616</v>
      </c>
      <c r="H10" s="1050">
        <v>2497.14</v>
      </c>
      <c r="I10" s="1050">
        <v>36974</v>
      </c>
      <c r="J10" s="1058">
        <v>724.68349999999998</v>
      </c>
    </row>
    <row r="11" spans="1:10" s="101" customFormat="1" x14ac:dyDescent="0.25">
      <c r="A11" s="169" t="s">
        <v>1084</v>
      </c>
      <c r="B11" s="118"/>
      <c r="C11" s="118"/>
      <c r="D11" s="118"/>
      <c r="E11" s="118"/>
      <c r="F11" s="118"/>
      <c r="G11" s="118"/>
      <c r="H11" s="118"/>
      <c r="I11" s="118"/>
      <c r="J11" s="118"/>
    </row>
    <row r="12" spans="1:10" s="101" customFormat="1" ht="15" customHeight="1" x14ac:dyDescent="0.25">
      <c r="A12" s="2677" t="s">
        <v>67</v>
      </c>
      <c r="B12" s="2677"/>
      <c r="C12" s="2677"/>
      <c r="D12" s="2677"/>
      <c r="E12" s="2677"/>
      <c r="F12" s="2677"/>
      <c r="G12" s="2677"/>
      <c r="H12" s="2677"/>
      <c r="I12" s="2677"/>
      <c r="J12" s="2677"/>
    </row>
    <row r="14" spans="1:10" x14ac:dyDescent="0.25">
      <c r="B14" s="118"/>
      <c r="C14" s="118"/>
      <c r="D14" s="118"/>
      <c r="E14" s="118"/>
      <c r="F14" s="118"/>
      <c r="G14" s="118"/>
      <c r="H14" s="118"/>
      <c r="I14" s="118"/>
      <c r="J14" s="118"/>
    </row>
    <row r="15" spans="1:10" x14ac:dyDescent="0.25">
      <c r="B15" s="118"/>
      <c r="C15" s="118"/>
      <c r="D15" s="118"/>
      <c r="E15" s="118"/>
      <c r="F15" s="118"/>
      <c r="G15" s="118"/>
      <c r="H15" s="118"/>
    </row>
    <row r="16" spans="1:10" x14ac:dyDescent="0.25">
      <c r="E16" s="61"/>
      <c r="F16" s="61"/>
      <c r="G16" s="61"/>
      <c r="H16" s="61"/>
    </row>
    <row r="17" spans="5:8" ht="23.25" customHeight="1" x14ac:dyDescent="0.25">
      <c r="E17" s="61"/>
      <c r="F17" s="61"/>
      <c r="G17" s="61"/>
      <c r="H17" s="61"/>
    </row>
    <row r="18" spans="5:8" x14ac:dyDescent="0.25">
      <c r="E18" s="61"/>
      <c r="F18" s="61"/>
      <c r="G18" s="61"/>
      <c r="H18" s="61"/>
    </row>
    <row r="19" spans="5:8" x14ac:dyDescent="0.25">
      <c r="E19" s="61"/>
      <c r="F19" s="61"/>
      <c r="G19" s="61"/>
      <c r="H19" s="61"/>
    </row>
    <row r="20" spans="5:8" x14ac:dyDescent="0.25">
      <c r="E20" s="61"/>
      <c r="F20" s="61"/>
      <c r="G20" s="61"/>
      <c r="H20" s="61"/>
    </row>
    <row r="21" spans="5:8" x14ac:dyDescent="0.25">
      <c r="E21" s="61"/>
      <c r="F21" s="61"/>
      <c r="G21" s="61"/>
      <c r="H21" s="61"/>
    </row>
  </sheetData>
  <mergeCells count="10">
    <mergeCell ref="A12:J12"/>
    <mergeCell ref="A2:A4"/>
    <mergeCell ref="B2:B4"/>
    <mergeCell ref="C2:F2"/>
    <mergeCell ref="G2:J2"/>
    <mergeCell ref="C3:D3"/>
    <mergeCell ref="E3:F3"/>
    <mergeCell ref="G3:H3"/>
    <mergeCell ref="I3:J3"/>
    <mergeCell ref="C6:F10"/>
  </mergeCells>
  <printOptions horizontalCentered="1"/>
  <pageMargins left="0.78431372549019618" right="0.78431372549019618" top="0.98039215686274517" bottom="0.98039215686274517" header="0.50980392156862753" footer="0.50980392156862753"/>
  <pageSetup paperSize="9" scale="95" orientation="landscape" useFirstPageNumber="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G14"/>
  <sheetViews>
    <sheetView zoomScale="90" zoomScaleNormal="90" workbookViewId="0">
      <selection activeCell="O16" sqref="O16"/>
    </sheetView>
  </sheetViews>
  <sheetFormatPr defaultColWidth="9.140625" defaultRowHeight="15" x14ac:dyDescent="0.25"/>
  <cols>
    <col min="1" max="1" width="14.5703125" style="95" bestFit="1" customWidth="1"/>
    <col min="2" max="2" width="12.7109375" style="95" customWidth="1"/>
    <col min="3" max="3" width="17.140625" style="95" customWidth="1"/>
    <col min="4" max="4" width="13" style="95" customWidth="1"/>
    <col min="5" max="5" width="17.85546875" style="95" customWidth="1"/>
    <col min="6" max="6" width="8.28515625" style="95" customWidth="1"/>
    <col min="7" max="7" width="6.28515625" style="95" customWidth="1"/>
    <col min="8" max="16384" width="9.140625" style="95"/>
  </cols>
  <sheetData>
    <row r="1" spans="1:7" ht="18" customHeight="1" thickBot="1" x14ac:dyDescent="0.3">
      <c r="A1" s="140" t="s">
        <v>765</v>
      </c>
      <c r="B1" s="140"/>
      <c r="C1" s="140"/>
      <c r="D1" s="140"/>
      <c r="E1" s="140"/>
      <c r="F1" s="123"/>
    </row>
    <row r="2" spans="1:7" s="101" customFormat="1" ht="18" customHeight="1" x14ac:dyDescent="0.25">
      <c r="A2" s="2694" t="s">
        <v>42</v>
      </c>
      <c r="B2" s="2749" t="s">
        <v>1</v>
      </c>
      <c r="C2" s="2750"/>
      <c r="D2" s="2534" t="s">
        <v>2</v>
      </c>
      <c r="E2" s="2537"/>
    </row>
    <row r="3" spans="1:7" s="101" customFormat="1" ht="43.5" customHeight="1" thickBot="1" x14ac:dyDescent="0.3">
      <c r="A3" s="2695"/>
      <c r="B3" s="594" t="s">
        <v>356</v>
      </c>
      <c r="C3" s="602" t="s">
        <v>402</v>
      </c>
      <c r="D3" s="594" t="s">
        <v>356</v>
      </c>
      <c r="E3" s="609" t="s">
        <v>402</v>
      </c>
    </row>
    <row r="4" spans="1:7" s="97" customFormat="1" ht="18" customHeight="1" x14ac:dyDescent="0.25">
      <c r="A4" s="584" t="s">
        <v>398</v>
      </c>
      <c r="B4" s="575">
        <v>2</v>
      </c>
      <c r="C4" s="576">
        <v>3</v>
      </c>
      <c r="D4" s="576">
        <v>4</v>
      </c>
      <c r="E4" s="585">
        <v>5</v>
      </c>
    </row>
    <row r="5" spans="1:7" s="97" customFormat="1" ht="18" customHeight="1" thickBot="1" x14ac:dyDescent="0.3">
      <c r="A5" s="540" t="s">
        <v>825</v>
      </c>
      <c r="B5" s="802">
        <v>89.176271</v>
      </c>
      <c r="C5" s="803">
        <v>4.0898089999999998</v>
      </c>
      <c r="D5" s="803">
        <v>264.22691100000003</v>
      </c>
      <c r="E5" s="804">
        <v>8.6087067399999988</v>
      </c>
    </row>
    <row r="6" spans="1:7" s="97" customFormat="1" ht="18" customHeight="1" x14ac:dyDescent="0.25">
      <c r="A6" s="662" t="s">
        <v>944</v>
      </c>
      <c r="B6" s="801">
        <f>SUM(B7:B9)</f>
        <v>1.2004239999999999</v>
      </c>
      <c r="C6" s="1063">
        <f>SUM(C7:C9)</f>
        <v>0.11157599999999999</v>
      </c>
      <c r="D6" s="1063">
        <f>SUM(D7:D9)</f>
        <v>75.395811999999992</v>
      </c>
      <c r="E6" s="1065">
        <f>SUM(E7:E9)</f>
        <v>1.89641496</v>
      </c>
      <c r="F6" s="141"/>
      <c r="G6" s="141"/>
    </row>
    <row r="7" spans="1:7" s="97" customFormat="1" ht="18" customHeight="1" x14ac:dyDescent="0.25">
      <c r="A7" s="1332">
        <v>46113</v>
      </c>
      <c r="B7" s="1333">
        <v>0.17621200000000001</v>
      </c>
      <c r="C7" s="1255">
        <v>7.1060000000000003E-3</v>
      </c>
      <c r="D7" s="1334">
        <v>30.319384500000002</v>
      </c>
      <c r="E7" s="1335">
        <v>0.50406132000000003</v>
      </c>
      <c r="F7" s="141"/>
      <c r="G7" s="141"/>
    </row>
    <row r="8" spans="1:7" s="97" customFormat="1" ht="18" customHeight="1" x14ac:dyDescent="0.25">
      <c r="A8" s="1906">
        <v>46143</v>
      </c>
      <c r="B8" s="1907">
        <v>0.30545099999999997</v>
      </c>
      <c r="C8" s="1908">
        <v>7.8400999999999998E-2</v>
      </c>
      <c r="D8" s="1909">
        <v>25.508274499999999</v>
      </c>
      <c r="E8" s="1910">
        <v>0.68271170000000003</v>
      </c>
      <c r="F8" s="141"/>
      <c r="G8" s="141"/>
    </row>
    <row r="9" spans="1:7" s="101" customFormat="1" ht="18" customHeight="1" thickBot="1" x14ac:dyDescent="0.3">
      <c r="A9" s="1321">
        <v>46174</v>
      </c>
      <c r="B9" s="1336">
        <v>0.71876099999999998</v>
      </c>
      <c r="C9" s="1066">
        <v>2.6068999999999998E-2</v>
      </c>
      <c r="D9" s="1052">
        <v>19.568152999999999</v>
      </c>
      <c r="E9" s="1337">
        <v>0.70964194000000003</v>
      </c>
    </row>
    <row r="10" spans="1:7" s="101" customFormat="1" x14ac:dyDescent="0.25">
      <c r="A10" s="169" t="s">
        <v>1084</v>
      </c>
      <c r="B10" s="201"/>
      <c r="C10" s="201"/>
      <c r="D10" s="201"/>
      <c r="E10" s="201"/>
    </row>
    <row r="11" spans="1:7" s="101" customFormat="1" x14ac:dyDescent="0.25">
      <c r="A11" s="2609" t="s">
        <v>591</v>
      </c>
      <c r="B11" s="2609"/>
      <c r="C11" s="2609"/>
      <c r="D11" s="2609"/>
      <c r="E11" s="2609"/>
    </row>
    <row r="13" spans="1:7" x14ac:dyDescent="0.25">
      <c r="B13" s="130"/>
      <c r="C13" s="130"/>
      <c r="D13" s="130"/>
      <c r="E13" s="130"/>
    </row>
    <row r="14" spans="1:7" x14ac:dyDescent="0.25">
      <c r="B14" s="122"/>
      <c r="C14" s="122"/>
      <c r="D14" s="122"/>
      <c r="E14" s="122"/>
    </row>
  </sheetData>
  <mergeCells count="4">
    <mergeCell ref="A2:A3"/>
    <mergeCell ref="B2:C2"/>
    <mergeCell ref="D2:E2"/>
    <mergeCell ref="A11:E11"/>
  </mergeCells>
  <printOptions horizontalCentered="1"/>
  <pageMargins left="0.78431372549019618" right="0.78431372549019618" top="0.98039215686274517" bottom="0.98039215686274517" header="0.50980392156862753" footer="0.50980392156862753"/>
  <pageSetup paperSize="9"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K20"/>
  <sheetViews>
    <sheetView showGridLines="0" zoomScaleNormal="100" workbookViewId="0">
      <selection activeCell="C4" sqref="C4"/>
    </sheetView>
  </sheetViews>
  <sheetFormatPr defaultColWidth="9.140625" defaultRowHeight="15" x14ac:dyDescent="0.25"/>
  <cols>
    <col min="1" max="1" width="6.42578125" bestFit="1" customWidth="1"/>
    <col min="2" max="2" width="29.5703125" customWidth="1"/>
    <col min="3" max="3" width="92.7109375" style="346" customWidth="1"/>
    <col min="4" max="4" width="15.5703125" style="3" customWidth="1"/>
    <col min="5" max="6" width="10.42578125" style="3" customWidth="1"/>
    <col min="7" max="7" width="12.28515625" customWidth="1"/>
    <col min="8" max="8" width="9.42578125" bestFit="1" customWidth="1"/>
    <col min="9" max="9" width="12.7109375" customWidth="1"/>
    <col min="10" max="10" width="10.140625" customWidth="1"/>
    <col min="12" max="12" width="12" bestFit="1" customWidth="1"/>
  </cols>
  <sheetData>
    <row r="1" spans="1:11" ht="15.75" thickBot="1" x14ac:dyDescent="0.3">
      <c r="A1" s="2312" t="s">
        <v>858</v>
      </c>
      <c r="B1" s="2312"/>
      <c r="C1" s="2312"/>
      <c r="D1" s="2312"/>
      <c r="E1" s="2312"/>
      <c r="F1" s="2312"/>
      <c r="G1" s="2312"/>
      <c r="H1" s="2312"/>
      <c r="I1" s="2312"/>
      <c r="J1" s="2312"/>
      <c r="K1" s="1"/>
    </row>
    <row r="2" spans="1:11" ht="15" customHeight="1" x14ac:dyDescent="0.25">
      <c r="A2" s="2313" t="s">
        <v>19</v>
      </c>
      <c r="B2" s="2315" t="s">
        <v>20</v>
      </c>
      <c r="C2" s="2315" t="s">
        <v>21</v>
      </c>
      <c r="D2" s="2317" t="s">
        <v>22</v>
      </c>
      <c r="E2" s="2319" t="s">
        <v>23</v>
      </c>
      <c r="F2" s="2319" t="s">
        <v>24</v>
      </c>
      <c r="G2" s="2321" t="s">
        <v>25</v>
      </c>
      <c r="H2" s="2322"/>
      <c r="I2" s="2323" t="s">
        <v>598</v>
      </c>
      <c r="J2" s="2325" t="s">
        <v>597</v>
      </c>
      <c r="K2" s="2"/>
    </row>
    <row r="3" spans="1:11" ht="60" x14ac:dyDescent="0.25">
      <c r="A3" s="2314"/>
      <c r="B3" s="2316"/>
      <c r="C3" s="2316"/>
      <c r="D3" s="2318"/>
      <c r="E3" s="2320"/>
      <c r="F3" s="2320"/>
      <c r="G3" s="811" t="s">
        <v>26</v>
      </c>
      <c r="H3" s="811" t="s">
        <v>27</v>
      </c>
      <c r="I3" s="2324"/>
      <c r="J3" s="2326"/>
      <c r="K3" s="2"/>
    </row>
    <row r="4" spans="1:11" x14ac:dyDescent="0.25">
      <c r="A4" s="1523">
        <v>1</v>
      </c>
      <c r="B4" s="1524" t="s">
        <v>1023</v>
      </c>
      <c r="C4" s="1524" t="s">
        <v>1024</v>
      </c>
      <c r="D4" s="1525">
        <v>45948</v>
      </c>
      <c r="E4" s="1525">
        <v>46174</v>
      </c>
      <c r="F4" s="1525">
        <v>46185</v>
      </c>
      <c r="G4" s="1526">
        <v>415586443</v>
      </c>
      <c r="H4" s="1527">
        <v>26</v>
      </c>
      <c r="I4" s="1527">
        <v>280</v>
      </c>
      <c r="J4" s="1528">
        <v>11636.420404</v>
      </c>
    </row>
    <row r="5" spans="1:11" ht="45" x14ac:dyDescent="0.25">
      <c r="A5" s="1523">
        <v>2</v>
      </c>
      <c r="B5" s="1524" t="s">
        <v>1025</v>
      </c>
      <c r="C5" s="1524" t="s">
        <v>1026</v>
      </c>
      <c r="D5" s="1525">
        <v>46028</v>
      </c>
      <c r="E5" s="1525">
        <v>46161</v>
      </c>
      <c r="F5" s="1525">
        <v>46175</v>
      </c>
      <c r="G5" s="1526">
        <v>6750000</v>
      </c>
      <c r="H5" s="1527">
        <v>26</v>
      </c>
      <c r="I5" s="1527">
        <v>12.65</v>
      </c>
      <c r="J5" s="1528">
        <v>8.5387500000000003</v>
      </c>
    </row>
    <row r="6" spans="1:11" ht="30" x14ac:dyDescent="0.25">
      <c r="A6" s="1523">
        <v>3</v>
      </c>
      <c r="B6" s="1524" t="s">
        <v>1027</v>
      </c>
      <c r="C6" s="1524" t="s">
        <v>1028</v>
      </c>
      <c r="D6" s="1525">
        <v>46042</v>
      </c>
      <c r="E6" s="1525">
        <v>46181</v>
      </c>
      <c r="F6" s="1525">
        <v>46192</v>
      </c>
      <c r="G6" s="1526">
        <v>208061717</v>
      </c>
      <c r="H6" s="1527">
        <v>26</v>
      </c>
      <c r="I6" s="1527">
        <v>70</v>
      </c>
      <c r="J6" s="1528">
        <v>1456.4320190000001</v>
      </c>
    </row>
    <row r="7" spans="1:11" x14ac:dyDescent="0.25">
      <c r="A7" s="1523">
        <v>4</v>
      </c>
      <c r="B7" s="1524" t="s">
        <v>1029</v>
      </c>
      <c r="C7" s="1524" t="s">
        <v>1030</v>
      </c>
      <c r="D7" s="1525">
        <v>46011</v>
      </c>
      <c r="E7" s="1525">
        <v>46161</v>
      </c>
      <c r="F7" s="1525">
        <v>46175</v>
      </c>
      <c r="G7" s="1526">
        <v>780026</v>
      </c>
      <c r="H7" s="1527">
        <v>26</v>
      </c>
      <c r="I7" s="1527">
        <v>206.66</v>
      </c>
      <c r="J7" s="1528">
        <v>16.120017315999998</v>
      </c>
    </row>
    <row r="8" spans="1:11" ht="45" x14ac:dyDescent="0.25">
      <c r="A8" s="1523">
        <v>5</v>
      </c>
      <c r="B8" s="1524" t="s">
        <v>1031</v>
      </c>
      <c r="C8" s="1524" t="s">
        <v>1032</v>
      </c>
      <c r="D8" s="1525">
        <v>46066</v>
      </c>
      <c r="E8" s="1525">
        <v>46168</v>
      </c>
      <c r="F8" s="1525">
        <v>46182</v>
      </c>
      <c r="G8" s="1526">
        <v>1920000</v>
      </c>
      <c r="H8" s="1527">
        <v>25.6</v>
      </c>
      <c r="I8" s="1527">
        <v>21</v>
      </c>
      <c r="J8" s="1528">
        <v>4.032</v>
      </c>
    </row>
    <row r="9" spans="1:11" ht="30" x14ac:dyDescent="0.25">
      <c r="A9" s="1523">
        <v>6</v>
      </c>
      <c r="B9" s="1524" t="s">
        <v>1033</v>
      </c>
      <c r="C9" s="1524" t="s">
        <v>1034</v>
      </c>
      <c r="D9" s="1525">
        <v>46108</v>
      </c>
      <c r="E9" s="1525">
        <v>46176</v>
      </c>
      <c r="F9" s="1525">
        <v>46189</v>
      </c>
      <c r="G9" s="1526">
        <v>9750000</v>
      </c>
      <c r="H9" s="1527">
        <v>26</v>
      </c>
      <c r="I9" s="1527">
        <v>10</v>
      </c>
      <c r="J9" s="1528">
        <v>9.75</v>
      </c>
    </row>
    <row r="10" spans="1:11" x14ac:dyDescent="0.25">
      <c r="A10" s="1523">
        <v>7</v>
      </c>
      <c r="B10" s="1524" t="s">
        <v>1035</v>
      </c>
      <c r="C10" s="1524" t="s">
        <v>1036</v>
      </c>
      <c r="D10" s="1525">
        <v>46063</v>
      </c>
      <c r="E10" s="1525">
        <v>46178</v>
      </c>
      <c r="F10" s="1525">
        <v>46191</v>
      </c>
      <c r="G10" s="1526">
        <v>2114162</v>
      </c>
      <c r="H10" s="1527">
        <v>26</v>
      </c>
      <c r="I10" s="1527">
        <v>14.65</v>
      </c>
      <c r="J10" s="1528">
        <v>3.0972473300000001</v>
      </c>
    </row>
    <row r="11" spans="1:11" x14ac:dyDescent="0.25">
      <c r="A11" s="1523">
        <v>8</v>
      </c>
      <c r="B11" s="1524" t="s">
        <v>1037</v>
      </c>
      <c r="C11" s="1524" t="s">
        <v>1038</v>
      </c>
      <c r="D11" s="1525">
        <v>46084</v>
      </c>
      <c r="E11" s="1525">
        <v>46182</v>
      </c>
      <c r="F11" s="1525">
        <v>46195</v>
      </c>
      <c r="G11" s="1526">
        <v>7911800</v>
      </c>
      <c r="H11" s="1527">
        <v>26</v>
      </c>
      <c r="I11" s="1527">
        <v>2.5</v>
      </c>
      <c r="J11" s="1528">
        <v>1.9779500000000001</v>
      </c>
    </row>
    <row r="12" spans="1:11" ht="30" x14ac:dyDescent="0.25">
      <c r="A12" s="1523">
        <v>9</v>
      </c>
      <c r="B12" s="1524" t="s">
        <v>1039</v>
      </c>
      <c r="C12" s="1524" t="s">
        <v>1040</v>
      </c>
      <c r="D12" s="1525">
        <v>46078</v>
      </c>
      <c r="E12" s="1525">
        <v>46182</v>
      </c>
      <c r="F12" s="1525">
        <v>46195</v>
      </c>
      <c r="G12" s="1526">
        <v>13292000</v>
      </c>
      <c r="H12" s="1527">
        <v>25.32</v>
      </c>
      <c r="I12" s="1527">
        <v>6</v>
      </c>
      <c r="J12" s="1528">
        <v>7.9752000000000001</v>
      </c>
    </row>
    <row r="13" spans="1:11" x14ac:dyDescent="0.25">
      <c r="A13" s="1523">
        <v>10</v>
      </c>
      <c r="B13" s="1524" t="s">
        <v>1041</v>
      </c>
      <c r="C13" s="1524" t="s">
        <v>1042</v>
      </c>
      <c r="D13" s="1525">
        <v>46077</v>
      </c>
      <c r="E13" s="1525">
        <v>46183</v>
      </c>
      <c r="F13" s="1525">
        <v>46196</v>
      </c>
      <c r="G13" s="1526">
        <v>2698298</v>
      </c>
      <c r="H13" s="1527">
        <v>26</v>
      </c>
      <c r="I13" s="1527">
        <v>8.5</v>
      </c>
      <c r="J13" s="1528">
        <v>2.2935533000000001</v>
      </c>
    </row>
    <row r="14" spans="1:11" x14ac:dyDescent="0.25">
      <c r="A14" s="1523">
        <v>11</v>
      </c>
      <c r="B14" s="1524" t="s">
        <v>1043</v>
      </c>
      <c r="C14" s="1524" t="s">
        <v>1044</v>
      </c>
      <c r="D14" s="1525">
        <v>46101</v>
      </c>
      <c r="E14" s="1525">
        <v>46183</v>
      </c>
      <c r="F14" s="1525">
        <v>46196</v>
      </c>
      <c r="G14" s="1526">
        <v>15689957</v>
      </c>
      <c r="H14" s="1527">
        <v>26</v>
      </c>
      <c r="I14" s="1527">
        <v>13.55</v>
      </c>
      <c r="J14" s="1528">
        <v>21.259891735000004</v>
      </c>
    </row>
    <row r="15" spans="1:11" x14ac:dyDescent="0.25">
      <c r="A15" s="1523">
        <v>12</v>
      </c>
      <c r="B15" s="1524" t="s">
        <v>1045</v>
      </c>
      <c r="C15" s="1524" t="s">
        <v>1046</v>
      </c>
      <c r="D15" s="1525">
        <v>46072</v>
      </c>
      <c r="E15" s="1525">
        <v>46184</v>
      </c>
      <c r="F15" s="1525">
        <v>46197</v>
      </c>
      <c r="G15" s="1526">
        <v>6419608</v>
      </c>
      <c r="H15" s="1527">
        <v>26</v>
      </c>
      <c r="I15" s="1527">
        <v>860.64</v>
      </c>
      <c r="J15" s="1528">
        <v>552.49714291199996</v>
      </c>
    </row>
    <row r="16" spans="1:11" x14ac:dyDescent="0.25">
      <c r="A16" s="1523">
        <v>13</v>
      </c>
      <c r="B16" s="1524" t="s">
        <v>1047</v>
      </c>
      <c r="C16" s="1524" t="s">
        <v>1048</v>
      </c>
      <c r="D16" s="1525">
        <v>46093</v>
      </c>
      <c r="E16" s="1525">
        <v>46185</v>
      </c>
      <c r="F16" s="1525">
        <v>46198</v>
      </c>
      <c r="G16" s="1526">
        <v>1545271</v>
      </c>
      <c r="H16" s="1527">
        <v>26</v>
      </c>
      <c r="I16" s="1527">
        <v>5</v>
      </c>
      <c r="J16" s="1528">
        <v>0.77263550000000003</v>
      </c>
    </row>
    <row r="17" spans="1:10" x14ac:dyDescent="0.25">
      <c r="A17" s="1523">
        <v>14</v>
      </c>
      <c r="B17" s="1524" t="s">
        <v>1049</v>
      </c>
      <c r="C17" s="1524" t="s">
        <v>1050</v>
      </c>
      <c r="D17" s="1525">
        <v>46126</v>
      </c>
      <c r="E17" s="1525">
        <v>46189</v>
      </c>
      <c r="F17" s="1525">
        <v>46203</v>
      </c>
      <c r="G17" s="1526">
        <v>6486000</v>
      </c>
      <c r="H17" s="1527">
        <v>25</v>
      </c>
      <c r="I17" s="1527">
        <v>10</v>
      </c>
      <c r="J17" s="1528">
        <v>6.4859999999999998</v>
      </c>
    </row>
    <row r="18" spans="1:10" ht="15.75" thickBot="1" x14ac:dyDescent="0.3">
      <c r="A18" s="1529">
        <v>15</v>
      </c>
      <c r="B18" s="1530" t="s">
        <v>1051</v>
      </c>
      <c r="C18" s="1530" t="s">
        <v>1052</v>
      </c>
      <c r="D18" s="1531">
        <v>46099</v>
      </c>
      <c r="E18" s="1531">
        <v>46184</v>
      </c>
      <c r="F18" s="1531">
        <v>46197</v>
      </c>
      <c r="G18" s="1532">
        <v>1730400</v>
      </c>
      <c r="H18" s="1533">
        <v>19.28</v>
      </c>
      <c r="I18" s="1533">
        <v>115</v>
      </c>
      <c r="J18" s="1534">
        <v>19.8996</v>
      </c>
    </row>
    <row r="19" spans="1:10" x14ac:dyDescent="0.25">
      <c r="A19" s="197" t="s">
        <v>527</v>
      </c>
    </row>
    <row r="20" spans="1:10" x14ac:dyDescent="0.25">
      <c r="J20" s="2223"/>
    </row>
  </sheetData>
  <mergeCells count="10">
    <mergeCell ref="A1:J1"/>
    <mergeCell ref="A2:A3"/>
    <mergeCell ref="B2:B3"/>
    <mergeCell ref="C2:C3"/>
    <mergeCell ref="D2:D3"/>
    <mergeCell ref="E2:E3"/>
    <mergeCell ref="F2:F3"/>
    <mergeCell ref="G2:H2"/>
    <mergeCell ref="I2:I3"/>
    <mergeCell ref="J2:J3"/>
  </mergeCells>
  <printOptions horizontalCentered="1"/>
  <pageMargins left="0.23622047244094491" right="0.23622047244094491" top="0.31496062992125984" bottom="0.39370078740157483" header="0.31496062992125984" footer="0.31496062992125984"/>
  <pageSetup paperSize="9" scale="46" orientation="portrait" useFirstPageNumber="1"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M20"/>
  <sheetViews>
    <sheetView workbookViewId="0">
      <selection activeCell="I19" sqref="I19"/>
    </sheetView>
  </sheetViews>
  <sheetFormatPr defaultColWidth="9.140625" defaultRowHeight="15" x14ac:dyDescent="0.25"/>
  <cols>
    <col min="1" max="1" width="11" style="142" customWidth="1"/>
    <col min="2" max="2" width="20.28515625" style="142" bestFit="1" customWidth="1"/>
    <col min="3" max="3" width="12.7109375" style="142" customWidth="1"/>
    <col min="4" max="4" width="14.42578125" style="142" customWidth="1"/>
    <col min="5" max="6" width="9.7109375" style="142" customWidth="1"/>
    <col min="7" max="7" width="11.42578125" style="142" customWidth="1"/>
    <col min="8" max="8" width="9.140625" style="142" bestFit="1" customWidth="1"/>
    <col min="9" max="9" width="12.7109375" style="142" customWidth="1"/>
    <col min="10" max="10" width="15" style="142" customWidth="1"/>
    <col min="11" max="12" width="9.7109375" style="142" customWidth="1"/>
    <col min="13" max="16384" width="9.140625" style="142"/>
  </cols>
  <sheetData>
    <row r="1" spans="1:13" ht="15.75" thickBot="1" x14ac:dyDescent="0.3">
      <c r="A1" s="2753" t="s">
        <v>921</v>
      </c>
      <c r="B1" s="2754"/>
      <c r="C1" s="2754"/>
      <c r="D1" s="2754"/>
      <c r="E1" s="2754"/>
      <c r="F1" s="2754"/>
      <c r="G1" s="2754"/>
      <c r="H1" s="2754"/>
      <c r="I1" s="2754"/>
      <c r="J1" s="2754"/>
      <c r="K1" s="2754"/>
      <c r="L1" s="2754"/>
      <c r="M1" s="60"/>
    </row>
    <row r="2" spans="1:13" x14ac:dyDescent="0.25">
      <c r="A2" s="2755" t="s">
        <v>542</v>
      </c>
      <c r="B2" s="2757" t="s">
        <v>543</v>
      </c>
      <c r="C2" s="2759" t="s">
        <v>544</v>
      </c>
      <c r="D2" s="2760"/>
      <c r="E2" s="2760"/>
      <c r="F2" s="2760"/>
      <c r="G2" s="2760"/>
      <c r="H2" s="2761"/>
      <c r="I2" s="2759" t="s">
        <v>1093</v>
      </c>
      <c r="J2" s="2760"/>
      <c r="K2" s="2760"/>
      <c r="L2" s="2760"/>
      <c r="M2" s="2762"/>
    </row>
    <row r="3" spans="1:13" ht="30" x14ac:dyDescent="0.25">
      <c r="A3" s="2756"/>
      <c r="B3" s="2758"/>
      <c r="C3" s="1911" t="s">
        <v>545</v>
      </c>
      <c r="D3" s="376" t="s">
        <v>546</v>
      </c>
      <c r="E3" s="377" t="s">
        <v>547</v>
      </c>
      <c r="F3" s="1911" t="s">
        <v>548</v>
      </c>
      <c r="G3" s="376" t="s">
        <v>549</v>
      </c>
      <c r="H3" s="378" t="s">
        <v>550</v>
      </c>
      <c r="I3" s="1911" t="s">
        <v>545</v>
      </c>
      <c r="J3" s="376" t="s">
        <v>546</v>
      </c>
      <c r="K3" s="1911" t="s">
        <v>551</v>
      </c>
      <c r="L3" s="377" t="s">
        <v>548</v>
      </c>
      <c r="M3" s="379" t="s">
        <v>848</v>
      </c>
    </row>
    <row r="4" spans="1:13" x14ac:dyDescent="0.25">
      <c r="A4" s="1946">
        <v>1</v>
      </c>
      <c r="B4" s="1912">
        <f>A4+1</f>
        <v>2</v>
      </c>
      <c r="C4" s="1912">
        <f t="shared" ref="C4:M4" si="0">B4+1</f>
        <v>3</v>
      </c>
      <c r="D4" s="1912">
        <f t="shared" si="0"/>
        <v>4</v>
      </c>
      <c r="E4" s="1912">
        <f t="shared" si="0"/>
        <v>5</v>
      </c>
      <c r="F4" s="1912">
        <f t="shared" si="0"/>
        <v>6</v>
      </c>
      <c r="G4" s="1912">
        <f t="shared" si="0"/>
        <v>7</v>
      </c>
      <c r="H4" s="1912">
        <f t="shared" si="0"/>
        <v>8</v>
      </c>
      <c r="I4" s="1912">
        <f t="shared" si="0"/>
        <v>9</v>
      </c>
      <c r="J4" s="1912">
        <f t="shared" si="0"/>
        <v>10</v>
      </c>
      <c r="K4" s="1912">
        <f t="shared" si="0"/>
        <v>11</v>
      </c>
      <c r="L4" s="1912">
        <f t="shared" si="0"/>
        <v>12</v>
      </c>
      <c r="M4" s="1947">
        <f t="shared" si="0"/>
        <v>13</v>
      </c>
    </row>
    <row r="5" spans="1:13" x14ac:dyDescent="0.25">
      <c r="A5" s="2751" t="s">
        <v>552</v>
      </c>
      <c r="B5" s="1338" t="s">
        <v>553</v>
      </c>
      <c r="C5" s="1913">
        <v>21</v>
      </c>
      <c r="D5" s="1913">
        <v>1</v>
      </c>
      <c r="E5" s="1913">
        <v>0</v>
      </c>
      <c r="F5" s="1913">
        <v>0</v>
      </c>
      <c r="G5" s="1913">
        <v>0</v>
      </c>
      <c r="H5" s="1913">
        <v>0</v>
      </c>
      <c r="I5" s="1913">
        <v>1</v>
      </c>
      <c r="J5" s="1913">
        <v>5</v>
      </c>
      <c r="K5" s="1913">
        <v>0</v>
      </c>
      <c r="L5" s="1913">
        <v>0</v>
      </c>
      <c r="M5" s="2045">
        <v>0</v>
      </c>
    </row>
    <row r="6" spans="1:13" x14ac:dyDescent="0.25">
      <c r="A6" s="2751"/>
      <c r="B6" s="1338" t="s">
        <v>554</v>
      </c>
      <c r="C6" s="1913">
        <v>19</v>
      </c>
      <c r="D6" s="1913">
        <v>1</v>
      </c>
      <c r="E6" s="1913">
        <v>0</v>
      </c>
      <c r="F6" s="1913">
        <v>0</v>
      </c>
      <c r="G6" s="1913">
        <v>0</v>
      </c>
      <c r="H6" s="1913">
        <v>0</v>
      </c>
      <c r="I6" s="1913">
        <v>1</v>
      </c>
      <c r="J6" s="1913">
        <v>5</v>
      </c>
      <c r="K6" s="1913">
        <v>0</v>
      </c>
      <c r="L6" s="1913">
        <v>0</v>
      </c>
      <c r="M6" s="2045">
        <v>0</v>
      </c>
    </row>
    <row r="7" spans="1:13" x14ac:dyDescent="0.25">
      <c r="A7" s="2751"/>
      <c r="B7" s="1338" t="s">
        <v>555</v>
      </c>
      <c r="C7" s="1913">
        <v>9</v>
      </c>
      <c r="D7" s="1913">
        <v>0</v>
      </c>
      <c r="E7" s="1913">
        <v>0</v>
      </c>
      <c r="F7" s="1913">
        <v>0</v>
      </c>
      <c r="G7" s="1913">
        <v>0</v>
      </c>
      <c r="H7" s="1913">
        <v>0</v>
      </c>
      <c r="I7" s="1913">
        <v>0</v>
      </c>
      <c r="J7" s="1913">
        <v>1</v>
      </c>
      <c r="K7" s="1913">
        <v>0</v>
      </c>
      <c r="L7" s="1913">
        <v>0</v>
      </c>
      <c r="M7" s="2045">
        <v>0</v>
      </c>
    </row>
    <row r="8" spans="1:13" x14ac:dyDescent="0.25">
      <c r="A8" s="2751" t="s">
        <v>556</v>
      </c>
      <c r="B8" s="1338" t="s">
        <v>553</v>
      </c>
      <c r="C8" s="1913">
        <v>5</v>
      </c>
      <c r="D8" s="1913">
        <v>6</v>
      </c>
      <c r="E8" s="1913">
        <v>2</v>
      </c>
      <c r="F8" s="1913">
        <v>3</v>
      </c>
      <c r="G8" s="1913">
        <v>0</v>
      </c>
      <c r="H8" s="1913">
        <v>2</v>
      </c>
      <c r="I8" s="1913">
        <v>0</v>
      </c>
      <c r="J8" s="1913">
        <v>2</v>
      </c>
      <c r="K8" s="1913">
        <v>2</v>
      </c>
      <c r="L8" s="1913">
        <v>2</v>
      </c>
      <c r="M8" s="2045">
        <v>1</v>
      </c>
    </row>
    <row r="9" spans="1:13" x14ac:dyDescent="0.25">
      <c r="A9" s="2751"/>
      <c r="B9" s="1338" t="s">
        <v>554</v>
      </c>
      <c r="C9" s="1913">
        <v>5</v>
      </c>
      <c r="D9" s="1913">
        <v>6</v>
      </c>
      <c r="E9" s="1913">
        <v>2</v>
      </c>
      <c r="F9" s="1913">
        <v>3</v>
      </c>
      <c r="G9" s="1913">
        <v>0</v>
      </c>
      <c r="H9" s="1913">
        <v>2</v>
      </c>
      <c r="I9" s="1913">
        <v>0</v>
      </c>
      <c r="J9" s="1913">
        <v>2</v>
      </c>
      <c r="K9" s="1913">
        <v>2</v>
      </c>
      <c r="L9" s="1913">
        <v>2</v>
      </c>
      <c r="M9" s="2045">
        <v>1</v>
      </c>
    </row>
    <row r="10" spans="1:13" x14ac:dyDescent="0.25">
      <c r="A10" s="2751"/>
      <c r="B10" s="1338" t="s">
        <v>555</v>
      </c>
      <c r="C10" s="1913">
        <v>2</v>
      </c>
      <c r="D10" s="1913">
        <v>5</v>
      </c>
      <c r="E10" s="1913">
        <v>2</v>
      </c>
      <c r="F10" s="1913">
        <v>3</v>
      </c>
      <c r="G10" s="1913">
        <v>0</v>
      </c>
      <c r="H10" s="1913">
        <v>1</v>
      </c>
      <c r="I10" s="1913">
        <v>0</v>
      </c>
      <c r="J10" s="1913">
        <v>2</v>
      </c>
      <c r="K10" s="1913">
        <v>2</v>
      </c>
      <c r="L10" s="1913">
        <v>2</v>
      </c>
      <c r="M10" s="2045">
        <v>0</v>
      </c>
    </row>
    <row r="11" spans="1:13" x14ac:dyDescent="0.25">
      <c r="A11" s="2751" t="s">
        <v>557</v>
      </c>
      <c r="B11" s="1338" t="s">
        <v>553</v>
      </c>
      <c r="C11" s="1913">
        <v>1</v>
      </c>
      <c r="D11" s="1913">
        <v>3</v>
      </c>
      <c r="E11" s="1913">
        <v>2</v>
      </c>
      <c r="F11" s="1913">
        <v>2</v>
      </c>
      <c r="G11" s="1913">
        <v>0</v>
      </c>
      <c r="H11" s="1913">
        <v>0</v>
      </c>
      <c r="I11" s="1913">
        <v>0</v>
      </c>
      <c r="J11" s="1913">
        <v>0</v>
      </c>
      <c r="K11" s="1913">
        <v>2</v>
      </c>
      <c r="L11" s="1913">
        <v>2</v>
      </c>
      <c r="M11" s="2045">
        <v>0</v>
      </c>
    </row>
    <row r="12" spans="1:13" x14ac:dyDescent="0.25">
      <c r="A12" s="2751"/>
      <c r="B12" s="1338" t="s">
        <v>554</v>
      </c>
      <c r="C12" s="1913">
        <v>0</v>
      </c>
      <c r="D12" s="1913">
        <v>0</v>
      </c>
      <c r="E12" s="1913">
        <v>2</v>
      </c>
      <c r="F12" s="1913">
        <v>2</v>
      </c>
      <c r="G12" s="1913">
        <v>0</v>
      </c>
      <c r="H12" s="1913">
        <v>0</v>
      </c>
      <c r="I12" s="1913">
        <v>0</v>
      </c>
      <c r="J12" s="1913">
        <v>0</v>
      </c>
      <c r="K12" s="1913">
        <v>2</v>
      </c>
      <c r="L12" s="1913">
        <v>2</v>
      </c>
      <c r="M12" s="2045">
        <v>0</v>
      </c>
    </row>
    <row r="13" spans="1:13" x14ac:dyDescent="0.25">
      <c r="A13" s="2751"/>
      <c r="B13" s="1338" t="s">
        <v>555</v>
      </c>
      <c r="C13" s="1913">
        <v>0</v>
      </c>
      <c r="D13" s="1913">
        <v>0</v>
      </c>
      <c r="E13" s="1913">
        <v>0</v>
      </c>
      <c r="F13" s="1913">
        <v>0</v>
      </c>
      <c r="G13" s="1913">
        <v>0</v>
      </c>
      <c r="H13" s="1913">
        <v>0</v>
      </c>
      <c r="I13" s="1913">
        <v>0</v>
      </c>
      <c r="J13" s="1913">
        <v>0</v>
      </c>
      <c r="K13" s="1913">
        <v>0</v>
      </c>
      <c r="L13" s="1913">
        <v>0</v>
      </c>
      <c r="M13" s="2045">
        <v>0</v>
      </c>
    </row>
    <row r="14" spans="1:13" x14ac:dyDescent="0.25">
      <c r="A14" s="2751" t="s">
        <v>558</v>
      </c>
      <c r="B14" s="1338" t="s">
        <v>553</v>
      </c>
      <c r="C14" s="1913">
        <v>0</v>
      </c>
      <c r="D14" s="1913">
        <v>5</v>
      </c>
      <c r="E14" s="1913" t="s">
        <v>907</v>
      </c>
      <c r="F14" s="1913">
        <v>4</v>
      </c>
      <c r="G14" s="1913">
        <v>0</v>
      </c>
      <c r="H14" s="1913">
        <v>0</v>
      </c>
      <c r="I14" s="1913">
        <v>0</v>
      </c>
      <c r="J14" s="1913">
        <v>2</v>
      </c>
      <c r="K14" s="1913">
        <v>2</v>
      </c>
      <c r="L14" s="1913">
        <v>2</v>
      </c>
      <c r="M14" s="2045">
        <v>0</v>
      </c>
    </row>
    <row r="15" spans="1:13" x14ac:dyDescent="0.25">
      <c r="A15" s="2751"/>
      <c r="B15" s="1338" t="s">
        <v>554</v>
      </c>
      <c r="C15" s="1913">
        <v>0</v>
      </c>
      <c r="D15" s="1913">
        <v>5</v>
      </c>
      <c r="E15" s="1913">
        <v>2</v>
      </c>
      <c r="F15" s="1913">
        <v>4</v>
      </c>
      <c r="G15" s="1913">
        <v>0</v>
      </c>
      <c r="H15" s="1913">
        <v>0</v>
      </c>
      <c r="I15" s="1913">
        <v>0</v>
      </c>
      <c r="J15" s="1913">
        <v>2</v>
      </c>
      <c r="K15" s="1913">
        <v>2</v>
      </c>
      <c r="L15" s="1913">
        <v>2</v>
      </c>
      <c r="M15" s="2045">
        <v>0</v>
      </c>
    </row>
    <row r="16" spans="1:13" ht="15.75" customHeight="1" thickBot="1" x14ac:dyDescent="0.3">
      <c r="A16" s="2752"/>
      <c r="B16" s="2046" t="s">
        <v>555</v>
      </c>
      <c r="C16" s="2047">
        <v>0</v>
      </c>
      <c r="D16" s="2047">
        <v>0</v>
      </c>
      <c r="E16" s="2047">
        <v>2</v>
      </c>
      <c r="F16" s="2047">
        <v>2</v>
      </c>
      <c r="G16" s="2047">
        <v>0</v>
      </c>
      <c r="H16" s="2047">
        <v>0</v>
      </c>
      <c r="I16" s="2047">
        <v>0</v>
      </c>
      <c r="J16" s="2047">
        <v>0</v>
      </c>
      <c r="K16" s="2047">
        <v>1</v>
      </c>
      <c r="L16" s="2047">
        <v>2</v>
      </c>
      <c r="M16" s="2048">
        <v>0</v>
      </c>
    </row>
    <row r="17" spans="1:13" x14ac:dyDescent="0.25">
      <c r="A17" s="504" t="s">
        <v>1094</v>
      </c>
      <c r="B17" s="61"/>
      <c r="C17" s="61"/>
      <c r="D17" s="61"/>
      <c r="E17" s="61"/>
      <c r="F17" s="61"/>
      <c r="G17" s="61"/>
      <c r="H17" s="61"/>
      <c r="I17" s="61"/>
      <c r="J17" s="61"/>
      <c r="K17" s="61"/>
      <c r="L17" s="61"/>
      <c r="M17" s="61"/>
    </row>
    <row r="18" spans="1:13" x14ac:dyDescent="0.25">
      <c r="A18" s="504" t="s">
        <v>1095</v>
      </c>
      <c r="B18" s="61"/>
      <c r="C18" s="61"/>
      <c r="D18" s="61"/>
      <c r="E18" s="61"/>
      <c r="F18" s="61"/>
      <c r="G18" s="61"/>
      <c r="H18" s="61"/>
      <c r="I18" s="61"/>
      <c r="J18" s="61"/>
      <c r="K18" s="61"/>
      <c r="L18" s="61"/>
      <c r="M18" s="61"/>
    </row>
    <row r="19" spans="1:13" x14ac:dyDescent="0.25">
      <c r="A19" s="504" t="s">
        <v>559</v>
      </c>
      <c r="B19" s="61"/>
      <c r="C19" s="61"/>
      <c r="D19" s="61"/>
      <c r="E19" s="61"/>
      <c r="F19" s="61"/>
      <c r="G19" s="61"/>
      <c r="H19" s="61"/>
      <c r="I19" s="61"/>
      <c r="J19" s="61"/>
      <c r="K19" s="61"/>
      <c r="L19" s="61"/>
      <c r="M19" s="61"/>
    </row>
    <row r="20" spans="1:13" x14ac:dyDescent="0.25">
      <c r="A20" s="61"/>
      <c r="B20" s="61"/>
      <c r="C20" s="61"/>
      <c r="D20" s="61"/>
      <c r="E20" s="61"/>
      <c r="F20" s="61"/>
      <c r="G20" s="61"/>
      <c r="H20" s="61"/>
      <c r="I20" s="61"/>
      <c r="J20" s="61"/>
      <c r="K20" s="61"/>
      <c r="L20" s="61"/>
      <c r="M20" s="61"/>
    </row>
  </sheetData>
  <mergeCells count="9">
    <mergeCell ref="A5:A7"/>
    <mergeCell ref="A8:A10"/>
    <mergeCell ref="A11:A13"/>
    <mergeCell ref="A14:A16"/>
    <mergeCell ref="A1:L1"/>
    <mergeCell ref="A2:A3"/>
    <mergeCell ref="B2:B3"/>
    <mergeCell ref="C2:H2"/>
    <mergeCell ref="I2:M2"/>
  </mergeCells>
  <printOptions horizontalCentered="1"/>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L12"/>
  <sheetViews>
    <sheetView workbookViewId="0">
      <selection activeCell="H12" sqref="H12"/>
    </sheetView>
  </sheetViews>
  <sheetFormatPr defaultColWidth="9.140625" defaultRowHeight="15" x14ac:dyDescent="0.25"/>
  <cols>
    <col min="1" max="1" width="10.5703125" style="142" customWidth="1"/>
    <col min="2" max="5" width="11.7109375" style="142" customWidth="1"/>
    <col min="6" max="6" width="21.140625" style="142" customWidth="1"/>
    <col min="7" max="7" width="11.7109375" style="142" customWidth="1"/>
    <col min="8" max="8" width="21.5703125" style="142" customWidth="1"/>
    <col min="9" max="9" width="11.7109375" style="142" customWidth="1"/>
    <col min="10" max="10" width="21.42578125" style="142" customWidth="1"/>
    <col min="11" max="11" width="11.7109375" style="142" customWidth="1"/>
    <col min="12" max="12" width="21.5703125" style="142" customWidth="1"/>
    <col min="13" max="16384" width="9.140625" style="142"/>
  </cols>
  <sheetData>
    <row r="1" spans="1:12" ht="15.75" thickBot="1" x14ac:dyDescent="0.3">
      <c r="A1" s="2765" t="s">
        <v>922</v>
      </c>
      <c r="B1" s="2765"/>
      <c r="C1" s="2765"/>
      <c r="D1" s="2765"/>
      <c r="E1" s="2765"/>
      <c r="F1" s="2765"/>
      <c r="G1" s="160"/>
      <c r="H1" s="160"/>
      <c r="I1" s="160"/>
      <c r="J1" s="160"/>
      <c r="K1" s="160"/>
      <c r="L1" s="160"/>
    </row>
    <row r="2" spans="1:12" x14ac:dyDescent="0.25">
      <c r="A2" s="2766" t="s">
        <v>28</v>
      </c>
      <c r="B2" s="2763" t="s">
        <v>561</v>
      </c>
      <c r="C2" s="2768"/>
      <c r="D2" s="2768"/>
      <c r="E2" s="2768"/>
      <c r="F2" s="2769"/>
      <c r="G2" s="2763" t="s">
        <v>563</v>
      </c>
      <c r="H2" s="2770"/>
      <c r="I2" s="2771" t="s">
        <v>564</v>
      </c>
      <c r="J2" s="2769"/>
      <c r="K2" s="2763" t="s">
        <v>565</v>
      </c>
      <c r="L2" s="2764"/>
    </row>
    <row r="3" spans="1:12" ht="37.5" customHeight="1" thickBot="1" x14ac:dyDescent="0.3">
      <c r="A3" s="2767"/>
      <c r="B3" s="380" t="s">
        <v>562</v>
      </c>
      <c r="C3" s="381" t="s">
        <v>77</v>
      </c>
      <c r="D3" s="382" t="s">
        <v>78</v>
      </c>
      <c r="E3" s="381" t="s">
        <v>79</v>
      </c>
      <c r="F3" s="383" t="s">
        <v>613</v>
      </c>
      <c r="G3" s="380" t="s">
        <v>79</v>
      </c>
      <c r="H3" s="384" t="s">
        <v>613</v>
      </c>
      <c r="I3" s="385" t="s">
        <v>79</v>
      </c>
      <c r="J3" s="386" t="s">
        <v>909</v>
      </c>
      <c r="K3" s="382" t="s">
        <v>79</v>
      </c>
      <c r="L3" s="387" t="s">
        <v>613</v>
      </c>
    </row>
    <row r="4" spans="1:12" ht="15.75" thickBot="1" x14ac:dyDescent="0.3">
      <c r="A4" s="698" t="s">
        <v>825</v>
      </c>
      <c r="B4" s="699">
        <v>15494.24</v>
      </c>
      <c r="C4" s="699">
        <v>31652.49</v>
      </c>
      <c r="D4" s="699">
        <v>14174.51</v>
      </c>
      <c r="E4" s="699">
        <v>24218.37</v>
      </c>
      <c r="F4" s="699">
        <v>18975</v>
      </c>
      <c r="G4" s="700">
        <v>36172.89</v>
      </c>
      <c r="H4" s="699">
        <v>28751</v>
      </c>
      <c r="I4" s="700">
        <v>21153.32</v>
      </c>
      <c r="J4" s="700">
        <v>18866</v>
      </c>
      <c r="K4" s="700">
        <v>8394.76</v>
      </c>
      <c r="L4" s="701">
        <v>5335</v>
      </c>
    </row>
    <row r="5" spans="1:12" x14ac:dyDescent="0.25">
      <c r="A5" s="1340" t="s">
        <v>944</v>
      </c>
      <c r="B5" s="1341">
        <f>B6</f>
        <v>24230.28</v>
      </c>
      <c r="C5" s="1341">
        <f>MAX(C6:C8)</f>
        <v>27355.84</v>
      </c>
      <c r="D5" s="1341">
        <f>MIN(D6:D8)</f>
        <v>21796.91</v>
      </c>
      <c r="E5" s="1341">
        <f>INDEX(E6:E8,COUNT(E6:E8),1)</f>
        <v>22364.53</v>
      </c>
      <c r="F5" s="1341">
        <v>25211.52</v>
      </c>
      <c r="G5" s="1341">
        <f>G8</f>
        <v>33288.800000000003</v>
      </c>
      <c r="H5" s="1341">
        <v>37226.910000000003</v>
      </c>
      <c r="I5" s="1341">
        <f>I8</f>
        <v>23398.787727272731</v>
      </c>
      <c r="J5" s="1341">
        <v>22999.4</v>
      </c>
      <c r="K5" s="1341">
        <f>K8</f>
        <v>6667.68</v>
      </c>
      <c r="L5" s="1339">
        <v>8590.86</v>
      </c>
    </row>
    <row r="6" spans="1:12" x14ac:dyDescent="0.25">
      <c r="A6" s="1344">
        <v>46142</v>
      </c>
      <c r="B6" s="1345">
        <v>24230.28</v>
      </c>
      <c r="C6" s="1345">
        <v>25092.99</v>
      </c>
      <c r="D6" s="1345">
        <v>23708.32</v>
      </c>
      <c r="E6" s="1345">
        <v>24880.12</v>
      </c>
      <c r="F6" s="1345">
        <v>24582.52</v>
      </c>
      <c r="G6" s="1346">
        <v>36172.78</v>
      </c>
      <c r="H6" s="1347">
        <v>36497.089999999997</v>
      </c>
      <c r="I6" s="1346">
        <v>22686.78</v>
      </c>
      <c r="J6" s="1346">
        <v>22293.08</v>
      </c>
      <c r="K6" s="1346">
        <v>9165.76</v>
      </c>
      <c r="L6" s="1348">
        <v>8329.2000000000007</v>
      </c>
    </row>
    <row r="7" spans="1:12" x14ac:dyDescent="0.25">
      <c r="A7" s="1846">
        <v>46173</v>
      </c>
      <c r="B7" s="1916">
        <v>24915.7</v>
      </c>
      <c r="C7" s="1916">
        <v>27355.84</v>
      </c>
      <c r="D7" s="1918">
        <v>24736.84</v>
      </c>
      <c r="E7" s="1917">
        <v>25568.82</v>
      </c>
      <c r="F7" s="1916">
        <v>25840.52</v>
      </c>
      <c r="G7" s="1920">
        <v>38018.03</v>
      </c>
      <c r="H7" s="1921">
        <v>37956.720000000001</v>
      </c>
      <c r="I7" s="1914">
        <v>23962.15</v>
      </c>
      <c r="J7" s="1920">
        <v>23705.72</v>
      </c>
      <c r="K7" s="1920">
        <v>8091.97</v>
      </c>
      <c r="L7" s="1915">
        <v>8852.51</v>
      </c>
    </row>
    <row r="8" spans="1:12" ht="15.75" thickBot="1" x14ac:dyDescent="0.3">
      <c r="A8" s="1266">
        <v>46203</v>
      </c>
      <c r="B8" s="1342">
        <v>25578.92</v>
      </c>
      <c r="C8" s="1342">
        <v>25927.77</v>
      </c>
      <c r="D8" s="1919">
        <v>21796.91</v>
      </c>
      <c r="E8" s="1919">
        <v>22364.53</v>
      </c>
      <c r="F8" s="1342">
        <v>23922.677272727298</v>
      </c>
      <c r="G8" s="1343">
        <v>33288.800000000003</v>
      </c>
      <c r="H8" s="1342">
        <v>35253.541363636374</v>
      </c>
      <c r="I8" s="1922">
        <v>23398.787727272731</v>
      </c>
      <c r="J8" s="1343">
        <v>35253.541363636403</v>
      </c>
      <c r="K8" s="1343">
        <v>6667.68</v>
      </c>
      <c r="L8" s="1067">
        <v>7622.3595454545439</v>
      </c>
    </row>
    <row r="9" spans="1:12" x14ac:dyDescent="0.25">
      <c r="A9" s="504" t="s">
        <v>1080</v>
      </c>
      <c r="B9" s="160"/>
      <c r="C9" s="61"/>
      <c r="D9" s="61"/>
      <c r="E9" s="498"/>
      <c r="F9" s="61"/>
      <c r="G9" s="498"/>
      <c r="H9" s="498"/>
      <c r="I9" s="498"/>
      <c r="J9" s="61"/>
      <c r="K9" s="61"/>
      <c r="L9" s="61"/>
    </row>
    <row r="10" spans="1:12" x14ac:dyDescent="0.25">
      <c r="A10" s="510" t="s">
        <v>566</v>
      </c>
      <c r="B10" s="61"/>
      <c r="C10" s="61"/>
      <c r="D10" s="61"/>
      <c r="E10" s="498"/>
      <c r="F10" s="61"/>
      <c r="G10" s="61"/>
      <c r="H10" s="61"/>
      <c r="I10" s="61"/>
      <c r="J10" s="61"/>
      <c r="K10" s="61"/>
      <c r="L10" s="61"/>
    </row>
    <row r="11" spans="1:12" x14ac:dyDescent="0.25">
      <c r="A11" s="160"/>
      <c r="B11" s="160"/>
      <c r="C11" s="61"/>
      <c r="D11" s="61"/>
      <c r="E11" s="61"/>
      <c r="F11" s="61"/>
      <c r="G11" s="61"/>
      <c r="H11" s="61"/>
      <c r="I11" s="61"/>
      <c r="J11" s="61"/>
      <c r="K11" s="61"/>
      <c r="L11" s="61"/>
    </row>
    <row r="12" spans="1:12" x14ac:dyDescent="0.25">
      <c r="C12" s="61"/>
      <c r="D12" s="61"/>
      <c r="E12" s="61"/>
    </row>
  </sheetData>
  <mergeCells count="6">
    <mergeCell ref="K2:L2"/>
    <mergeCell ref="A1:F1"/>
    <mergeCell ref="A2:A3"/>
    <mergeCell ref="B2:F2"/>
    <mergeCell ref="G2:H2"/>
    <mergeCell ref="I2:J2"/>
  </mergeCells>
  <printOptions horizontalCentered="1"/>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8"/>
  <sheetViews>
    <sheetView showGridLines="0" zoomScale="90" zoomScaleNormal="90" workbookViewId="0">
      <selection activeCell="E16" sqref="E16"/>
    </sheetView>
  </sheetViews>
  <sheetFormatPr defaultColWidth="9.140625" defaultRowHeight="15" x14ac:dyDescent="0.25"/>
  <cols>
    <col min="1" max="1" width="9.140625" style="60" customWidth="1"/>
    <col min="2" max="2" width="8.28515625" style="60" customWidth="1"/>
    <col min="3" max="3" width="15.5703125" style="60" customWidth="1"/>
    <col min="4" max="4" width="13" style="60" customWidth="1"/>
    <col min="5" max="5" width="14.7109375" style="60" customWidth="1"/>
    <col min="6" max="6" width="14" style="60" customWidth="1"/>
    <col min="7" max="7" width="11.7109375" style="60" customWidth="1"/>
    <col min="8" max="8" width="12.28515625" style="60" bestFit="1" customWidth="1"/>
    <col min="9" max="9" width="14.5703125" style="60" customWidth="1"/>
    <col min="10" max="10" width="11.140625" style="60" customWidth="1"/>
    <col min="11" max="11" width="10.7109375" style="60" customWidth="1"/>
    <col min="12" max="12" width="13.5703125" style="60" customWidth="1"/>
    <col min="13" max="13" width="11.28515625" style="60" customWidth="1"/>
    <col min="14" max="14" width="12.42578125" style="60" customWidth="1"/>
    <col min="15" max="15" width="14.140625" style="60" customWidth="1"/>
    <col min="16" max="16" width="12.28515625" style="60" customWidth="1"/>
    <col min="17" max="17" width="13.7109375" style="60" customWidth="1"/>
    <col min="18" max="18" width="14.7109375" style="60" customWidth="1"/>
    <col min="19" max="19" width="12.42578125" style="60" customWidth="1"/>
    <col min="20" max="20" width="18.5703125" style="60" customWidth="1"/>
    <col min="21" max="38" width="13.85546875" style="60" customWidth="1"/>
    <col min="39" max="39" width="14.42578125" style="60" bestFit="1" customWidth="1"/>
    <col min="40" max="43" width="13.85546875" style="60" customWidth="1"/>
    <col min="44" max="44" width="13.42578125" style="60" customWidth="1"/>
    <col min="45" max="45" width="13.28515625" style="60" customWidth="1"/>
    <col min="46" max="46" width="14.42578125" style="60" customWidth="1"/>
    <col min="47" max="47" width="18.28515625" style="60" customWidth="1"/>
    <col min="48" max="49" width="9.140625" style="60"/>
    <col min="50" max="50" width="11.42578125" style="60" bestFit="1" customWidth="1"/>
    <col min="51" max="51" width="10" style="60" bestFit="1" customWidth="1"/>
    <col min="52" max="52" width="11.42578125" style="60" bestFit="1" customWidth="1"/>
    <col min="53" max="16384" width="9.140625" style="60"/>
  </cols>
  <sheetData>
    <row r="1" spans="1:52" ht="15" customHeight="1" thickBot="1" x14ac:dyDescent="0.3">
      <c r="A1" s="2797" t="s">
        <v>923</v>
      </c>
      <c r="B1" s="2798"/>
      <c r="C1" s="2798"/>
      <c r="D1" s="2798"/>
      <c r="E1" s="2798"/>
      <c r="F1" s="2798"/>
      <c r="G1" s="2798"/>
      <c r="H1" s="2798"/>
      <c r="I1" s="2798"/>
      <c r="J1" s="2798"/>
      <c r="K1" s="2798"/>
      <c r="L1" s="2798"/>
      <c r="M1" s="2798"/>
      <c r="N1" s="2798"/>
      <c r="O1" s="2798"/>
      <c r="P1" s="2798"/>
      <c r="Q1" s="2798"/>
      <c r="R1" s="2798"/>
      <c r="S1" s="2798"/>
      <c r="T1" s="2798"/>
      <c r="U1" s="472"/>
      <c r="V1" s="472"/>
      <c r="W1" s="472"/>
      <c r="X1" s="473"/>
      <c r="Y1" s="473"/>
      <c r="Z1" s="473"/>
      <c r="AA1" s="473"/>
      <c r="AB1" s="473"/>
      <c r="AC1" s="473"/>
      <c r="AD1" s="473"/>
      <c r="AE1" s="473"/>
      <c r="AF1" s="473"/>
      <c r="AG1" s="473"/>
      <c r="AH1" s="473"/>
      <c r="AI1" s="473"/>
      <c r="AJ1" s="473"/>
      <c r="AK1" s="473"/>
      <c r="AL1" s="473"/>
      <c r="AM1" s="473"/>
      <c r="AN1" s="473"/>
      <c r="AO1" s="473"/>
      <c r="AP1" s="473"/>
      <c r="AQ1" s="473"/>
    </row>
    <row r="2" spans="1:52" x14ac:dyDescent="0.25">
      <c r="A2" s="2799" t="s">
        <v>751</v>
      </c>
      <c r="B2" s="2802" t="s">
        <v>567</v>
      </c>
      <c r="C2" s="2805" t="s">
        <v>849</v>
      </c>
      <c r="D2" s="2805"/>
      <c r="E2" s="2805"/>
      <c r="F2" s="2805"/>
      <c r="G2" s="2805"/>
      <c r="H2" s="2805"/>
      <c r="I2" s="2805"/>
      <c r="J2" s="2805"/>
      <c r="K2" s="2805"/>
      <c r="L2" s="2805"/>
      <c r="M2" s="2805"/>
      <c r="N2" s="2805"/>
      <c r="O2" s="2805"/>
      <c r="P2" s="2805"/>
      <c r="Q2" s="2805"/>
      <c r="R2" s="2805"/>
      <c r="S2" s="2805"/>
      <c r="T2" s="2806"/>
      <c r="U2" s="2807" t="s">
        <v>850</v>
      </c>
      <c r="V2" s="2808"/>
      <c r="W2" s="2808"/>
      <c r="X2" s="2808"/>
      <c r="Y2" s="2808"/>
      <c r="Z2" s="2808"/>
      <c r="AA2" s="2808"/>
      <c r="AB2" s="2808"/>
      <c r="AC2" s="2808"/>
      <c r="AD2" s="2808"/>
      <c r="AE2" s="2808"/>
      <c r="AF2" s="2808"/>
      <c r="AG2" s="2808"/>
      <c r="AH2" s="2808"/>
      <c r="AI2" s="2808"/>
      <c r="AJ2" s="2808"/>
      <c r="AK2" s="2808"/>
      <c r="AL2" s="2808"/>
      <c r="AM2" s="2808"/>
      <c r="AN2" s="2808"/>
      <c r="AO2" s="2808"/>
      <c r="AP2" s="2808"/>
      <c r="AQ2" s="2809"/>
    </row>
    <row r="3" spans="1:52" ht="27" customHeight="1" x14ac:dyDescent="0.25">
      <c r="A3" s="2800"/>
      <c r="B3" s="2803"/>
      <c r="C3" s="2791" t="s">
        <v>545</v>
      </c>
      <c r="D3" s="2792"/>
      <c r="E3" s="2784" t="s">
        <v>568</v>
      </c>
      <c r="F3" s="2792"/>
      <c r="G3" s="2784" t="s">
        <v>569</v>
      </c>
      <c r="H3" s="2785"/>
      <c r="I3" s="2791" t="s">
        <v>223</v>
      </c>
      <c r="J3" s="2792"/>
      <c r="K3" s="2791" t="s">
        <v>570</v>
      </c>
      <c r="L3" s="2792"/>
      <c r="M3" s="2784" t="s">
        <v>571</v>
      </c>
      <c r="N3" s="2785"/>
      <c r="O3" s="2791" t="s">
        <v>572</v>
      </c>
      <c r="P3" s="2792"/>
      <c r="Q3" s="2793" t="s">
        <v>573</v>
      </c>
      <c r="R3" s="2794"/>
      <c r="S3" s="2795" t="s">
        <v>814</v>
      </c>
      <c r="T3" s="2796"/>
      <c r="U3" s="2810" t="s">
        <v>568</v>
      </c>
      <c r="V3" s="2774"/>
      <c r="W3" s="2774"/>
      <c r="X3" s="2774"/>
      <c r="Y3" s="2774"/>
      <c r="Z3" s="2775"/>
      <c r="AA3" s="2772" t="s">
        <v>569</v>
      </c>
      <c r="AB3" s="2772"/>
      <c r="AC3" s="2772"/>
      <c r="AD3" s="2772"/>
      <c r="AE3" s="2772"/>
      <c r="AF3" s="2773"/>
      <c r="AG3" s="2772" t="s">
        <v>223</v>
      </c>
      <c r="AH3" s="2772"/>
      <c r="AI3" s="2772"/>
      <c r="AJ3" s="2772"/>
      <c r="AK3" s="2772"/>
      <c r="AL3" s="2773"/>
      <c r="AM3" s="2774" t="s">
        <v>576</v>
      </c>
      <c r="AN3" s="2774"/>
      <c r="AO3" s="2775"/>
      <c r="AP3" s="2774" t="s">
        <v>814</v>
      </c>
      <c r="AQ3" s="2778"/>
    </row>
    <row r="4" spans="1:52" ht="15" customHeight="1" x14ac:dyDescent="0.25">
      <c r="A4" s="2800"/>
      <c r="B4" s="2803"/>
      <c r="C4" s="2781" t="s">
        <v>815</v>
      </c>
      <c r="D4" s="2782" t="s">
        <v>890</v>
      </c>
      <c r="E4" s="2782" t="s">
        <v>815</v>
      </c>
      <c r="F4" s="2787" t="s">
        <v>890</v>
      </c>
      <c r="G4" s="2786" t="s">
        <v>815</v>
      </c>
      <c r="H4" s="2782" t="s">
        <v>890</v>
      </c>
      <c r="I4" s="2786" t="s">
        <v>815</v>
      </c>
      <c r="J4" s="2782" t="s">
        <v>890</v>
      </c>
      <c r="K4" s="2786" t="s">
        <v>815</v>
      </c>
      <c r="L4" s="2782" t="s">
        <v>890</v>
      </c>
      <c r="M4" s="2786" t="s">
        <v>815</v>
      </c>
      <c r="N4" s="2782" t="s">
        <v>890</v>
      </c>
      <c r="O4" s="2787" t="s">
        <v>815</v>
      </c>
      <c r="P4" s="2786" t="s">
        <v>890</v>
      </c>
      <c r="Q4" s="2782" t="s">
        <v>815</v>
      </c>
      <c r="R4" s="2782" t="s">
        <v>890</v>
      </c>
      <c r="S4" s="2787" t="s">
        <v>817</v>
      </c>
      <c r="T4" s="2789" t="s">
        <v>891</v>
      </c>
      <c r="U4" s="2813" t="s">
        <v>577</v>
      </c>
      <c r="V4" s="2814"/>
      <c r="W4" s="2815"/>
      <c r="X4" s="2814" t="s">
        <v>578</v>
      </c>
      <c r="Y4" s="2814"/>
      <c r="Z4" s="2815"/>
      <c r="AA4" s="2816" t="s">
        <v>577</v>
      </c>
      <c r="AB4" s="2816"/>
      <c r="AC4" s="2817"/>
      <c r="AD4" s="2811" t="s">
        <v>578</v>
      </c>
      <c r="AE4" s="2811"/>
      <c r="AF4" s="2812"/>
      <c r="AG4" s="2816" t="s">
        <v>577</v>
      </c>
      <c r="AH4" s="2816"/>
      <c r="AI4" s="2817"/>
      <c r="AJ4" s="2811" t="s">
        <v>578</v>
      </c>
      <c r="AK4" s="2811"/>
      <c r="AL4" s="2812"/>
      <c r="AM4" s="2776"/>
      <c r="AN4" s="2776"/>
      <c r="AO4" s="2777"/>
      <c r="AP4" s="2779"/>
      <c r="AQ4" s="2780"/>
    </row>
    <row r="5" spans="1:52" ht="39" thickBot="1" x14ac:dyDescent="0.3">
      <c r="A5" s="2801"/>
      <c r="B5" s="2804"/>
      <c r="C5" s="2781"/>
      <c r="D5" s="2783"/>
      <c r="E5" s="2783"/>
      <c r="F5" s="2788"/>
      <c r="G5" s="2786"/>
      <c r="H5" s="2783"/>
      <c r="I5" s="2786"/>
      <c r="J5" s="2783"/>
      <c r="K5" s="2786"/>
      <c r="L5" s="2783"/>
      <c r="M5" s="2786"/>
      <c r="N5" s="2783"/>
      <c r="O5" s="2788"/>
      <c r="P5" s="2786"/>
      <c r="Q5" s="2783"/>
      <c r="R5" s="2783"/>
      <c r="S5" s="2788"/>
      <c r="T5" s="2790"/>
      <c r="U5" s="388" t="s">
        <v>815</v>
      </c>
      <c r="V5" s="1473" t="s">
        <v>816</v>
      </c>
      <c r="W5" s="1472" t="s">
        <v>888</v>
      </c>
      <c r="X5" s="1761" t="s">
        <v>815</v>
      </c>
      <c r="Y5" s="1760" t="s">
        <v>816</v>
      </c>
      <c r="Z5" s="1758" t="s">
        <v>888</v>
      </c>
      <c r="AA5" s="524" t="s">
        <v>815</v>
      </c>
      <c r="AB5" s="1760" t="s">
        <v>816</v>
      </c>
      <c r="AC5" s="1760" t="s">
        <v>888</v>
      </c>
      <c r="AD5" s="1761" t="s">
        <v>815</v>
      </c>
      <c r="AE5" s="1760" t="s">
        <v>816</v>
      </c>
      <c r="AF5" s="1760" t="s">
        <v>888</v>
      </c>
      <c r="AG5" s="1762" t="s">
        <v>815</v>
      </c>
      <c r="AH5" s="1758" t="s">
        <v>816</v>
      </c>
      <c r="AI5" s="1760" t="s">
        <v>888</v>
      </c>
      <c r="AJ5" s="1761" t="s">
        <v>815</v>
      </c>
      <c r="AK5" s="1760" t="s">
        <v>816</v>
      </c>
      <c r="AL5" s="1760" t="s">
        <v>888</v>
      </c>
      <c r="AM5" s="1762" t="s">
        <v>815</v>
      </c>
      <c r="AN5" s="1759" t="s">
        <v>816</v>
      </c>
      <c r="AO5" s="1759" t="s">
        <v>888</v>
      </c>
      <c r="AP5" s="1923" t="s">
        <v>817</v>
      </c>
      <c r="AQ5" s="1924" t="s">
        <v>889</v>
      </c>
    </row>
    <row r="6" spans="1:52" ht="15.75" thickBot="1" x14ac:dyDescent="0.3">
      <c r="A6" s="1925" t="s">
        <v>825</v>
      </c>
      <c r="B6" s="702">
        <v>257</v>
      </c>
      <c r="C6" s="702">
        <v>45791</v>
      </c>
      <c r="D6" s="702">
        <v>1574.6056674000001</v>
      </c>
      <c r="E6" s="702">
        <v>215642993</v>
      </c>
      <c r="F6" s="702">
        <v>12855837.538200602</v>
      </c>
      <c r="G6" s="702">
        <v>6991227</v>
      </c>
      <c r="H6" s="702">
        <v>1189377.9284849998</v>
      </c>
      <c r="I6" s="702">
        <v>99747472</v>
      </c>
      <c r="J6" s="702">
        <v>2439770.1249194997</v>
      </c>
      <c r="K6" s="702">
        <v>18784</v>
      </c>
      <c r="L6" s="702">
        <v>1717.4322809999999</v>
      </c>
      <c r="M6" s="702">
        <v>0</v>
      </c>
      <c r="N6" s="702">
        <v>0</v>
      </c>
      <c r="O6" s="702">
        <v>0</v>
      </c>
      <c r="P6" s="702">
        <v>0</v>
      </c>
      <c r="Q6" s="702">
        <v>322446267</v>
      </c>
      <c r="R6" s="702">
        <v>16488277.629553501</v>
      </c>
      <c r="S6" s="702">
        <v>753787</v>
      </c>
      <c r="T6" s="703">
        <v>38701.35282</v>
      </c>
      <c r="U6" s="702">
        <v>135353699</v>
      </c>
      <c r="V6" s="702">
        <v>294725.9175105</v>
      </c>
      <c r="W6" s="702">
        <v>34756140.2556355</v>
      </c>
      <c r="X6" s="702">
        <v>136728925</v>
      </c>
      <c r="Y6" s="702">
        <v>209146.89645450001</v>
      </c>
      <c r="Z6" s="702">
        <v>34042569.005754493</v>
      </c>
      <c r="AA6" s="702">
        <v>1308894</v>
      </c>
      <c r="AB6" s="702">
        <v>5942.2893549999999</v>
      </c>
      <c r="AC6" s="702">
        <v>392394.83060500002</v>
      </c>
      <c r="AD6" s="702">
        <v>929045</v>
      </c>
      <c r="AE6" s="702">
        <v>3441.1821625000002</v>
      </c>
      <c r="AF6" s="702">
        <v>261704.90216250002</v>
      </c>
      <c r="AG6" s="702">
        <v>703442622</v>
      </c>
      <c r="AH6" s="702">
        <v>636099.24676180002</v>
      </c>
      <c r="AI6" s="702">
        <v>27444758.375586797</v>
      </c>
      <c r="AJ6" s="702">
        <v>647899811</v>
      </c>
      <c r="AK6" s="702">
        <v>523430.73820820003</v>
      </c>
      <c r="AL6" s="702">
        <v>23842430.359495703</v>
      </c>
      <c r="AM6" s="702">
        <v>1633503529.3684473</v>
      </c>
      <c r="AN6" s="702">
        <v>1672788.2891628502</v>
      </c>
      <c r="AO6" s="702">
        <v>120740085.76305036</v>
      </c>
      <c r="AP6" s="702">
        <v>661724</v>
      </c>
      <c r="AQ6" s="1926">
        <v>39658.152889999998</v>
      </c>
      <c r="AS6" s="1470"/>
      <c r="AT6" s="1470"/>
      <c r="AU6" s="1470"/>
    </row>
    <row r="7" spans="1:52" x14ac:dyDescent="0.25">
      <c r="A7" s="1935" t="s">
        <v>944</v>
      </c>
      <c r="B7" s="1936">
        <f t="shared" ref="B7:R7" si="0">SUM(B8:B10)</f>
        <v>64</v>
      </c>
      <c r="C7" s="1936">
        <f t="shared" si="0"/>
        <v>7908</v>
      </c>
      <c r="D7" s="1936">
        <f t="shared" si="0"/>
        <v>288.74552340000002</v>
      </c>
      <c r="E7" s="1936">
        <f t="shared" si="0"/>
        <v>45782324</v>
      </c>
      <c r="F7" s="1936">
        <f t="shared" si="0"/>
        <v>2450701.6254722998</v>
      </c>
      <c r="G7" s="1936">
        <f t="shared" si="0"/>
        <v>2094222</v>
      </c>
      <c r="H7" s="1936">
        <f t="shared" si="0"/>
        <v>393219.93926500005</v>
      </c>
      <c r="I7" s="1936">
        <f t="shared" si="0"/>
        <v>41781360</v>
      </c>
      <c r="J7" s="1936">
        <f t="shared" si="0"/>
        <v>971206.70001649996</v>
      </c>
      <c r="K7" s="1936">
        <f t="shared" si="0"/>
        <v>172</v>
      </c>
      <c r="L7" s="1936">
        <f t="shared" si="0"/>
        <v>19.152653999999998</v>
      </c>
      <c r="M7" s="1936">
        <f t="shared" si="0"/>
        <v>0</v>
      </c>
      <c r="N7" s="1936">
        <f t="shared" si="0"/>
        <v>0</v>
      </c>
      <c r="O7" s="1936">
        <f t="shared" si="0"/>
        <v>0</v>
      </c>
      <c r="P7" s="1936">
        <f t="shared" si="0"/>
        <v>0</v>
      </c>
      <c r="Q7" s="1936">
        <f t="shared" si="0"/>
        <v>89661433</v>
      </c>
      <c r="R7" s="1936">
        <f t="shared" si="0"/>
        <v>3815271.6080061998</v>
      </c>
      <c r="S7" s="1937">
        <f>INDEX(S8:S10,COUNT(S8:S10),1)</f>
        <v>970635</v>
      </c>
      <c r="T7" s="1938">
        <f>INDEX(T8:T10,COUNT(T8:T10),1)</f>
        <v>53385.275529999999</v>
      </c>
      <c r="U7" s="1936">
        <f t="shared" ref="U7:AO7" si="1">SUM(U8:U10)</f>
        <v>91629174</v>
      </c>
      <c r="V7" s="1936">
        <f t="shared" si="1"/>
        <v>76749.852474749991</v>
      </c>
      <c r="W7" s="1936">
        <f t="shared" si="1"/>
        <v>22066780.979849752</v>
      </c>
      <c r="X7" s="1936">
        <f t="shared" si="1"/>
        <v>91530514</v>
      </c>
      <c r="Y7" s="1936">
        <f t="shared" si="1"/>
        <v>74966.271311999997</v>
      </c>
      <c r="Z7" s="1936">
        <f t="shared" si="1"/>
        <v>21556197.300437003</v>
      </c>
      <c r="AA7" s="1936">
        <f t="shared" si="1"/>
        <v>1063109</v>
      </c>
      <c r="AB7" s="1936">
        <f t="shared" si="1"/>
        <v>2580.8952875</v>
      </c>
      <c r="AC7" s="1936">
        <f t="shared" si="1"/>
        <v>360740.00403750001</v>
      </c>
      <c r="AD7" s="1936">
        <f t="shared" si="1"/>
        <v>905334</v>
      </c>
      <c r="AE7" s="1936">
        <f t="shared" si="1"/>
        <v>1826.8684500000002</v>
      </c>
      <c r="AF7" s="1936">
        <f t="shared" si="1"/>
        <v>290084.19845000003</v>
      </c>
      <c r="AG7" s="1936">
        <f t="shared" si="1"/>
        <v>346210095</v>
      </c>
      <c r="AH7" s="1936">
        <f t="shared" si="1"/>
        <v>219420.24574154997</v>
      </c>
      <c r="AI7" s="1936">
        <f t="shared" si="1"/>
        <v>10004710.903266551</v>
      </c>
      <c r="AJ7" s="1936">
        <f t="shared" si="1"/>
        <v>353929026</v>
      </c>
      <c r="AK7" s="1936">
        <f t="shared" si="1"/>
        <v>205972.01102064995</v>
      </c>
      <c r="AL7" s="1936">
        <f>SUM(AL8:AL10)</f>
        <v>9061729.0810456481</v>
      </c>
      <c r="AM7" s="1936">
        <f t="shared" si="1"/>
        <v>885267252</v>
      </c>
      <c r="AN7" s="1936">
        <f t="shared" si="1"/>
        <v>581516.14428644988</v>
      </c>
      <c r="AO7" s="1936">
        <f t="shared" si="1"/>
        <v>63340242.467086501</v>
      </c>
      <c r="AP7" s="1936">
        <f>INDEX(AP8:AP10,COUNT(AP8:AP10),1)</f>
        <v>888927</v>
      </c>
      <c r="AQ7" s="1939">
        <f>INDEX(AQ8:AQ10,COUNT(AQ8:AQ10),1)</f>
        <v>85525.03082</v>
      </c>
      <c r="AS7" s="1470"/>
      <c r="AT7" s="1470"/>
      <c r="AU7" s="1470"/>
      <c r="AV7" s="1470"/>
      <c r="AX7" s="1470"/>
      <c r="AY7" s="1470"/>
      <c r="AZ7" s="1470"/>
    </row>
    <row r="8" spans="1:52" x14ac:dyDescent="0.25">
      <c r="A8" s="1927">
        <v>46113</v>
      </c>
      <c r="B8" s="1928">
        <v>21</v>
      </c>
      <c r="C8" s="1928">
        <v>2944</v>
      </c>
      <c r="D8" s="1928">
        <v>108.7546794</v>
      </c>
      <c r="E8" s="1928">
        <v>14557733</v>
      </c>
      <c r="F8" s="1928">
        <v>720363.33305160003</v>
      </c>
      <c r="G8" s="1928">
        <v>663165</v>
      </c>
      <c r="H8" s="1928">
        <v>114587.93734249999</v>
      </c>
      <c r="I8" s="1928">
        <v>13474942</v>
      </c>
      <c r="J8" s="1928">
        <v>328188.69040149997</v>
      </c>
      <c r="K8" s="1928">
        <v>116</v>
      </c>
      <c r="L8" s="1928">
        <v>12.726111</v>
      </c>
      <c r="M8" s="1928">
        <v>0</v>
      </c>
      <c r="N8" s="1928">
        <v>0</v>
      </c>
      <c r="O8" s="1928">
        <v>0</v>
      </c>
      <c r="P8" s="1928">
        <v>0</v>
      </c>
      <c r="Q8" s="1928">
        <v>28695956</v>
      </c>
      <c r="R8" s="1928">
        <v>1163152.6869065999</v>
      </c>
      <c r="S8" s="1929">
        <v>822068</v>
      </c>
      <c r="T8" s="1930">
        <v>48891.933779999999</v>
      </c>
      <c r="U8" s="1928">
        <v>23694223</v>
      </c>
      <c r="V8" s="1928">
        <v>21304.984812249997</v>
      </c>
      <c r="W8" s="1928">
        <v>6141286.1743122498</v>
      </c>
      <c r="X8" s="1928">
        <v>24151762</v>
      </c>
      <c r="Y8" s="1928">
        <v>20091.547607999997</v>
      </c>
      <c r="Z8" s="1928">
        <v>5974980.7591080014</v>
      </c>
      <c r="AA8" s="1928">
        <v>322075</v>
      </c>
      <c r="AB8" s="1928">
        <v>784.71153750000019</v>
      </c>
      <c r="AC8" s="1928">
        <v>105565.0390375</v>
      </c>
      <c r="AD8" s="1928">
        <v>249835</v>
      </c>
      <c r="AE8" s="1928">
        <v>416.81777249999999</v>
      </c>
      <c r="AF8" s="1928">
        <v>76323.865272499999</v>
      </c>
      <c r="AG8" s="1928">
        <v>101507223</v>
      </c>
      <c r="AH8" s="1928">
        <v>80940.693239499975</v>
      </c>
      <c r="AI8" s="1928">
        <v>3116094.1217145002</v>
      </c>
      <c r="AJ8" s="1928">
        <v>98102362</v>
      </c>
      <c r="AK8" s="1928">
        <v>70566.135696549987</v>
      </c>
      <c r="AL8" s="1928">
        <v>2617935.7702965499</v>
      </c>
      <c r="AM8" s="1928">
        <f t="shared" ref="AM8:AO8" si="2">AJ8+AG8+AD8+AA8+X8+U8</f>
        <v>248027480</v>
      </c>
      <c r="AN8" s="1928">
        <f t="shared" si="2"/>
        <v>194104.89066629997</v>
      </c>
      <c r="AO8" s="1928">
        <f t="shared" si="2"/>
        <v>18032185.729741301</v>
      </c>
      <c r="AP8" s="1928">
        <v>754033</v>
      </c>
      <c r="AQ8" s="1931">
        <v>65214.980409999996</v>
      </c>
      <c r="AS8" s="1470"/>
      <c r="AT8" s="1470"/>
      <c r="AU8" s="1470"/>
      <c r="AV8" s="1470"/>
      <c r="AX8" s="1470"/>
      <c r="AY8" s="1470"/>
      <c r="AZ8" s="1470"/>
    </row>
    <row r="9" spans="1:52" x14ac:dyDescent="0.25">
      <c r="A9" s="1927">
        <v>46143</v>
      </c>
      <c r="B9" s="1928">
        <v>21</v>
      </c>
      <c r="C9" s="1928">
        <v>1609</v>
      </c>
      <c r="D9" s="1928">
        <v>55.800245599999997</v>
      </c>
      <c r="E9" s="1928">
        <v>14211059</v>
      </c>
      <c r="F9" s="1928">
        <v>870477.37408650038</v>
      </c>
      <c r="G9" s="1928">
        <v>688169</v>
      </c>
      <c r="H9" s="1928">
        <v>139241.24534249995</v>
      </c>
      <c r="I9" s="1928">
        <v>14316848</v>
      </c>
      <c r="J9" s="1928">
        <v>342454.38041949994</v>
      </c>
      <c r="K9" s="1928">
        <v>54</v>
      </c>
      <c r="L9" s="1928">
        <v>6.2095019999999996</v>
      </c>
      <c r="M9" s="1928">
        <v>0</v>
      </c>
      <c r="N9" s="1928">
        <v>0</v>
      </c>
      <c r="O9" s="1928">
        <v>0</v>
      </c>
      <c r="P9" s="1928">
        <v>0</v>
      </c>
      <c r="Q9" s="1928">
        <v>29216130</v>
      </c>
      <c r="R9" s="1928">
        <v>1352179.2093505003</v>
      </c>
      <c r="S9" s="1929">
        <v>761535</v>
      </c>
      <c r="T9" s="1930">
        <v>54831.284460000003</v>
      </c>
      <c r="U9" s="1928">
        <v>27279896</v>
      </c>
      <c r="V9" s="1928">
        <v>24819.919676499998</v>
      </c>
      <c r="W9" s="1928">
        <v>6095794.1210515006</v>
      </c>
      <c r="X9" s="1928">
        <v>26626924</v>
      </c>
      <c r="Y9" s="1928">
        <v>19806.300527250001</v>
      </c>
      <c r="Z9" s="1928">
        <v>5841666.9536522496</v>
      </c>
      <c r="AA9" s="1928">
        <v>414664</v>
      </c>
      <c r="AB9" s="1928">
        <v>1029.0637949999996</v>
      </c>
      <c r="AC9" s="1928">
        <v>143859.63004500003</v>
      </c>
      <c r="AD9" s="1928">
        <v>317274</v>
      </c>
      <c r="AE9" s="1928">
        <v>609.72601250000002</v>
      </c>
      <c r="AF9" s="1928">
        <v>104807.93476250002</v>
      </c>
      <c r="AG9" s="1928">
        <v>108456627</v>
      </c>
      <c r="AH9" s="1928">
        <v>69666.392549249984</v>
      </c>
      <c r="AI9" s="1928">
        <v>3274998.8168242509</v>
      </c>
      <c r="AJ9" s="1928">
        <v>112341135</v>
      </c>
      <c r="AK9" s="1928">
        <v>66053.038834099993</v>
      </c>
      <c r="AL9" s="1928">
        <v>3036638.2468590979</v>
      </c>
      <c r="AM9" s="1928">
        <v>275436520</v>
      </c>
      <c r="AN9" s="1928">
        <v>181984.4413946</v>
      </c>
      <c r="AO9" s="1928">
        <v>18497765.7031946</v>
      </c>
      <c r="AP9" s="1928">
        <v>888783</v>
      </c>
      <c r="AQ9" s="1931">
        <v>68547.336800000005</v>
      </c>
      <c r="AS9" s="1470"/>
      <c r="AT9" s="1470"/>
      <c r="AU9" s="1470"/>
      <c r="AV9" s="1470"/>
      <c r="AX9" s="1470"/>
      <c r="AY9" s="1470"/>
      <c r="AZ9" s="1470"/>
    </row>
    <row r="10" spans="1:52" ht="15.75" thickBot="1" x14ac:dyDescent="0.3">
      <c r="A10" s="1932">
        <v>46175</v>
      </c>
      <c r="B10" s="1071">
        <v>22</v>
      </c>
      <c r="C10" s="1071">
        <v>3355</v>
      </c>
      <c r="D10" s="1071">
        <v>124.1905984</v>
      </c>
      <c r="E10" s="1071">
        <v>17013532</v>
      </c>
      <c r="F10" s="1071">
        <v>859860.91833419923</v>
      </c>
      <c r="G10" s="1071">
        <v>742888</v>
      </c>
      <c r="H10" s="1071">
        <v>139390.75658000007</v>
      </c>
      <c r="I10" s="1071">
        <v>13989570</v>
      </c>
      <c r="J10" s="1071">
        <v>300563.62919550011</v>
      </c>
      <c r="K10" s="1071">
        <v>2</v>
      </c>
      <c r="L10" s="1071">
        <v>0.21704099999999998</v>
      </c>
      <c r="M10" s="1071">
        <v>0</v>
      </c>
      <c r="N10" s="1071">
        <v>0</v>
      </c>
      <c r="O10" s="1071">
        <v>0</v>
      </c>
      <c r="P10" s="1071">
        <v>0</v>
      </c>
      <c r="Q10" s="1071">
        <v>31749347</v>
      </c>
      <c r="R10" s="1071">
        <v>1299939.7117490994</v>
      </c>
      <c r="S10" s="1071">
        <v>970635</v>
      </c>
      <c r="T10" s="1071">
        <v>53385.275529999999</v>
      </c>
      <c r="U10" s="1071">
        <v>40655055</v>
      </c>
      <c r="V10" s="1071">
        <v>30624.947985999996</v>
      </c>
      <c r="W10" s="1071">
        <v>9829700.6844860017</v>
      </c>
      <c r="X10" s="1071">
        <v>40751828</v>
      </c>
      <c r="Y10" s="1071">
        <v>35068.423176750002</v>
      </c>
      <c r="Z10" s="1071">
        <v>9739549.5876767505</v>
      </c>
      <c r="AA10" s="1071">
        <v>326370</v>
      </c>
      <c r="AB10" s="1071">
        <v>767.11995500000012</v>
      </c>
      <c r="AC10" s="1071">
        <v>111315.334955</v>
      </c>
      <c r="AD10" s="1071">
        <v>338225</v>
      </c>
      <c r="AE10" s="1071">
        <v>800.3246650000001</v>
      </c>
      <c r="AF10" s="1071">
        <v>108952.39841499999</v>
      </c>
      <c r="AG10" s="1071">
        <v>136246245</v>
      </c>
      <c r="AH10" s="1071">
        <v>68813.159952799993</v>
      </c>
      <c r="AI10" s="1071">
        <v>3613617.9647278008</v>
      </c>
      <c r="AJ10" s="1071">
        <v>143485529</v>
      </c>
      <c r="AK10" s="1071">
        <v>69352.836489999987</v>
      </c>
      <c r="AL10" s="1071">
        <v>3407155.0638900008</v>
      </c>
      <c r="AM10" s="1933">
        <v>361803252</v>
      </c>
      <c r="AN10" s="1933">
        <v>205426.81222554995</v>
      </c>
      <c r="AO10" s="1933">
        <v>26810291.0341506</v>
      </c>
      <c r="AP10" s="1934">
        <v>888927</v>
      </c>
      <c r="AQ10" s="1072">
        <v>85525.03082</v>
      </c>
      <c r="AR10" s="1471"/>
      <c r="AS10" s="1470"/>
      <c r="AT10" s="1470"/>
      <c r="AU10" s="1470"/>
      <c r="AV10" s="1470"/>
      <c r="AX10" s="1470"/>
      <c r="AY10" s="1470"/>
      <c r="AZ10" s="1470"/>
    </row>
    <row r="11" spans="1:52" x14ac:dyDescent="0.25">
      <c r="A11" s="504" t="s">
        <v>579</v>
      </c>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row>
    <row r="12" spans="1:52" x14ac:dyDescent="0.25">
      <c r="A12" s="89" t="s">
        <v>1080</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row>
    <row r="13" spans="1:52" x14ac:dyDescent="0.25">
      <c r="A13" s="510" t="s">
        <v>566</v>
      </c>
      <c r="B13" s="142"/>
      <c r="C13" s="142"/>
      <c r="D13" s="142"/>
      <c r="E13" s="142"/>
      <c r="F13" s="51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row>
    <row r="14" spans="1:52" x14ac:dyDescent="0.25">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512"/>
      <c r="AN14" s="512"/>
      <c r="AO14" s="512"/>
      <c r="AP14" s="142"/>
      <c r="AQ14" s="142"/>
    </row>
    <row r="15" spans="1:52" x14ac:dyDescent="0.25">
      <c r="B15" s="1470"/>
      <c r="C15" s="1470"/>
      <c r="D15" s="1470"/>
      <c r="E15" s="1470"/>
      <c r="F15" s="1470"/>
      <c r="G15" s="1470"/>
      <c r="H15" s="1470"/>
      <c r="I15" s="1470"/>
      <c r="J15" s="1470"/>
      <c r="K15" s="1470"/>
      <c r="L15" s="1470"/>
      <c r="M15" s="1470"/>
      <c r="N15" s="1470"/>
      <c r="O15" s="1470"/>
      <c r="P15" s="1470"/>
      <c r="Q15" s="1470"/>
      <c r="R15" s="1470"/>
      <c r="S15" s="1470"/>
      <c r="T15" s="1470"/>
      <c r="U15" s="1470"/>
      <c r="V15" s="1470"/>
      <c r="W15" s="1470"/>
      <c r="X15" s="1470"/>
      <c r="AM15" s="512"/>
      <c r="AN15" s="512"/>
      <c r="AO15" s="512"/>
    </row>
    <row r="16" spans="1:52" x14ac:dyDescent="0.25">
      <c r="L16" s="549"/>
      <c r="R16" s="1470"/>
      <c r="AM16" s="512"/>
      <c r="AN16" s="512"/>
      <c r="AO16" s="512"/>
    </row>
    <row r="17" spans="12:41" x14ac:dyDescent="0.25">
      <c r="L17" s="1474"/>
      <c r="R17" s="1470"/>
      <c r="AM17" s="512"/>
      <c r="AN17" s="512"/>
      <c r="AO17" s="512"/>
    </row>
    <row r="18" spans="12:41" x14ac:dyDescent="0.25">
      <c r="R18" s="1470"/>
    </row>
  </sheetData>
  <mergeCells count="43">
    <mergeCell ref="AJ4:AL4"/>
    <mergeCell ref="K4:K5"/>
    <mergeCell ref="L4:L5"/>
    <mergeCell ref="M4:M5"/>
    <mergeCell ref="N4:N5"/>
    <mergeCell ref="O4:O5"/>
    <mergeCell ref="U4:W4"/>
    <mergeCell ref="X4:Z4"/>
    <mergeCell ref="AA4:AC4"/>
    <mergeCell ref="AD4:AF4"/>
    <mergeCell ref="AG4:AI4"/>
    <mergeCell ref="A1:T1"/>
    <mergeCell ref="A2:A5"/>
    <mergeCell ref="B2:B5"/>
    <mergeCell ref="C2:T2"/>
    <mergeCell ref="U2:AQ2"/>
    <mergeCell ref="C3:D3"/>
    <mergeCell ref="E3:F3"/>
    <mergeCell ref="G3:H3"/>
    <mergeCell ref="I3:J3"/>
    <mergeCell ref="K3:L3"/>
    <mergeCell ref="U3:Z3"/>
    <mergeCell ref="AA3:AF3"/>
    <mergeCell ref="F4:F5"/>
    <mergeCell ref="G4:G5"/>
    <mergeCell ref="H4:H5"/>
    <mergeCell ref="I4:I5"/>
    <mergeCell ref="AG3:AL3"/>
    <mergeCell ref="AM3:AO4"/>
    <mergeCell ref="AP3:AQ4"/>
    <mergeCell ref="C4:C5"/>
    <mergeCell ref="D4:D5"/>
    <mergeCell ref="E4:E5"/>
    <mergeCell ref="M3:N3"/>
    <mergeCell ref="P4:P5"/>
    <mergeCell ref="Q4:Q5"/>
    <mergeCell ref="R4:R5"/>
    <mergeCell ref="S4:S5"/>
    <mergeCell ref="T4:T5"/>
    <mergeCell ref="O3:P3"/>
    <mergeCell ref="Q3:R3"/>
    <mergeCell ref="S3:T3"/>
    <mergeCell ref="J4:J5"/>
  </mergeCells>
  <printOptions horizontalCentered="1"/>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Z16"/>
  <sheetViews>
    <sheetView showGridLines="0" workbookViewId="0">
      <selection activeCell="G17" sqref="G17"/>
    </sheetView>
  </sheetViews>
  <sheetFormatPr defaultColWidth="9.140625" defaultRowHeight="15" x14ac:dyDescent="0.25"/>
  <cols>
    <col min="1" max="1" width="12.85546875" style="60" customWidth="1"/>
    <col min="2" max="2" width="8.140625" style="60" customWidth="1"/>
    <col min="3" max="3" width="10.5703125" style="60" bestFit="1" customWidth="1"/>
    <col min="4" max="4" width="12.5703125" style="60" bestFit="1" customWidth="1"/>
    <col min="5" max="5" width="11.140625" style="60" customWidth="1"/>
    <col min="6" max="6" width="12.85546875" style="60" bestFit="1" customWidth="1"/>
    <col min="7" max="7" width="12.42578125" style="60" customWidth="1"/>
    <col min="8" max="8" width="11.85546875" style="60" bestFit="1" customWidth="1"/>
    <col min="9" max="9" width="11.28515625" style="60" customWidth="1"/>
    <col min="10" max="10" width="17.28515625" style="60" customWidth="1"/>
    <col min="11" max="12" width="15.85546875" style="60" customWidth="1"/>
    <col min="13" max="13" width="10.140625" style="60" customWidth="1"/>
    <col min="14" max="14" width="10.5703125" style="60" bestFit="1" customWidth="1"/>
    <col min="15" max="15" width="10" style="60" bestFit="1" customWidth="1"/>
    <col min="16" max="16" width="9.7109375" style="60" customWidth="1"/>
    <col min="17" max="17" width="12" style="60" bestFit="1" customWidth="1"/>
    <col min="18" max="18" width="9.140625" style="60" customWidth="1"/>
    <col min="19" max="19" width="10.140625" style="60" customWidth="1"/>
    <col min="20" max="21" width="9.140625" style="60" customWidth="1"/>
    <col min="22" max="23" width="16" style="60" customWidth="1"/>
    <col min="24" max="24" width="10" style="60" bestFit="1" customWidth="1"/>
    <col min="25" max="16384" width="9.140625" style="60"/>
  </cols>
  <sheetData>
    <row r="1" spans="1:26" ht="15" customHeight="1" thickBot="1" x14ac:dyDescent="0.3">
      <c r="A1" s="2826" t="s">
        <v>924</v>
      </c>
      <c r="B1" s="2827"/>
      <c r="C1" s="2827"/>
      <c r="D1" s="2827"/>
      <c r="E1" s="2827"/>
      <c r="F1" s="2827"/>
      <c r="G1" s="2827"/>
      <c r="H1" s="2827"/>
      <c r="I1" s="2827"/>
      <c r="J1" s="2827"/>
      <c r="K1" s="2827"/>
      <c r="L1" s="2827"/>
      <c r="M1" s="472"/>
      <c r="N1" s="472"/>
      <c r="O1" s="472"/>
      <c r="P1" s="473"/>
      <c r="Q1" s="473"/>
      <c r="R1" s="473"/>
      <c r="S1" s="473"/>
      <c r="T1" s="473"/>
      <c r="U1" s="473"/>
      <c r="V1" s="473"/>
      <c r="W1" s="142"/>
    </row>
    <row r="2" spans="1:26" ht="15" customHeight="1" x14ac:dyDescent="0.25">
      <c r="A2" s="2828" t="s">
        <v>751</v>
      </c>
      <c r="B2" s="2830" t="s">
        <v>567</v>
      </c>
      <c r="C2" s="2831" t="s">
        <v>849</v>
      </c>
      <c r="D2" s="2832"/>
      <c r="E2" s="2832"/>
      <c r="F2" s="2832"/>
      <c r="G2" s="2832"/>
      <c r="H2" s="2832"/>
      <c r="I2" s="2832"/>
      <c r="J2" s="2832"/>
      <c r="K2" s="2832"/>
      <c r="L2" s="2833"/>
      <c r="M2" s="2818" t="s">
        <v>575</v>
      </c>
      <c r="N2" s="2819"/>
      <c r="O2" s="2819"/>
      <c r="P2" s="2819"/>
      <c r="Q2" s="2819"/>
      <c r="R2" s="2819"/>
      <c r="S2" s="2819"/>
      <c r="T2" s="2819"/>
      <c r="U2" s="2819"/>
      <c r="V2" s="2819"/>
      <c r="W2" s="2820"/>
    </row>
    <row r="3" spans="1:26" ht="15" customHeight="1" x14ac:dyDescent="0.25">
      <c r="A3" s="2829"/>
      <c r="B3" s="2825"/>
      <c r="C3" s="2821" t="s">
        <v>851</v>
      </c>
      <c r="D3" s="2822"/>
      <c r="E3" s="2821" t="s">
        <v>580</v>
      </c>
      <c r="F3" s="2822"/>
      <c r="G3" s="2821" t="s">
        <v>852</v>
      </c>
      <c r="H3" s="2822"/>
      <c r="I3" s="2821" t="s">
        <v>573</v>
      </c>
      <c r="J3" s="2822"/>
      <c r="K3" s="2821" t="s">
        <v>814</v>
      </c>
      <c r="L3" s="2823"/>
      <c r="M3" s="2837" t="s">
        <v>818</v>
      </c>
      <c r="N3" s="2837"/>
      <c r="O3" s="2838"/>
      <c r="P3" s="2839" t="s">
        <v>819</v>
      </c>
      <c r="Q3" s="2839"/>
      <c r="R3" s="2822"/>
      <c r="S3" s="2839" t="s">
        <v>576</v>
      </c>
      <c r="T3" s="2839"/>
      <c r="U3" s="2822"/>
      <c r="V3" s="2839" t="s">
        <v>814</v>
      </c>
      <c r="W3" s="2840"/>
    </row>
    <row r="4" spans="1:26" ht="20.25" customHeight="1" x14ac:dyDescent="0.25">
      <c r="A4" s="2829"/>
      <c r="B4" s="2825"/>
      <c r="C4" s="2824" t="s">
        <v>815</v>
      </c>
      <c r="D4" s="2824" t="s">
        <v>892</v>
      </c>
      <c r="E4" s="2825" t="s">
        <v>815</v>
      </c>
      <c r="F4" s="2824" t="s">
        <v>892</v>
      </c>
      <c r="G4" s="2825" t="s">
        <v>815</v>
      </c>
      <c r="H4" s="2824" t="s">
        <v>892</v>
      </c>
      <c r="I4" s="2825" t="s">
        <v>815</v>
      </c>
      <c r="J4" s="2824" t="s">
        <v>892</v>
      </c>
      <c r="K4" s="2834" t="s">
        <v>817</v>
      </c>
      <c r="L4" s="2824" t="s">
        <v>917</v>
      </c>
      <c r="M4" s="2841" t="s">
        <v>815</v>
      </c>
      <c r="N4" s="2835" t="s">
        <v>816</v>
      </c>
      <c r="O4" s="2775" t="s">
        <v>888</v>
      </c>
      <c r="P4" s="2834" t="s">
        <v>815</v>
      </c>
      <c r="Q4" s="2835" t="s">
        <v>816</v>
      </c>
      <c r="R4" s="2835" t="s">
        <v>888</v>
      </c>
      <c r="S4" s="2834" t="s">
        <v>815</v>
      </c>
      <c r="T4" s="2835" t="s">
        <v>816</v>
      </c>
      <c r="U4" s="2775" t="s">
        <v>888</v>
      </c>
      <c r="V4" s="2838" t="s">
        <v>817</v>
      </c>
      <c r="W4" s="2844" t="s">
        <v>893</v>
      </c>
    </row>
    <row r="5" spans="1:26" ht="21" customHeight="1" thickBot="1" x14ac:dyDescent="0.3">
      <c r="A5" s="2829"/>
      <c r="B5" s="2825"/>
      <c r="C5" s="2825"/>
      <c r="D5" s="2825"/>
      <c r="E5" s="2825"/>
      <c r="F5" s="2825"/>
      <c r="G5" s="2825"/>
      <c r="H5" s="2825"/>
      <c r="I5" s="2825"/>
      <c r="J5" s="2825"/>
      <c r="K5" s="2834"/>
      <c r="L5" s="2825"/>
      <c r="M5" s="2842"/>
      <c r="N5" s="2836"/>
      <c r="O5" s="2777"/>
      <c r="P5" s="2834"/>
      <c r="Q5" s="2836"/>
      <c r="R5" s="2836"/>
      <c r="S5" s="2834"/>
      <c r="T5" s="2836"/>
      <c r="U5" s="2777"/>
      <c r="V5" s="2843"/>
      <c r="W5" s="2844"/>
    </row>
    <row r="6" spans="1:26" ht="15.75" thickBot="1" x14ac:dyDescent="0.3">
      <c r="A6" s="705" t="s">
        <v>825</v>
      </c>
      <c r="B6" s="706">
        <v>247</v>
      </c>
      <c r="C6" s="706">
        <v>3736680</v>
      </c>
      <c r="D6" s="706">
        <v>141437</v>
      </c>
      <c r="E6" s="706">
        <v>0</v>
      </c>
      <c r="F6" s="706">
        <v>0</v>
      </c>
      <c r="G6" s="706">
        <v>0</v>
      </c>
      <c r="H6" s="706">
        <v>0</v>
      </c>
      <c r="I6" s="706">
        <v>3736680</v>
      </c>
      <c r="J6" s="706">
        <v>141437</v>
      </c>
      <c r="K6" s="706">
        <v>51321</v>
      </c>
      <c r="L6" s="707">
        <v>2392</v>
      </c>
      <c r="M6" s="706">
        <v>482512</v>
      </c>
      <c r="N6" s="706">
        <v>111.9014225</v>
      </c>
      <c r="O6" s="706">
        <v>13209.685000000001</v>
      </c>
      <c r="P6" s="706">
        <v>785275</v>
      </c>
      <c r="Q6" s="706">
        <v>97.138650999999982</v>
      </c>
      <c r="R6" s="706">
        <v>19801.267255999999</v>
      </c>
      <c r="S6" s="706">
        <v>1267787</v>
      </c>
      <c r="T6" s="706">
        <v>209.04007350000001</v>
      </c>
      <c r="U6" s="706">
        <v>33010.951370000002</v>
      </c>
      <c r="V6" s="706">
        <v>1732</v>
      </c>
      <c r="W6" s="708">
        <v>76.56</v>
      </c>
      <c r="X6" s="1470"/>
      <c r="Y6" s="1470"/>
      <c r="Z6" s="1470"/>
    </row>
    <row r="7" spans="1:26" x14ac:dyDescent="0.25">
      <c r="A7" s="704" t="s">
        <v>944</v>
      </c>
      <c r="B7" s="1068">
        <f>SUM(B8:B10)</f>
        <v>60</v>
      </c>
      <c r="C7" s="1068">
        <f t="shared" ref="C7:J7" si="0">SUM(C8:C10)</f>
        <v>1159993</v>
      </c>
      <c r="D7" s="1068">
        <f t="shared" si="0"/>
        <v>51134</v>
      </c>
      <c r="E7" s="1068">
        <f t="shared" si="0"/>
        <v>0</v>
      </c>
      <c r="F7" s="1068">
        <f t="shared" si="0"/>
        <v>0</v>
      </c>
      <c r="G7" s="1068">
        <f t="shared" si="0"/>
        <v>0</v>
      </c>
      <c r="H7" s="1068">
        <f t="shared" si="0"/>
        <v>0</v>
      </c>
      <c r="I7" s="1068">
        <f t="shared" si="0"/>
        <v>1159993</v>
      </c>
      <c r="J7" s="1068">
        <f t="shared" si="0"/>
        <v>51134</v>
      </c>
      <c r="K7" s="1068">
        <f>INDEX(K8:K10,COUNT(K8:K10),1)</f>
        <v>58249</v>
      </c>
      <c r="L7" s="1070">
        <f>INDEX(L8:L10,COUNT(L8:L10),1)</f>
        <v>2945</v>
      </c>
      <c r="M7" s="1068">
        <f>SUM(M8:M10)</f>
        <v>75432</v>
      </c>
      <c r="N7" s="1068">
        <f>SUM(N8:N10)</f>
        <v>25.256599999999999</v>
      </c>
      <c r="O7" s="1068">
        <f t="shared" ref="O7:U7" si="1">SUM(O8:O10)</f>
        <v>2279.3580000000002</v>
      </c>
      <c r="P7" s="1068">
        <f t="shared" si="1"/>
        <v>61997</v>
      </c>
      <c r="Q7" s="1068">
        <f t="shared" si="1"/>
        <v>13.060432499999999</v>
      </c>
      <c r="R7" s="1068">
        <f t="shared" si="1"/>
        <v>1778.5034430000001</v>
      </c>
      <c r="S7" s="1068">
        <f t="shared" si="1"/>
        <v>137429</v>
      </c>
      <c r="T7" s="1068">
        <f t="shared" si="1"/>
        <v>38.317032499999996</v>
      </c>
      <c r="U7" s="1068">
        <f t="shared" si="1"/>
        <v>4057.8626199999999</v>
      </c>
      <c r="V7" s="1068">
        <f>INDEX(V8:V10,COUNT(V8:V10),1)</f>
        <v>1673</v>
      </c>
      <c r="W7" s="1069">
        <f>INDEX(W8:W10,COUNT(W8:W10),1)</f>
        <v>51.51</v>
      </c>
      <c r="X7" s="1470"/>
      <c r="Y7" s="1470"/>
      <c r="Z7" s="1470"/>
    </row>
    <row r="8" spans="1:26" x14ac:dyDescent="0.25">
      <c r="A8" s="1349">
        <v>46113</v>
      </c>
      <c r="B8" s="1350">
        <v>20</v>
      </c>
      <c r="C8" s="1350">
        <v>415143</v>
      </c>
      <c r="D8" s="1350">
        <v>18504</v>
      </c>
      <c r="E8" s="1350">
        <v>0</v>
      </c>
      <c r="F8" s="1350">
        <v>0</v>
      </c>
      <c r="G8" s="1350">
        <v>0</v>
      </c>
      <c r="H8" s="1350">
        <v>0</v>
      </c>
      <c r="I8" s="1350">
        <v>415143</v>
      </c>
      <c r="J8" s="1350">
        <v>18504</v>
      </c>
      <c r="K8" s="1350">
        <v>56511</v>
      </c>
      <c r="L8" s="1353">
        <v>2618</v>
      </c>
      <c r="M8" s="1351">
        <v>30915</v>
      </c>
      <c r="N8" s="1351">
        <v>11.587895</v>
      </c>
      <c r="O8" s="1351">
        <v>916.36500000000001</v>
      </c>
      <c r="P8" s="1351">
        <v>30079</v>
      </c>
      <c r="Q8" s="1351">
        <v>5.6931775000000009</v>
      </c>
      <c r="R8" s="1351">
        <v>846.14368200000001</v>
      </c>
      <c r="S8" s="1351">
        <v>60994</v>
      </c>
      <c r="T8" s="1351">
        <v>17.281072500000001</v>
      </c>
      <c r="U8" s="1351">
        <v>1762.5096000000001</v>
      </c>
      <c r="V8" s="1351">
        <v>1355</v>
      </c>
      <c r="W8" s="1352">
        <v>40.81</v>
      </c>
      <c r="X8" s="1470"/>
      <c r="Y8" s="1470"/>
      <c r="Z8" s="1470"/>
    </row>
    <row r="9" spans="1:26" x14ac:dyDescent="0.25">
      <c r="A9" s="1940">
        <v>46143</v>
      </c>
      <c r="B9" s="1941">
        <v>19</v>
      </c>
      <c r="C9" s="1941">
        <v>365517</v>
      </c>
      <c r="D9" s="1941">
        <v>15848</v>
      </c>
      <c r="E9" s="1941">
        <v>0</v>
      </c>
      <c r="F9" s="1941">
        <v>0</v>
      </c>
      <c r="G9" s="1941">
        <v>0</v>
      </c>
      <c r="H9" s="1941">
        <v>0</v>
      </c>
      <c r="I9" s="1941">
        <v>365517</v>
      </c>
      <c r="J9" s="1941">
        <v>15848</v>
      </c>
      <c r="K9" s="1941">
        <v>60885</v>
      </c>
      <c r="L9" s="1942">
        <v>2893</v>
      </c>
      <c r="M9" s="1943">
        <v>17949</v>
      </c>
      <c r="N9" s="1943">
        <v>6.7496650000000002</v>
      </c>
      <c r="O9" s="1943">
        <v>542.846</v>
      </c>
      <c r="P9" s="1943">
        <v>19217</v>
      </c>
      <c r="Q9" s="1943">
        <v>4.3014799999999989</v>
      </c>
      <c r="R9" s="1943">
        <v>554.07148400000005</v>
      </c>
      <c r="S9" s="1943">
        <v>37166</v>
      </c>
      <c r="T9" s="1943">
        <v>11.051144999999998</v>
      </c>
      <c r="U9" s="1943">
        <v>1096.91617</v>
      </c>
      <c r="V9" s="1943">
        <v>4524</v>
      </c>
      <c r="W9" s="1944">
        <v>136.83000000000001</v>
      </c>
      <c r="X9" s="1470"/>
      <c r="Y9" s="1470"/>
      <c r="Z9" s="1470"/>
    </row>
    <row r="10" spans="1:26" ht="15.75" thickBot="1" x14ac:dyDescent="0.3">
      <c r="A10" s="620">
        <v>46174</v>
      </c>
      <c r="B10" s="1071">
        <v>21</v>
      </c>
      <c r="C10" s="1071">
        <v>379333</v>
      </c>
      <c r="D10" s="1071">
        <v>16782</v>
      </c>
      <c r="E10" s="1071">
        <v>0</v>
      </c>
      <c r="F10" s="1071">
        <v>0</v>
      </c>
      <c r="G10" s="1071">
        <v>0</v>
      </c>
      <c r="H10" s="1071">
        <v>0</v>
      </c>
      <c r="I10" s="1071">
        <v>379333</v>
      </c>
      <c r="J10" s="1071">
        <v>16782</v>
      </c>
      <c r="K10" s="1071">
        <v>58249</v>
      </c>
      <c r="L10" s="1354">
        <v>2945</v>
      </c>
      <c r="M10" s="621">
        <v>26568</v>
      </c>
      <c r="N10" s="621">
        <v>6.919039999999999</v>
      </c>
      <c r="O10" s="621">
        <v>820.14700000000005</v>
      </c>
      <c r="P10" s="621">
        <v>12701</v>
      </c>
      <c r="Q10" s="621">
        <v>3.0657749999999999</v>
      </c>
      <c r="R10" s="621">
        <v>378.28827699999999</v>
      </c>
      <c r="S10" s="621">
        <v>39269</v>
      </c>
      <c r="T10" s="621">
        <v>9.9848149999999993</v>
      </c>
      <c r="U10" s="621">
        <v>1198.43685</v>
      </c>
      <c r="V10" s="621">
        <v>1673</v>
      </c>
      <c r="W10" s="622">
        <v>51.51</v>
      </c>
      <c r="X10" s="1470"/>
      <c r="Y10" s="1470"/>
      <c r="Z10" s="1470"/>
    </row>
    <row r="11" spans="1:26" x14ac:dyDescent="0.25">
      <c r="A11" s="89" t="s">
        <v>1080</v>
      </c>
      <c r="B11" s="142"/>
      <c r="C11" s="142"/>
      <c r="D11" s="142"/>
      <c r="E11" s="142"/>
      <c r="F11" s="142"/>
      <c r="G11" s="142"/>
      <c r="H11" s="142"/>
      <c r="I11" s="142"/>
      <c r="J11" s="142"/>
      <c r="K11" s="142"/>
      <c r="L11" s="142"/>
      <c r="M11" s="142"/>
      <c r="N11" s="142"/>
      <c r="O11" s="142"/>
      <c r="P11" s="142"/>
      <c r="Q11" s="142"/>
      <c r="R11" s="142"/>
      <c r="S11" s="142"/>
      <c r="T11" s="142"/>
      <c r="U11" s="142"/>
      <c r="V11" s="142"/>
      <c r="W11" s="142"/>
    </row>
    <row r="12" spans="1:26" x14ac:dyDescent="0.25">
      <c r="A12" s="510" t="s">
        <v>581</v>
      </c>
      <c r="B12" s="142"/>
      <c r="C12" s="142"/>
      <c r="D12" s="142"/>
      <c r="E12" s="142"/>
      <c r="F12" s="142"/>
      <c r="G12" s="142"/>
      <c r="H12" s="142"/>
      <c r="I12" s="142"/>
      <c r="J12" s="142"/>
      <c r="K12" s="142"/>
      <c r="L12" s="142"/>
      <c r="M12" s="142"/>
      <c r="N12" s="142"/>
      <c r="O12" s="142"/>
      <c r="P12" s="142"/>
      <c r="Q12" s="142"/>
      <c r="R12" s="142"/>
      <c r="S12" s="142"/>
      <c r="T12" s="142"/>
      <c r="U12" s="142"/>
      <c r="V12" s="142"/>
      <c r="W12" s="142"/>
    </row>
    <row r="13" spans="1:26" x14ac:dyDescent="0.25">
      <c r="A13" s="142"/>
      <c r="B13" s="142"/>
      <c r="C13" s="142"/>
      <c r="D13" s="142"/>
      <c r="E13" s="142"/>
      <c r="F13" s="142"/>
      <c r="G13" s="142"/>
      <c r="H13" s="142"/>
      <c r="I13" s="142"/>
      <c r="J13" s="193"/>
      <c r="K13" s="142"/>
      <c r="L13" s="142"/>
      <c r="M13" s="142"/>
      <c r="N13" s="142"/>
      <c r="O13" s="142"/>
      <c r="P13" s="142"/>
      <c r="Q13" s="142"/>
      <c r="R13" s="142"/>
      <c r="S13" s="512"/>
      <c r="T13" s="512"/>
      <c r="U13" s="512"/>
      <c r="V13" s="142"/>
      <c r="W13" s="142"/>
    </row>
    <row r="14" spans="1:26" x14ac:dyDescent="0.25">
      <c r="S14" s="512"/>
      <c r="T14" s="512"/>
      <c r="U14" s="512"/>
    </row>
    <row r="15" spans="1:26" x14ac:dyDescent="0.25">
      <c r="S15" s="512"/>
      <c r="T15" s="512"/>
      <c r="U15" s="512"/>
    </row>
    <row r="16" spans="1:26" x14ac:dyDescent="0.25">
      <c r="S16" s="512"/>
      <c r="T16" s="512"/>
      <c r="U16" s="512"/>
    </row>
  </sheetData>
  <mergeCells count="35">
    <mergeCell ref="N4:N5"/>
    <mergeCell ref="M3:O3"/>
    <mergeCell ref="P3:R3"/>
    <mergeCell ref="S3:U3"/>
    <mergeCell ref="V3:W3"/>
    <mergeCell ref="M4:M5"/>
    <mergeCell ref="U4:U5"/>
    <mergeCell ref="V4:V5"/>
    <mergeCell ref="W4:W5"/>
    <mergeCell ref="O4:O5"/>
    <mergeCell ref="P4:P5"/>
    <mergeCell ref="Q4:Q5"/>
    <mergeCell ref="R4:R5"/>
    <mergeCell ref="S4:S5"/>
    <mergeCell ref="T4:T5"/>
    <mergeCell ref="H4:H5"/>
    <mergeCell ref="A1:L1"/>
    <mergeCell ref="A2:A5"/>
    <mergeCell ref="B2:B5"/>
    <mergeCell ref="C2:L2"/>
    <mergeCell ref="C4:C5"/>
    <mergeCell ref="D4:D5"/>
    <mergeCell ref="E4:E5"/>
    <mergeCell ref="F4:F5"/>
    <mergeCell ref="G4:G5"/>
    <mergeCell ref="I4:I5"/>
    <mergeCell ref="J4:J5"/>
    <mergeCell ref="K4:K5"/>
    <mergeCell ref="L4:L5"/>
    <mergeCell ref="M2:W2"/>
    <mergeCell ref="C3:D3"/>
    <mergeCell ref="E3:F3"/>
    <mergeCell ref="G3:H3"/>
    <mergeCell ref="I3:J3"/>
    <mergeCell ref="K3:L3"/>
  </mergeCells>
  <printOptions horizontalCentered="1"/>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AE14"/>
  <sheetViews>
    <sheetView showGridLines="0" workbookViewId="0">
      <selection activeCell="M16" sqref="M16"/>
    </sheetView>
  </sheetViews>
  <sheetFormatPr defaultColWidth="9.140625" defaultRowHeight="15" x14ac:dyDescent="0.25"/>
  <cols>
    <col min="1" max="1" width="9.28515625" style="60" customWidth="1"/>
    <col min="2" max="2" width="10.85546875" style="60" customWidth="1"/>
    <col min="3" max="12" width="9.140625" style="60" customWidth="1"/>
    <col min="13" max="14" width="16" style="60" customWidth="1"/>
    <col min="15" max="29" width="10.7109375" style="60" customWidth="1"/>
    <col min="30" max="31" width="15.42578125" style="60" customWidth="1"/>
    <col min="32" max="16384" width="9.140625" style="60"/>
  </cols>
  <sheetData>
    <row r="1" spans="1:31" ht="15" customHeight="1" thickBot="1" x14ac:dyDescent="0.3">
      <c r="A1" s="2797" t="s">
        <v>925</v>
      </c>
      <c r="B1" s="2798"/>
      <c r="C1" s="2798"/>
      <c r="D1" s="2798"/>
      <c r="E1" s="2798"/>
      <c r="F1" s="2798"/>
      <c r="G1" s="2798"/>
      <c r="H1" s="2798"/>
      <c r="I1" s="2798"/>
      <c r="J1" s="2798"/>
      <c r="K1" s="2798"/>
      <c r="L1" s="2798"/>
      <c r="M1" s="2798"/>
      <c r="N1" s="2798"/>
      <c r="O1" s="472"/>
      <c r="P1" s="472"/>
      <c r="Q1" s="472"/>
      <c r="R1" s="473"/>
      <c r="S1" s="473"/>
      <c r="T1" s="473"/>
      <c r="U1" s="473"/>
      <c r="V1" s="473"/>
      <c r="W1" s="473"/>
      <c r="X1" s="473"/>
      <c r="Y1" s="473"/>
      <c r="Z1" s="473"/>
      <c r="AA1" s="473"/>
      <c r="AB1" s="473"/>
      <c r="AC1" s="473"/>
      <c r="AD1" s="473"/>
      <c r="AE1" s="473"/>
    </row>
    <row r="2" spans="1:31" ht="15" customHeight="1" x14ac:dyDescent="0.25">
      <c r="A2" s="2851" t="s">
        <v>751</v>
      </c>
      <c r="B2" s="2854" t="s">
        <v>567</v>
      </c>
      <c r="C2" s="2856" t="s">
        <v>544</v>
      </c>
      <c r="D2" s="2857"/>
      <c r="E2" s="2857"/>
      <c r="F2" s="2857"/>
      <c r="G2" s="2857"/>
      <c r="H2" s="2857"/>
      <c r="I2" s="2857"/>
      <c r="J2" s="2857"/>
      <c r="K2" s="2857"/>
      <c r="L2" s="2857"/>
      <c r="M2" s="2857"/>
      <c r="N2" s="2858"/>
      <c r="O2" s="2859" t="s">
        <v>850</v>
      </c>
      <c r="P2" s="2860"/>
      <c r="Q2" s="2860"/>
      <c r="R2" s="2860"/>
      <c r="S2" s="2860"/>
      <c r="T2" s="2860"/>
      <c r="U2" s="2860"/>
      <c r="V2" s="2860"/>
      <c r="W2" s="2860"/>
      <c r="X2" s="2860"/>
      <c r="Y2" s="2860"/>
      <c r="Z2" s="2860"/>
      <c r="AA2" s="2860"/>
      <c r="AB2" s="2860"/>
      <c r="AC2" s="2860"/>
      <c r="AD2" s="2860"/>
      <c r="AE2" s="2861"/>
    </row>
    <row r="3" spans="1:31" ht="15" customHeight="1" x14ac:dyDescent="0.25">
      <c r="A3" s="2852"/>
      <c r="B3" s="2783"/>
      <c r="C3" s="2791" t="s">
        <v>545</v>
      </c>
      <c r="D3" s="2792"/>
      <c r="E3" s="2791" t="s">
        <v>547</v>
      </c>
      <c r="F3" s="2792"/>
      <c r="G3" s="2791" t="s">
        <v>582</v>
      </c>
      <c r="H3" s="2792"/>
      <c r="I3" s="2791" t="s">
        <v>548</v>
      </c>
      <c r="J3" s="2792"/>
      <c r="K3" s="2784" t="s">
        <v>15</v>
      </c>
      <c r="L3" s="2785"/>
      <c r="M3" s="2791" t="s">
        <v>814</v>
      </c>
      <c r="N3" s="2866"/>
      <c r="O3" s="2862" t="s">
        <v>568</v>
      </c>
      <c r="P3" s="2867"/>
      <c r="Q3" s="2867"/>
      <c r="R3" s="2867"/>
      <c r="S3" s="2867"/>
      <c r="T3" s="2868"/>
      <c r="U3" s="2862" t="s">
        <v>223</v>
      </c>
      <c r="V3" s="2867"/>
      <c r="W3" s="2867"/>
      <c r="X3" s="2867"/>
      <c r="Y3" s="2867"/>
      <c r="Z3" s="2869"/>
      <c r="AA3" s="2870" t="s">
        <v>15</v>
      </c>
      <c r="AB3" s="2867"/>
      <c r="AC3" s="2868"/>
      <c r="AD3" s="2862" t="s">
        <v>814</v>
      </c>
      <c r="AE3" s="2863"/>
    </row>
    <row r="4" spans="1:31" ht="15" customHeight="1" x14ac:dyDescent="0.25">
      <c r="A4" s="2852"/>
      <c r="B4" s="2783"/>
      <c r="C4" s="2864" t="s">
        <v>815</v>
      </c>
      <c r="D4" s="2782" t="s">
        <v>894</v>
      </c>
      <c r="E4" s="2782" t="s">
        <v>815</v>
      </c>
      <c r="F4" s="2782" t="s">
        <v>892</v>
      </c>
      <c r="G4" s="2782" t="s">
        <v>853</v>
      </c>
      <c r="H4" s="2782" t="s">
        <v>892</v>
      </c>
      <c r="I4" s="2781" t="s">
        <v>815</v>
      </c>
      <c r="J4" s="2782" t="s">
        <v>892</v>
      </c>
      <c r="K4" s="2786" t="s">
        <v>815</v>
      </c>
      <c r="L4" s="2782" t="s">
        <v>894</v>
      </c>
      <c r="M4" s="2782" t="s">
        <v>817</v>
      </c>
      <c r="N4" s="2880" t="s">
        <v>895</v>
      </c>
      <c r="O4" s="2882" t="s">
        <v>577</v>
      </c>
      <c r="P4" s="2883"/>
      <c r="Q4" s="2884"/>
      <c r="R4" s="2882" t="s">
        <v>578</v>
      </c>
      <c r="S4" s="2883"/>
      <c r="T4" s="2884"/>
      <c r="U4" s="2882" t="s">
        <v>577</v>
      </c>
      <c r="V4" s="2883"/>
      <c r="W4" s="2885"/>
      <c r="X4" s="2886" t="s">
        <v>578</v>
      </c>
      <c r="Y4" s="2883"/>
      <c r="Z4" s="2884"/>
      <c r="AA4" s="2887" t="s">
        <v>853</v>
      </c>
      <c r="AB4" s="2871" t="s">
        <v>816</v>
      </c>
      <c r="AC4" s="2873" t="s">
        <v>888</v>
      </c>
      <c r="AD4" s="2876" t="s">
        <v>817</v>
      </c>
      <c r="AE4" s="2878" t="s">
        <v>889</v>
      </c>
    </row>
    <row r="5" spans="1:31" ht="39" thickBot="1" x14ac:dyDescent="0.3">
      <c r="A5" s="2853"/>
      <c r="B5" s="2855"/>
      <c r="C5" s="2865"/>
      <c r="D5" s="2855"/>
      <c r="E5" s="2855"/>
      <c r="F5" s="2855"/>
      <c r="G5" s="2855"/>
      <c r="H5" s="2855"/>
      <c r="I5" s="2865"/>
      <c r="J5" s="2855"/>
      <c r="K5" s="2875"/>
      <c r="L5" s="2855"/>
      <c r="M5" s="2855"/>
      <c r="N5" s="2881"/>
      <c r="O5" s="623" t="s">
        <v>853</v>
      </c>
      <c r="P5" s="624" t="s">
        <v>816</v>
      </c>
      <c r="Q5" s="624" t="s">
        <v>888</v>
      </c>
      <c r="R5" s="623" t="s">
        <v>815</v>
      </c>
      <c r="S5" s="624" t="s">
        <v>816</v>
      </c>
      <c r="T5" s="625" t="s">
        <v>888</v>
      </c>
      <c r="U5" s="626" t="s">
        <v>853</v>
      </c>
      <c r="V5" s="627" t="s">
        <v>816</v>
      </c>
      <c r="W5" s="628" t="s">
        <v>888</v>
      </c>
      <c r="X5" s="626" t="s">
        <v>815</v>
      </c>
      <c r="Y5" s="627" t="s">
        <v>816</v>
      </c>
      <c r="Z5" s="627" t="s">
        <v>888</v>
      </c>
      <c r="AA5" s="2888"/>
      <c r="AB5" s="2872"/>
      <c r="AC5" s="2874"/>
      <c r="AD5" s="2877"/>
      <c r="AE5" s="2879"/>
    </row>
    <row r="6" spans="1:31" ht="15.75" thickBot="1" x14ac:dyDescent="0.3">
      <c r="A6" s="1946">
        <v>1</v>
      </c>
      <c r="B6" s="1912">
        <f>A6+1</f>
        <v>2</v>
      </c>
      <c r="C6" s="1912">
        <f t="shared" ref="C6:AE6" si="0">B6+1</f>
        <v>3</v>
      </c>
      <c r="D6" s="1912">
        <f t="shared" si="0"/>
        <v>4</v>
      </c>
      <c r="E6" s="1912">
        <f t="shared" si="0"/>
        <v>5</v>
      </c>
      <c r="F6" s="1912">
        <f t="shared" si="0"/>
        <v>6</v>
      </c>
      <c r="G6" s="1912">
        <f t="shared" si="0"/>
        <v>7</v>
      </c>
      <c r="H6" s="1912">
        <f t="shared" si="0"/>
        <v>8</v>
      </c>
      <c r="I6" s="1912">
        <f t="shared" si="0"/>
        <v>9</v>
      </c>
      <c r="J6" s="1912">
        <f t="shared" si="0"/>
        <v>10</v>
      </c>
      <c r="K6" s="1912">
        <f t="shared" si="0"/>
        <v>11</v>
      </c>
      <c r="L6" s="1912">
        <f t="shared" si="0"/>
        <v>12</v>
      </c>
      <c r="M6" s="1912">
        <f t="shared" si="0"/>
        <v>13</v>
      </c>
      <c r="N6" s="1912">
        <f t="shared" si="0"/>
        <v>14</v>
      </c>
      <c r="O6" s="1912">
        <f t="shared" si="0"/>
        <v>15</v>
      </c>
      <c r="P6" s="1912">
        <f t="shared" si="0"/>
        <v>16</v>
      </c>
      <c r="Q6" s="1912">
        <f t="shared" si="0"/>
        <v>17</v>
      </c>
      <c r="R6" s="1912">
        <f t="shared" si="0"/>
        <v>18</v>
      </c>
      <c r="S6" s="1912">
        <f t="shared" si="0"/>
        <v>19</v>
      </c>
      <c r="T6" s="1912">
        <f t="shared" si="0"/>
        <v>20</v>
      </c>
      <c r="U6" s="1912">
        <f t="shared" si="0"/>
        <v>21</v>
      </c>
      <c r="V6" s="1912">
        <f t="shared" si="0"/>
        <v>22</v>
      </c>
      <c r="W6" s="1912">
        <f t="shared" si="0"/>
        <v>23</v>
      </c>
      <c r="X6" s="1912">
        <f t="shared" si="0"/>
        <v>24</v>
      </c>
      <c r="Y6" s="1912">
        <f t="shared" si="0"/>
        <v>25</v>
      </c>
      <c r="Z6" s="1912">
        <f t="shared" si="0"/>
        <v>26</v>
      </c>
      <c r="AA6" s="1912">
        <f t="shared" si="0"/>
        <v>27</v>
      </c>
      <c r="AB6" s="1912">
        <f t="shared" si="0"/>
        <v>28</v>
      </c>
      <c r="AC6" s="1912">
        <f t="shared" si="0"/>
        <v>29</v>
      </c>
      <c r="AD6" s="1912">
        <f t="shared" si="0"/>
        <v>30</v>
      </c>
      <c r="AE6" s="1947">
        <f t="shared" si="0"/>
        <v>31</v>
      </c>
    </row>
    <row r="7" spans="1:31" ht="15.75" thickBot="1" x14ac:dyDescent="0.3">
      <c r="A7" s="705" t="s">
        <v>825</v>
      </c>
      <c r="B7" s="2845" t="s">
        <v>979</v>
      </c>
      <c r="C7" s="2845"/>
      <c r="D7" s="2845"/>
      <c r="E7" s="2845"/>
      <c r="F7" s="2845"/>
      <c r="G7" s="2845"/>
      <c r="H7" s="2845"/>
      <c r="I7" s="2845"/>
      <c r="J7" s="2845"/>
      <c r="K7" s="2845"/>
      <c r="L7" s="2845"/>
      <c r="M7" s="2845"/>
      <c r="N7" s="2845"/>
      <c r="O7" s="2845"/>
      <c r="P7" s="2845"/>
      <c r="Q7" s="2845"/>
      <c r="R7" s="2845"/>
      <c r="S7" s="2845"/>
      <c r="T7" s="2845"/>
      <c r="U7" s="2845"/>
      <c r="V7" s="2845"/>
      <c r="W7" s="2845"/>
      <c r="X7" s="2845"/>
      <c r="Y7" s="2845"/>
      <c r="Z7" s="2845"/>
      <c r="AA7" s="2845"/>
      <c r="AB7" s="2845"/>
      <c r="AC7" s="2845"/>
      <c r="AD7" s="2845"/>
      <c r="AE7" s="2846"/>
    </row>
    <row r="8" spans="1:31" x14ac:dyDescent="0.25">
      <c r="A8" s="1935" t="s">
        <v>944</v>
      </c>
      <c r="B8" s="2847"/>
      <c r="C8" s="2847"/>
      <c r="D8" s="2847"/>
      <c r="E8" s="2847"/>
      <c r="F8" s="2847"/>
      <c r="G8" s="2847"/>
      <c r="H8" s="2847"/>
      <c r="I8" s="2847"/>
      <c r="J8" s="2847"/>
      <c r="K8" s="2847"/>
      <c r="L8" s="2847"/>
      <c r="M8" s="2847"/>
      <c r="N8" s="2847"/>
      <c r="O8" s="2847"/>
      <c r="P8" s="2847"/>
      <c r="Q8" s="2847"/>
      <c r="R8" s="2847"/>
      <c r="S8" s="2847"/>
      <c r="T8" s="2847"/>
      <c r="U8" s="2847"/>
      <c r="V8" s="2847"/>
      <c r="W8" s="2847"/>
      <c r="X8" s="2847"/>
      <c r="Y8" s="2847"/>
      <c r="Z8" s="2847"/>
      <c r="AA8" s="2847"/>
      <c r="AB8" s="2847"/>
      <c r="AC8" s="2847"/>
      <c r="AD8" s="2847"/>
      <c r="AE8" s="2848"/>
    </row>
    <row r="9" spans="1:31" x14ac:dyDescent="0.25">
      <c r="A9" s="1355">
        <v>46113</v>
      </c>
      <c r="B9" s="2847"/>
      <c r="C9" s="2847"/>
      <c r="D9" s="2847"/>
      <c r="E9" s="2847"/>
      <c r="F9" s="2847"/>
      <c r="G9" s="2847"/>
      <c r="H9" s="2847"/>
      <c r="I9" s="2847"/>
      <c r="J9" s="2847"/>
      <c r="K9" s="2847"/>
      <c r="L9" s="2847"/>
      <c r="M9" s="2847"/>
      <c r="N9" s="2847"/>
      <c r="O9" s="2847"/>
      <c r="P9" s="2847"/>
      <c r="Q9" s="2847"/>
      <c r="R9" s="2847"/>
      <c r="S9" s="2847"/>
      <c r="T9" s="2847"/>
      <c r="U9" s="2847"/>
      <c r="V9" s="2847"/>
      <c r="W9" s="2847"/>
      <c r="X9" s="2847"/>
      <c r="Y9" s="2847"/>
      <c r="Z9" s="2847"/>
      <c r="AA9" s="2847"/>
      <c r="AB9" s="2847"/>
      <c r="AC9" s="2847"/>
      <c r="AD9" s="2847"/>
      <c r="AE9" s="2848"/>
    </row>
    <row r="10" spans="1:31" x14ac:dyDescent="0.25">
      <c r="A10" s="1945">
        <v>46143</v>
      </c>
      <c r="B10" s="2847"/>
      <c r="C10" s="2847"/>
      <c r="D10" s="2847"/>
      <c r="E10" s="2847"/>
      <c r="F10" s="2847"/>
      <c r="G10" s="2847"/>
      <c r="H10" s="2847"/>
      <c r="I10" s="2847"/>
      <c r="J10" s="2847"/>
      <c r="K10" s="2847"/>
      <c r="L10" s="2847"/>
      <c r="M10" s="2847"/>
      <c r="N10" s="2847"/>
      <c r="O10" s="2847"/>
      <c r="P10" s="2847"/>
      <c r="Q10" s="2847"/>
      <c r="R10" s="2847"/>
      <c r="S10" s="2847"/>
      <c r="T10" s="2847"/>
      <c r="U10" s="2847"/>
      <c r="V10" s="2847"/>
      <c r="W10" s="2847"/>
      <c r="X10" s="2847"/>
      <c r="Y10" s="2847"/>
      <c r="Z10" s="2847"/>
      <c r="AA10" s="2847"/>
      <c r="AB10" s="2847"/>
      <c r="AC10" s="2847"/>
      <c r="AD10" s="2847"/>
      <c r="AE10" s="2848"/>
    </row>
    <row r="11" spans="1:31" ht="15.75" thickBot="1" x14ac:dyDescent="0.3">
      <c r="A11" s="1356">
        <v>46174</v>
      </c>
      <c r="B11" s="2849"/>
      <c r="C11" s="2849"/>
      <c r="D11" s="2849"/>
      <c r="E11" s="2849"/>
      <c r="F11" s="2849"/>
      <c r="G11" s="2849"/>
      <c r="H11" s="2849"/>
      <c r="I11" s="2849"/>
      <c r="J11" s="2849"/>
      <c r="K11" s="2849"/>
      <c r="L11" s="2849"/>
      <c r="M11" s="2849"/>
      <c r="N11" s="2849"/>
      <c r="O11" s="2849"/>
      <c r="P11" s="2849"/>
      <c r="Q11" s="2849"/>
      <c r="R11" s="2849"/>
      <c r="S11" s="2849"/>
      <c r="T11" s="2849"/>
      <c r="U11" s="2849"/>
      <c r="V11" s="2849"/>
      <c r="W11" s="2849"/>
      <c r="X11" s="2849"/>
      <c r="Y11" s="2849"/>
      <c r="Z11" s="2849"/>
      <c r="AA11" s="2849"/>
      <c r="AB11" s="2849"/>
      <c r="AC11" s="2849"/>
      <c r="AD11" s="2849"/>
      <c r="AE11" s="2850"/>
    </row>
    <row r="12" spans="1:31" x14ac:dyDescent="0.25">
      <c r="A12" s="504" t="s">
        <v>1096</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row>
    <row r="13" spans="1:31" x14ac:dyDescent="0.25">
      <c r="A13" s="89" t="s">
        <v>1080</v>
      </c>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row>
    <row r="14" spans="1:31" x14ac:dyDescent="0.25">
      <c r="A14" s="510" t="s">
        <v>81</v>
      </c>
    </row>
  </sheetData>
  <mergeCells count="37">
    <mergeCell ref="AD4:AD5"/>
    <mergeCell ref="AE4:AE5"/>
    <mergeCell ref="N4:N5"/>
    <mergeCell ref="O4:Q4"/>
    <mergeCell ref="R4:T4"/>
    <mergeCell ref="U4:W4"/>
    <mergeCell ref="X4:Z4"/>
    <mergeCell ref="AA4:AA5"/>
    <mergeCell ref="AA3:AC3"/>
    <mergeCell ref="AB4:AB5"/>
    <mergeCell ref="AC4:AC5"/>
    <mergeCell ref="H4:H5"/>
    <mergeCell ref="I4:I5"/>
    <mergeCell ref="J4:J5"/>
    <mergeCell ref="K4:K5"/>
    <mergeCell ref="L4:L5"/>
    <mergeCell ref="G4:G5"/>
    <mergeCell ref="M4:M5"/>
    <mergeCell ref="M3:N3"/>
    <mergeCell ref="O3:T3"/>
    <mergeCell ref="U3:Z3"/>
    <mergeCell ref="B7:AE11"/>
    <mergeCell ref="A1:N1"/>
    <mergeCell ref="A2:A5"/>
    <mergeCell ref="B2:B5"/>
    <mergeCell ref="C2:N2"/>
    <mergeCell ref="O2:AE2"/>
    <mergeCell ref="C3:D3"/>
    <mergeCell ref="E3:F3"/>
    <mergeCell ref="G3:H3"/>
    <mergeCell ref="I3:J3"/>
    <mergeCell ref="K3:L3"/>
    <mergeCell ref="AD3:AE3"/>
    <mergeCell ref="C4:C5"/>
    <mergeCell ref="D4:D5"/>
    <mergeCell ref="E4:E5"/>
    <mergeCell ref="F4:F5"/>
  </mergeCells>
  <printOptions horizontalCentered="1"/>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AN16"/>
  <sheetViews>
    <sheetView showGridLines="0" workbookViewId="0">
      <selection activeCell="G15" sqref="G15"/>
    </sheetView>
  </sheetViews>
  <sheetFormatPr defaultColWidth="9.140625" defaultRowHeight="15" x14ac:dyDescent="0.25"/>
  <cols>
    <col min="1" max="1" width="10.42578125" style="60" customWidth="1"/>
    <col min="2" max="2" width="9.85546875" style="60" customWidth="1"/>
    <col min="3" max="3" width="12.28515625" style="60" customWidth="1"/>
    <col min="4" max="4" width="11.140625" style="60" customWidth="1"/>
    <col min="5" max="5" width="11.85546875" style="60" customWidth="1"/>
    <col min="6" max="6" width="10.28515625" style="60" customWidth="1"/>
    <col min="7" max="7" width="12.5703125" style="60" customWidth="1"/>
    <col min="8" max="10" width="11.5703125" style="60" customWidth="1"/>
    <col min="11" max="11" width="16.140625" style="60" bestFit="1" customWidth="1"/>
    <col min="12" max="12" width="11.85546875" style="60" customWidth="1"/>
    <col min="13" max="14" width="16.140625" style="60" customWidth="1"/>
    <col min="15" max="15" width="13.85546875" style="60" customWidth="1"/>
    <col min="16" max="16" width="10.7109375" style="60" customWidth="1"/>
    <col min="17" max="17" width="11.7109375" style="60" customWidth="1"/>
    <col min="18" max="18" width="14.85546875" style="60" customWidth="1"/>
    <col min="19" max="20" width="10.5703125" style="60" bestFit="1" customWidth="1"/>
    <col min="21" max="21" width="12.42578125" style="60" customWidth="1"/>
    <col min="22" max="22" width="14" style="60" customWidth="1"/>
    <col min="23" max="26" width="10.5703125" style="60" bestFit="1" customWidth="1"/>
    <col min="27" max="27" width="12.85546875" style="60" bestFit="1" customWidth="1"/>
    <col min="28" max="28" width="10.5703125" style="60" bestFit="1" customWidth="1"/>
    <col min="29" max="29" width="14.7109375" style="60" bestFit="1" customWidth="1"/>
    <col min="30" max="30" width="11.7109375" style="60" bestFit="1" customWidth="1"/>
    <col min="31" max="31" width="10.5703125" style="60" bestFit="1" customWidth="1"/>
    <col min="32" max="32" width="14.7109375" style="60" bestFit="1" customWidth="1"/>
    <col min="33" max="33" width="13.28515625" style="60" bestFit="1" customWidth="1"/>
    <col min="34" max="34" width="10.5703125" style="60" bestFit="1" customWidth="1"/>
    <col min="35" max="35" width="15.5703125" style="60" bestFit="1" customWidth="1"/>
    <col min="36" max="37" width="15.5703125" style="60" customWidth="1"/>
    <col min="38" max="38" width="11.42578125" style="60" bestFit="1" customWidth="1"/>
    <col min="39" max="39" width="9.140625" style="60"/>
    <col min="40" max="40" width="12.140625" style="60" customWidth="1"/>
    <col min="41" max="16384" width="9.140625" style="60"/>
  </cols>
  <sheetData>
    <row r="1" spans="1:40" ht="15" customHeight="1" thickBot="1" x14ac:dyDescent="0.3">
      <c r="A1" s="2826" t="s">
        <v>926</v>
      </c>
      <c r="B1" s="2826"/>
      <c r="C1" s="2826"/>
      <c r="D1" s="2826"/>
      <c r="E1" s="2826"/>
      <c r="F1" s="2826"/>
      <c r="G1" s="2826"/>
      <c r="H1" s="215"/>
      <c r="I1" s="215"/>
      <c r="J1" s="215"/>
      <c r="K1" s="215"/>
      <c r="L1" s="215"/>
      <c r="M1" s="215"/>
      <c r="N1" s="215"/>
      <c r="O1" s="161"/>
      <c r="P1" s="161"/>
      <c r="Q1" s="161"/>
      <c r="R1" s="142"/>
      <c r="S1" s="142"/>
      <c r="T1" s="142"/>
      <c r="U1" s="142"/>
      <c r="V1" s="142"/>
      <c r="W1" s="142"/>
      <c r="X1" s="142"/>
      <c r="Y1" s="142"/>
      <c r="Z1" s="142"/>
      <c r="AA1" s="142"/>
      <c r="AB1" s="142"/>
      <c r="AC1" s="142"/>
      <c r="AD1" s="142"/>
      <c r="AE1" s="142"/>
      <c r="AF1" s="142"/>
      <c r="AG1" s="142"/>
      <c r="AH1" s="142"/>
      <c r="AI1" s="142"/>
      <c r="AJ1" s="142"/>
      <c r="AK1" s="142"/>
    </row>
    <row r="2" spans="1:40" s="527" customFormat="1" ht="15" customHeight="1" x14ac:dyDescent="0.25">
      <c r="A2" s="2889" t="s">
        <v>28</v>
      </c>
      <c r="B2" s="2892" t="s">
        <v>567</v>
      </c>
      <c r="C2" s="2893" t="s">
        <v>849</v>
      </c>
      <c r="D2" s="2894"/>
      <c r="E2" s="2894"/>
      <c r="F2" s="2894"/>
      <c r="G2" s="2894"/>
      <c r="H2" s="2894"/>
      <c r="I2" s="2894"/>
      <c r="J2" s="2894"/>
      <c r="K2" s="2894"/>
      <c r="L2" s="2894"/>
      <c r="M2" s="2894"/>
      <c r="N2" s="2895"/>
      <c r="O2" s="2896" t="s">
        <v>850</v>
      </c>
      <c r="P2" s="2897"/>
      <c r="Q2" s="2897"/>
      <c r="R2" s="2897"/>
      <c r="S2" s="2897"/>
      <c r="T2" s="2897"/>
      <c r="U2" s="2897"/>
      <c r="V2" s="2897"/>
      <c r="W2" s="2897"/>
      <c r="X2" s="2897"/>
      <c r="Y2" s="2897"/>
      <c r="Z2" s="2897"/>
      <c r="AA2" s="2897"/>
      <c r="AB2" s="2897"/>
      <c r="AC2" s="2897"/>
      <c r="AD2" s="2897"/>
      <c r="AE2" s="2897"/>
      <c r="AF2" s="2897"/>
      <c r="AG2" s="2897"/>
      <c r="AH2" s="2897"/>
      <c r="AI2" s="2897"/>
      <c r="AJ2" s="2897"/>
      <c r="AK2" s="2898"/>
    </row>
    <row r="3" spans="1:40" s="527" customFormat="1" ht="15" customHeight="1" x14ac:dyDescent="0.25">
      <c r="A3" s="2890"/>
      <c r="B3" s="2783"/>
      <c r="C3" s="2899" t="s">
        <v>545</v>
      </c>
      <c r="D3" s="2900"/>
      <c r="E3" s="2901" t="s">
        <v>547</v>
      </c>
      <c r="F3" s="2900"/>
      <c r="G3" s="2901" t="s">
        <v>223</v>
      </c>
      <c r="H3" s="2902"/>
      <c r="I3" s="2899" t="s">
        <v>569</v>
      </c>
      <c r="J3" s="2900"/>
      <c r="K3" s="2901" t="s">
        <v>15</v>
      </c>
      <c r="L3" s="2900"/>
      <c r="M3" s="2899" t="s">
        <v>814</v>
      </c>
      <c r="N3" s="2915"/>
      <c r="O3" s="2916" t="s">
        <v>568</v>
      </c>
      <c r="P3" s="2917"/>
      <c r="Q3" s="2917"/>
      <c r="R3" s="2917"/>
      <c r="S3" s="2917"/>
      <c r="T3" s="2918"/>
      <c r="U3" s="2899" t="s">
        <v>852</v>
      </c>
      <c r="V3" s="2919"/>
      <c r="W3" s="2919"/>
      <c r="X3" s="2919"/>
      <c r="Y3" s="2919"/>
      <c r="Z3" s="2900"/>
      <c r="AA3" s="2901" t="s">
        <v>223</v>
      </c>
      <c r="AB3" s="2919"/>
      <c r="AC3" s="2919"/>
      <c r="AD3" s="2919"/>
      <c r="AE3" s="2919"/>
      <c r="AF3" s="2900"/>
      <c r="AG3" s="2903" t="s">
        <v>15</v>
      </c>
      <c r="AH3" s="2904"/>
      <c r="AI3" s="2905"/>
      <c r="AJ3" s="2903" t="s">
        <v>814</v>
      </c>
      <c r="AK3" s="2909"/>
    </row>
    <row r="4" spans="1:40" s="527" customFormat="1" ht="15" customHeight="1" x14ac:dyDescent="0.25">
      <c r="A4" s="2890"/>
      <c r="B4" s="2783"/>
      <c r="C4" s="2935" t="s">
        <v>815</v>
      </c>
      <c r="D4" s="2937" t="s">
        <v>890</v>
      </c>
      <c r="E4" s="2923" t="s">
        <v>815</v>
      </c>
      <c r="F4" s="2937" t="s">
        <v>890</v>
      </c>
      <c r="G4" s="2939" t="s">
        <v>815</v>
      </c>
      <c r="H4" s="2905" t="s">
        <v>890</v>
      </c>
      <c r="I4" s="2923" t="s">
        <v>815</v>
      </c>
      <c r="J4" s="2937" t="s">
        <v>890</v>
      </c>
      <c r="K4" s="2923" t="s">
        <v>815</v>
      </c>
      <c r="L4" s="2937" t="s">
        <v>890</v>
      </c>
      <c r="M4" s="2923" t="s">
        <v>574</v>
      </c>
      <c r="N4" s="2925" t="s">
        <v>889</v>
      </c>
      <c r="O4" s="2911" t="s">
        <v>577</v>
      </c>
      <c r="P4" s="2883"/>
      <c r="Q4" s="2884"/>
      <c r="R4" s="2886" t="s">
        <v>578</v>
      </c>
      <c r="S4" s="2883"/>
      <c r="T4" s="2884"/>
      <c r="U4" s="2886" t="s">
        <v>577</v>
      </c>
      <c r="V4" s="2883"/>
      <c r="W4" s="2884"/>
      <c r="X4" s="2912" t="s">
        <v>578</v>
      </c>
      <c r="Y4" s="2913"/>
      <c r="Z4" s="2914"/>
      <c r="AA4" s="2920" t="s">
        <v>577</v>
      </c>
      <c r="AB4" s="2921"/>
      <c r="AC4" s="2922"/>
      <c r="AD4" s="2912" t="s">
        <v>578</v>
      </c>
      <c r="AE4" s="2913"/>
      <c r="AF4" s="2914"/>
      <c r="AG4" s="2906"/>
      <c r="AH4" s="2907"/>
      <c r="AI4" s="2908"/>
      <c r="AJ4" s="2906"/>
      <c r="AK4" s="2910"/>
    </row>
    <row r="5" spans="1:40" s="527" customFormat="1" ht="39" thickBot="1" x14ac:dyDescent="0.3">
      <c r="A5" s="2891"/>
      <c r="B5" s="2783"/>
      <c r="C5" s="2936"/>
      <c r="D5" s="2938"/>
      <c r="E5" s="2924"/>
      <c r="F5" s="2938"/>
      <c r="G5" s="2940"/>
      <c r="H5" s="2941"/>
      <c r="I5" s="2924"/>
      <c r="J5" s="2938"/>
      <c r="K5" s="2924"/>
      <c r="L5" s="2938"/>
      <c r="M5" s="2924"/>
      <c r="N5" s="2926"/>
      <c r="O5" s="389" t="s">
        <v>815</v>
      </c>
      <c r="P5" s="2054" t="s">
        <v>816</v>
      </c>
      <c r="Q5" s="390" t="s">
        <v>888</v>
      </c>
      <c r="R5" s="2054" t="s">
        <v>815</v>
      </c>
      <c r="S5" s="390" t="s">
        <v>816</v>
      </c>
      <c r="T5" s="390" t="s">
        <v>888</v>
      </c>
      <c r="U5" s="391" t="s">
        <v>815</v>
      </c>
      <c r="V5" s="390" t="s">
        <v>816</v>
      </c>
      <c r="W5" s="390" t="s">
        <v>959</v>
      </c>
      <c r="X5" s="392" t="s">
        <v>815</v>
      </c>
      <c r="Y5" s="629" t="s">
        <v>958</v>
      </c>
      <c r="Z5" s="390" t="s">
        <v>959</v>
      </c>
      <c r="AA5" s="393" t="s">
        <v>815</v>
      </c>
      <c r="AB5" s="390" t="s">
        <v>960</v>
      </c>
      <c r="AC5" s="390" t="s">
        <v>888</v>
      </c>
      <c r="AD5" s="393" t="s">
        <v>815</v>
      </c>
      <c r="AE5" s="390" t="s">
        <v>957</v>
      </c>
      <c r="AF5" s="389" t="s">
        <v>959</v>
      </c>
      <c r="AG5" s="390" t="s">
        <v>815</v>
      </c>
      <c r="AH5" s="2054" t="s">
        <v>961</v>
      </c>
      <c r="AI5" s="394" t="s">
        <v>959</v>
      </c>
      <c r="AJ5" s="2054" t="s">
        <v>574</v>
      </c>
      <c r="AK5" s="2063" t="s">
        <v>962</v>
      </c>
    </row>
    <row r="6" spans="1:40" ht="15.75" thickBot="1" x14ac:dyDescent="0.3">
      <c r="A6" s="2064" t="s">
        <v>825</v>
      </c>
      <c r="B6" s="2055">
        <v>257</v>
      </c>
      <c r="C6" s="2055">
        <v>0</v>
      </c>
      <c r="D6" s="2055">
        <v>0</v>
      </c>
      <c r="E6" s="2055">
        <v>16525</v>
      </c>
      <c r="F6" s="2055">
        <v>386.09107500000005</v>
      </c>
      <c r="G6" s="2055">
        <v>621788</v>
      </c>
      <c r="H6" s="2055">
        <v>12899.701864999999</v>
      </c>
      <c r="I6" s="2055">
        <v>0</v>
      </c>
      <c r="J6" s="2055">
        <v>0</v>
      </c>
      <c r="K6" s="2055">
        <v>638313</v>
      </c>
      <c r="L6" s="2055">
        <v>13285.812700999999</v>
      </c>
      <c r="M6" s="2055">
        <v>1110</v>
      </c>
      <c r="N6" s="707">
        <v>28.567589199999997</v>
      </c>
      <c r="O6" s="2055">
        <v>58643</v>
      </c>
      <c r="P6" s="2055">
        <v>93.33363300000002</v>
      </c>
      <c r="Q6" s="2055">
        <v>35801.942321000002</v>
      </c>
      <c r="R6" s="2055">
        <v>73461</v>
      </c>
      <c r="S6" s="2055">
        <v>83.602287499999989</v>
      </c>
      <c r="T6" s="2058">
        <v>34068.692012</v>
      </c>
      <c r="U6" s="2927" t="s">
        <v>1103</v>
      </c>
      <c r="V6" s="2928"/>
      <c r="W6" s="2928"/>
      <c r="X6" s="2928"/>
      <c r="Y6" s="2928"/>
      <c r="Z6" s="2929"/>
      <c r="AA6" s="2055">
        <v>11792080</v>
      </c>
      <c r="AB6" s="2055">
        <v>5347.3497412999996</v>
      </c>
      <c r="AC6" s="2055">
        <v>725449.01477850007</v>
      </c>
      <c r="AD6" s="2055">
        <v>11678917</v>
      </c>
      <c r="AE6" s="2055">
        <v>4594.4510014999996</v>
      </c>
      <c r="AF6" s="2055">
        <v>600038.32606250013</v>
      </c>
      <c r="AG6" s="2055">
        <v>23603101</v>
      </c>
      <c r="AH6" s="2055">
        <v>10118.2300538</v>
      </c>
      <c r="AI6" s="2055">
        <v>1395360.702909</v>
      </c>
      <c r="AJ6" s="2055">
        <v>2063</v>
      </c>
      <c r="AK6" s="2065">
        <v>181.39299999999997</v>
      </c>
      <c r="AL6" s="1470"/>
      <c r="AM6" s="1470"/>
      <c r="AN6" s="1470"/>
    </row>
    <row r="7" spans="1:40" x14ac:dyDescent="0.25">
      <c r="A7" s="2066" t="s">
        <v>944</v>
      </c>
      <c r="B7" s="2067">
        <f>SUM(B8:B10)</f>
        <v>64</v>
      </c>
      <c r="C7" s="2067">
        <f t="shared" ref="C7:L7" si="0">SUM(C8:C10)</f>
        <v>0</v>
      </c>
      <c r="D7" s="2067">
        <f t="shared" si="0"/>
        <v>0</v>
      </c>
      <c r="E7" s="2067">
        <f t="shared" si="0"/>
        <v>30651</v>
      </c>
      <c r="F7" s="2067">
        <f t="shared" si="0"/>
        <v>555.53030130000002</v>
      </c>
      <c r="G7" s="2067">
        <f t="shared" si="0"/>
        <v>153682</v>
      </c>
      <c r="H7" s="2067">
        <f t="shared" si="0"/>
        <v>5839.4220225000008</v>
      </c>
      <c r="I7" s="2067">
        <f t="shared" si="0"/>
        <v>0</v>
      </c>
      <c r="J7" s="2067">
        <f t="shared" si="0"/>
        <v>0</v>
      </c>
      <c r="K7" s="2067">
        <f t="shared" si="0"/>
        <v>184333</v>
      </c>
      <c r="L7" s="2067">
        <f t="shared" si="0"/>
        <v>6394.9423238000018</v>
      </c>
      <c r="M7" s="2067">
        <f>INDEX(M8:M10,COUNT(M8:M10),1)</f>
        <v>969</v>
      </c>
      <c r="N7" s="2049">
        <f>INDEX(N8:N10,COUNT(N8:N10),1)</f>
        <v>23.90269</v>
      </c>
      <c r="O7" s="2050">
        <f>SUM(O8:O10)</f>
        <v>27072</v>
      </c>
      <c r="P7" s="2067">
        <f>SUM(P8:P10)</f>
        <v>25.5269975</v>
      </c>
      <c r="Q7" s="2067">
        <f t="shared" ref="Q7:AD7" si="1">SUM(Q8:Q10)</f>
        <v>23477.088497500001</v>
      </c>
      <c r="R7" s="2067">
        <f t="shared" si="1"/>
        <v>23658</v>
      </c>
      <c r="S7" s="2067">
        <f t="shared" si="1"/>
        <v>42.440521999999994</v>
      </c>
      <c r="T7" s="2059">
        <f t="shared" si="1"/>
        <v>14456.594521999999</v>
      </c>
      <c r="U7" s="2930"/>
      <c r="V7" s="2847"/>
      <c r="W7" s="2847"/>
      <c r="X7" s="2847"/>
      <c r="Y7" s="2847"/>
      <c r="Z7" s="2931"/>
      <c r="AA7" s="2061">
        <f t="shared" si="1"/>
        <v>4534395</v>
      </c>
      <c r="AB7" s="2067">
        <f t="shared" si="1"/>
        <v>4106.5580749999999</v>
      </c>
      <c r="AC7" s="2067">
        <f t="shared" si="1"/>
        <v>419127.84282450005</v>
      </c>
      <c r="AD7" s="2067">
        <f t="shared" si="1"/>
        <v>4959658</v>
      </c>
      <c r="AE7" s="2067">
        <f>SUM(AE8:AE10)</f>
        <v>4631.9535560000004</v>
      </c>
      <c r="AF7" s="2067">
        <f t="shared" ref="AF7" si="2">SUM(AF8:AF10)</f>
        <v>409478.85218100005</v>
      </c>
      <c r="AG7" s="2067">
        <f t="shared" ref="AG7" si="3">SUM(AG8:AG10)</f>
        <v>9544783</v>
      </c>
      <c r="AH7" s="2067">
        <f t="shared" ref="AH7" si="4">SUM(AH8:AH10)</f>
        <v>8806.4791504999994</v>
      </c>
      <c r="AI7" s="2067">
        <f t="shared" ref="AI7" si="5">SUM(AI8:AI10)</f>
        <v>866540.37802500022</v>
      </c>
      <c r="AJ7" s="2067">
        <f>INDEX(AJ8:AJ10,COUNT(AJ8:AJ10),1)</f>
        <v>6155</v>
      </c>
      <c r="AK7" s="2068">
        <f>INDEX(AK8:AK10,COUNT(AK8:AK10),1)</f>
        <v>436.14100000000002</v>
      </c>
      <c r="AL7" s="1470"/>
      <c r="AM7" s="1470"/>
      <c r="AN7" s="1470"/>
    </row>
    <row r="8" spans="1:40" x14ac:dyDescent="0.25">
      <c r="A8" s="2069">
        <v>46114</v>
      </c>
      <c r="B8" s="2051">
        <v>21</v>
      </c>
      <c r="C8" s="2051">
        <v>0</v>
      </c>
      <c r="D8" s="2051">
        <v>0</v>
      </c>
      <c r="E8" s="2051">
        <v>12996</v>
      </c>
      <c r="F8" s="2051">
        <v>225.8286719000001</v>
      </c>
      <c r="G8" s="2051">
        <v>56617</v>
      </c>
      <c r="H8" s="2051">
        <v>2106.6074950000007</v>
      </c>
      <c r="I8" s="2051">
        <v>0</v>
      </c>
      <c r="J8" s="2051">
        <v>0</v>
      </c>
      <c r="K8" s="2051">
        <v>69613</v>
      </c>
      <c r="L8" s="2051">
        <v>2332.4361669000009</v>
      </c>
      <c r="M8" s="2051">
        <v>1283</v>
      </c>
      <c r="N8" s="2053">
        <v>42.419955000000002</v>
      </c>
      <c r="O8" s="2052">
        <v>10299</v>
      </c>
      <c r="P8" s="2051">
        <v>5.4392955000000001</v>
      </c>
      <c r="Q8" s="2051">
        <v>8982.7802955000006</v>
      </c>
      <c r="R8" s="2051">
        <v>5617</v>
      </c>
      <c r="S8" s="2051">
        <v>2.8389104999999999</v>
      </c>
      <c r="T8" s="2060">
        <v>3373.8399104999999</v>
      </c>
      <c r="U8" s="2930"/>
      <c r="V8" s="2847"/>
      <c r="W8" s="2847"/>
      <c r="X8" s="2847"/>
      <c r="Y8" s="2847"/>
      <c r="Z8" s="2931"/>
      <c r="AA8" s="2062">
        <v>502556</v>
      </c>
      <c r="AB8" s="2051">
        <v>771.65127099999995</v>
      </c>
      <c r="AC8" s="2051">
        <v>48966.999771000097</v>
      </c>
      <c r="AD8" s="2051">
        <v>982447</v>
      </c>
      <c r="AE8" s="2051">
        <v>793.25834499999996</v>
      </c>
      <c r="AF8" s="2051">
        <v>78687.177845000115</v>
      </c>
      <c r="AG8" s="2051">
        <v>1500919</v>
      </c>
      <c r="AH8" s="2051">
        <v>1573.1878220000001</v>
      </c>
      <c r="AI8" s="2051">
        <v>140010.79782200023</v>
      </c>
      <c r="AJ8" s="2051">
        <v>5584</v>
      </c>
      <c r="AK8" s="2070">
        <v>501.62100000000015</v>
      </c>
      <c r="AL8" s="1470"/>
      <c r="AM8" s="1470"/>
      <c r="AN8" s="1470"/>
    </row>
    <row r="9" spans="1:40" x14ac:dyDescent="0.25">
      <c r="A9" s="2069">
        <v>46143</v>
      </c>
      <c r="B9" s="2051">
        <v>21</v>
      </c>
      <c r="C9" s="2051">
        <v>0</v>
      </c>
      <c r="D9" s="2051">
        <v>0</v>
      </c>
      <c r="E9" s="2051">
        <v>9390</v>
      </c>
      <c r="F9" s="2051">
        <v>177.18</v>
      </c>
      <c r="G9" s="2051">
        <v>39022</v>
      </c>
      <c r="H9" s="2051">
        <v>1659.26</v>
      </c>
      <c r="I9" s="2051">
        <v>0</v>
      </c>
      <c r="J9" s="2051">
        <v>0</v>
      </c>
      <c r="K9" s="2051">
        <v>48412</v>
      </c>
      <c r="L9" s="2051">
        <v>1836.43</v>
      </c>
      <c r="M9" s="2051">
        <v>1241</v>
      </c>
      <c r="N9" s="2053">
        <v>33.85</v>
      </c>
      <c r="O9" s="2052">
        <v>165</v>
      </c>
      <c r="P9" s="2051">
        <v>8</v>
      </c>
      <c r="Q9" s="2051">
        <v>145</v>
      </c>
      <c r="R9" s="2051">
        <v>13704</v>
      </c>
      <c r="S9" s="2051">
        <v>35</v>
      </c>
      <c r="T9" s="2060">
        <v>8396</v>
      </c>
      <c r="U9" s="2930"/>
      <c r="V9" s="2847"/>
      <c r="W9" s="2847"/>
      <c r="X9" s="2847"/>
      <c r="Y9" s="2847"/>
      <c r="Z9" s="2931"/>
      <c r="AA9" s="2062">
        <v>1433106</v>
      </c>
      <c r="AB9" s="2051">
        <v>1546</v>
      </c>
      <c r="AC9" s="2051">
        <v>134394</v>
      </c>
      <c r="AD9" s="2051">
        <v>1707912</v>
      </c>
      <c r="AE9" s="2051">
        <v>1641</v>
      </c>
      <c r="AF9" s="2051">
        <v>142420</v>
      </c>
      <c r="AG9" s="2051">
        <v>3154887</v>
      </c>
      <c r="AH9" s="2051">
        <v>3230</v>
      </c>
      <c r="AI9" s="2051">
        <v>285355</v>
      </c>
      <c r="AJ9" s="2051">
        <v>3591</v>
      </c>
      <c r="AK9" s="2070">
        <v>333.24</v>
      </c>
      <c r="AL9" s="1470"/>
      <c r="AM9" s="1470"/>
      <c r="AN9" s="1470"/>
    </row>
    <row r="10" spans="1:40" ht="15.75" thickBot="1" x14ac:dyDescent="0.3">
      <c r="A10" s="2071">
        <v>46175</v>
      </c>
      <c r="B10" s="2072">
        <v>22</v>
      </c>
      <c r="C10" s="2072">
        <v>0</v>
      </c>
      <c r="D10" s="2072">
        <v>0</v>
      </c>
      <c r="E10" s="2072">
        <v>8265</v>
      </c>
      <c r="F10" s="2072">
        <v>152.52162939999999</v>
      </c>
      <c r="G10" s="2072">
        <v>58043</v>
      </c>
      <c r="H10" s="2072">
        <v>2073.5545275000004</v>
      </c>
      <c r="I10" s="2072">
        <v>0</v>
      </c>
      <c r="J10" s="2072">
        <v>0</v>
      </c>
      <c r="K10" s="2072">
        <v>66308</v>
      </c>
      <c r="L10" s="2072">
        <v>2226.0761569000006</v>
      </c>
      <c r="M10" s="2072">
        <v>969</v>
      </c>
      <c r="N10" s="2073">
        <v>23.90269</v>
      </c>
      <c r="O10" s="2074">
        <v>16608</v>
      </c>
      <c r="P10" s="2072">
        <v>12.087702</v>
      </c>
      <c r="Q10" s="2072">
        <v>14349.308202</v>
      </c>
      <c r="R10" s="2072">
        <v>4337</v>
      </c>
      <c r="S10" s="2072">
        <v>4.6016114999999997</v>
      </c>
      <c r="T10" s="2075">
        <v>2686.7546114999996</v>
      </c>
      <c r="U10" s="2932"/>
      <c r="V10" s="2933"/>
      <c r="W10" s="2933"/>
      <c r="X10" s="2933"/>
      <c r="Y10" s="2933"/>
      <c r="Z10" s="2934"/>
      <c r="AA10" s="2076">
        <v>2598733</v>
      </c>
      <c r="AB10" s="2072">
        <v>1788.906804</v>
      </c>
      <c r="AC10" s="2072">
        <v>235766.84305349999</v>
      </c>
      <c r="AD10" s="2072">
        <v>2269299</v>
      </c>
      <c r="AE10" s="2072">
        <v>2197.6952110000002</v>
      </c>
      <c r="AF10" s="2072">
        <v>188371.67433599994</v>
      </c>
      <c r="AG10" s="2072">
        <v>4888977</v>
      </c>
      <c r="AH10" s="2072">
        <v>4003.2913285000004</v>
      </c>
      <c r="AI10" s="2072">
        <v>441174.58020299993</v>
      </c>
      <c r="AJ10" s="2072">
        <v>6155</v>
      </c>
      <c r="AK10" s="2077">
        <v>436.14100000000002</v>
      </c>
      <c r="AL10" s="1470"/>
      <c r="AM10" s="1470"/>
      <c r="AN10" s="1470"/>
    </row>
    <row r="11" spans="1:40" x14ac:dyDescent="0.25">
      <c r="A11" s="89" t="s">
        <v>1080</v>
      </c>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row>
    <row r="12" spans="1:40" x14ac:dyDescent="0.25">
      <c r="A12" s="510" t="s">
        <v>83</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2232"/>
      <c r="AH12" s="512"/>
      <c r="AI12" s="2233"/>
      <c r="AJ12" s="142"/>
      <c r="AK12" s="142"/>
    </row>
    <row r="13" spans="1:40" x14ac:dyDescent="0.25">
      <c r="AG13" s="2232"/>
      <c r="AH13" s="512"/>
      <c r="AI13" s="2233"/>
    </row>
    <row r="14" spans="1:40" x14ac:dyDescent="0.25">
      <c r="AG14" s="2232"/>
      <c r="AH14" s="512"/>
      <c r="AI14" s="2233"/>
    </row>
    <row r="15" spans="1:40" x14ac:dyDescent="0.25">
      <c r="AG15" s="2232"/>
      <c r="AH15" s="512"/>
      <c r="AI15" s="2233"/>
    </row>
    <row r="16" spans="1:40" x14ac:dyDescent="0.25">
      <c r="AG16" s="2232"/>
      <c r="AH16" s="512"/>
      <c r="AI16" s="2233"/>
    </row>
  </sheetData>
  <mergeCells count="35">
    <mergeCell ref="U6:Z10"/>
    <mergeCell ref="C4:C5"/>
    <mergeCell ref="D4:D5"/>
    <mergeCell ref="E4:E5"/>
    <mergeCell ref="F4:F5"/>
    <mergeCell ref="G4:G5"/>
    <mergeCell ref="H4:H5"/>
    <mergeCell ref="I4:I5"/>
    <mergeCell ref="J4:J5"/>
    <mergeCell ref="K4:K5"/>
    <mergeCell ref="L4:L5"/>
    <mergeCell ref="M3:N3"/>
    <mergeCell ref="O3:T3"/>
    <mergeCell ref="U3:Z3"/>
    <mergeCell ref="AA3:AF3"/>
    <mergeCell ref="AA4:AC4"/>
    <mergeCell ref="AD4:AF4"/>
    <mergeCell ref="M4:M5"/>
    <mergeCell ref="N4:N5"/>
    <mergeCell ref="A1:G1"/>
    <mergeCell ref="A2:A5"/>
    <mergeCell ref="B2:B5"/>
    <mergeCell ref="C2:N2"/>
    <mergeCell ref="O2:AK2"/>
    <mergeCell ref="C3:D3"/>
    <mergeCell ref="E3:F3"/>
    <mergeCell ref="G3:H3"/>
    <mergeCell ref="I3:J3"/>
    <mergeCell ref="K3:L3"/>
    <mergeCell ref="AG3:AI4"/>
    <mergeCell ref="AJ3:AK4"/>
    <mergeCell ref="O4:Q4"/>
    <mergeCell ref="R4:T4"/>
    <mergeCell ref="U4:W4"/>
    <mergeCell ref="X4:Z4"/>
  </mergeCells>
  <printOptions horizontalCentered="1"/>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G32"/>
  <sheetViews>
    <sheetView workbookViewId="0">
      <pane ySplit="2" topLeftCell="A3" activePane="bottomLeft" state="frozen"/>
      <selection activeCell="L17" sqref="L17"/>
      <selection pane="bottomLeft" activeCell="L21" sqref="L21"/>
    </sheetView>
  </sheetViews>
  <sheetFormatPr defaultColWidth="9.140625" defaultRowHeight="15" x14ac:dyDescent="0.25"/>
  <cols>
    <col min="1" max="1" width="9.140625" style="60" customWidth="1"/>
    <col min="2" max="2" width="13.140625" style="60" customWidth="1"/>
    <col min="3" max="3" width="13.85546875" style="60" customWidth="1"/>
    <col min="4" max="4" width="14" style="60" customWidth="1"/>
    <col min="5" max="5" width="21.42578125" style="60" bestFit="1" customWidth="1"/>
    <col min="6" max="6" width="23.85546875" style="60" customWidth="1"/>
    <col min="7" max="7" width="13.140625" style="60" customWidth="1"/>
    <col min="8" max="16384" width="9.140625" style="60"/>
  </cols>
  <sheetData>
    <row r="1" spans="1:7" s="142" customFormat="1" ht="15.75" thickBot="1" x14ac:dyDescent="0.3">
      <c r="A1" s="528" t="s">
        <v>939</v>
      </c>
      <c r="B1" s="162"/>
      <c r="C1" s="162"/>
      <c r="D1" s="162"/>
      <c r="E1" s="162"/>
      <c r="F1" s="162"/>
      <c r="G1" s="162"/>
    </row>
    <row r="2" spans="1:7" s="142" customFormat="1" ht="30.75" thickBot="1" x14ac:dyDescent="0.3">
      <c r="A2" s="395" t="s">
        <v>748</v>
      </c>
      <c r="B2" s="396" t="s">
        <v>583</v>
      </c>
      <c r="C2" s="397" t="s">
        <v>584</v>
      </c>
      <c r="D2" s="398" t="s">
        <v>585</v>
      </c>
      <c r="E2" s="398" t="s">
        <v>586</v>
      </c>
      <c r="F2" s="398" t="s">
        <v>587</v>
      </c>
      <c r="G2" s="399" t="s">
        <v>114</v>
      </c>
    </row>
    <row r="3" spans="1:7" s="142" customFormat="1" x14ac:dyDescent="0.25">
      <c r="A3" s="2946" t="s">
        <v>588</v>
      </c>
      <c r="B3" s="2947"/>
      <c r="C3" s="2947"/>
      <c r="D3" s="2947"/>
      <c r="E3" s="2947"/>
      <c r="F3" s="2947"/>
      <c r="G3" s="2948"/>
    </row>
    <row r="4" spans="1:7" s="142" customFormat="1" ht="15.75" thickBot="1" x14ac:dyDescent="0.3">
      <c r="A4" s="778" t="s">
        <v>825</v>
      </c>
      <c r="B4" s="1375">
        <v>0</v>
      </c>
      <c r="C4" s="1375">
        <v>1.5297005969716948</v>
      </c>
      <c r="D4" s="1375">
        <v>54.543136850300456</v>
      </c>
      <c r="E4" s="1375">
        <v>5.160187402372976E-2</v>
      </c>
      <c r="F4" s="1375">
        <v>3.9878391421657291</v>
      </c>
      <c r="G4" s="1376">
        <v>39.887721410844698</v>
      </c>
    </row>
    <row r="5" spans="1:7" s="142" customFormat="1" x14ac:dyDescent="0.25">
      <c r="A5" s="636" t="s">
        <v>944</v>
      </c>
      <c r="B5" s="1371">
        <v>2.1619709957728262E-6</v>
      </c>
      <c r="C5" s="1371">
        <v>0.7227683152140667</v>
      </c>
      <c r="D5" s="1371">
        <v>59.745165285262672</v>
      </c>
      <c r="E5" s="1371">
        <v>2.0716006081495222E-2</v>
      </c>
      <c r="F5" s="1371">
        <v>1.9877774761845619</v>
      </c>
      <c r="G5" s="1372">
        <v>37.523570755286222</v>
      </c>
    </row>
    <row r="6" spans="1:7" s="142" customFormat="1" x14ac:dyDescent="0.25">
      <c r="A6" s="1136">
        <v>46142</v>
      </c>
      <c r="B6" s="1357">
        <v>2.1619709957728262E-6</v>
      </c>
      <c r="C6" s="1358">
        <v>0.7227683152140667</v>
      </c>
      <c r="D6" s="1358">
        <v>59.745165285262672</v>
      </c>
      <c r="E6" s="1357">
        <v>2.0716006081495222E-2</v>
      </c>
      <c r="F6" s="1358">
        <v>1.9877774761845619</v>
      </c>
      <c r="G6" s="1359">
        <v>37.523570755286222</v>
      </c>
    </row>
    <row r="7" spans="1:7" s="142" customFormat="1" x14ac:dyDescent="0.25">
      <c r="A7" s="1948">
        <v>46143</v>
      </c>
      <c r="B7" s="1949">
        <v>1.0201510977831222E-5</v>
      </c>
      <c r="C7" s="1950">
        <v>0.86656457923111352</v>
      </c>
      <c r="D7" s="1950">
        <v>59.065734607018371</v>
      </c>
      <c r="E7" s="1949">
        <v>1.1466447961250308E-2</v>
      </c>
      <c r="F7" s="1950">
        <v>1.9990421214441174</v>
      </c>
      <c r="G7" s="1951">
        <v>38.057182042834185</v>
      </c>
    </row>
    <row r="8" spans="1:7" s="142" customFormat="1" ht="15.75" thickBot="1" x14ac:dyDescent="0.3">
      <c r="A8" s="375">
        <v>46174</v>
      </c>
      <c r="B8" s="1360">
        <v>9.8896377349657726E-6</v>
      </c>
      <c r="C8" s="1361">
        <v>0.72631224876056788</v>
      </c>
      <c r="D8" s="1361">
        <v>60.654150550444378</v>
      </c>
      <c r="E8" s="1360">
        <v>1.5501775917021879E-2</v>
      </c>
      <c r="F8" s="1361">
        <v>1.3920325903406505</v>
      </c>
      <c r="G8" s="1362">
        <v>37.211992944899649</v>
      </c>
    </row>
    <row r="9" spans="1:7" s="142" customFormat="1" ht="15.75" thickBot="1" x14ac:dyDescent="0.3">
      <c r="A9" s="630"/>
      <c r="B9" s="631"/>
      <c r="C9" s="631"/>
      <c r="D9" s="631"/>
      <c r="E9" s="631"/>
      <c r="F9" s="631"/>
      <c r="G9" s="632"/>
    </row>
    <row r="10" spans="1:7" s="142" customFormat="1" x14ac:dyDescent="0.25">
      <c r="A10" s="2949" t="s">
        <v>589</v>
      </c>
      <c r="B10" s="2950"/>
      <c r="C10" s="2950"/>
      <c r="D10" s="2950"/>
      <c r="E10" s="2950"/>
      <c r="F10" s="2950"/>
      <c r="G10" s="2951"/>
    </row>
    <row r="11" spans="1:7" s="142" customFormat="1" ht="15.75" thickBot="1" x14ac:dyDescent="0.3">
      <c r="A11" s="769" t="s">
        <v>825</v>
      </c>
      <c r="B11" s="1373">
        <v>0.16</v>
      </c>
      <c r="C11" s="1373">
        <v>8.1300000000000008</v>
      </c>
      <c r="D11" s="1373">
        <v>38.659999999999997</v>
      </c>
      <c r="E11" s="1373">
        <v>0</v>
      </c>
      <c r="F11" s="1373">
        <v>0</v>
      </c>
      <c r="G11" s="1374">
        <v>53.05</v>
      </c>
    </row>
    <row r="12" spans="1:7" s="142" customFormat="1" x14ac:dyDescent="0.25">
      <c r="A12" s="636" t="s">
        <v>944</v>
      </c>
      <c r="B12" s="1371">
        <v>5.1901647907614902E-2</v>
      </c>
      <c r="C12" s="1371">
        <v>7.1727412189039619</v>
      </c>
      <c r="D12" s="1371">
        <v>40.773450330782943</v>
      </c>
      <c r="E12" s="1371">
        <v>0.48524565379198675</v>
      </c>
      <c r="F12" s="1371">
        <v>0</v>
      </c>
      <c r="G12" s="1372">
        <v>51.516661148613487</v>
      </c>
    </row>
    <row r="13" spans="1:7" s="142" customFormat="1" x14ac:dyDescent="0.25">
      <c r="A13" s="568">
        <v>46142</v>
      </c>
      <c r="B13" s="1357">
        <v>5.1901647907614902E-2</v>
      </c>
      <c r="C13" s="1358">
        <v>7.1727412189039619</v>
      </c>
      <c r="D13" s="1358">
        <v>39.909999999999997</v>
      </c>
      <c r="E13" s="1358">
        <v>0.48524565379198675</v>
      </c>
      <c r="F13" s="1357">
        <v>0</v>
      </c>
      <c r="G13" s="1359">
        <v>51.52</v>
      </c>
    </row>
    <row r="14" spans="1:7" s="142" customFormat="1" x14ac:dyDescent="0.25">
      <c r="A14" s="1952">
        <v>46143</v>
      </c>
      <c r="B14" s="1949">
        <v>8.3045790976439923E-2</v>
      </c>
      <c r="C14" s="1950">
        <v>7.1109684962273336</v>
      </c>
      <c r="D14" s="1950">
        <v>38.887183211940588</v>
      </c>
      <c r="E14" s="1950">
        <v>0.84828943538465007</v>
      </c>
      <c r="F14" s="1949">
        <v>0</v>
      </c>
      <c r="G14" s="1951">
        <v>53.07051306547099</v>
      </c>
    </row>
    <row r="15" spans="1:7" s="142" customFormat="1" ht="15.75" thickBot="1" x14ac:dyDescent="0.3">
      <c r="A15" s="633">
        <v>46174</v>
      </c>
      <c r="B15" s="1360">
        <v>0.12096929296804379</v>
      </c>
      <c r="C15" s="1361">
        <v>7.9468290410637259</v>
      </c>
      <c r="D15" s="1361">
        <v>38.599849792760068</v>
      </c>
      <c r="E15" s="1361">
        <v>1.1332256257217832</v>
      </c>
      <c r="F15" s="1360">
        <v>0</v>
      </c>
      <c r="G15" s="1362">
        <v>52.199126247486383</v>
      </c>
    </row>
    <row r="16" spans="1:7" s="2943" customFormat="1" ht="15.75" thickBot="1" x14ac:dyDescent="0.3"/>
    <row r="17" spans="1:7" s="142" customFormat="1" x14ac:dyDescent="0.25">
      <c r="A17" s="2949" t="s">
        <v>2</v>
      </c>
      <c r="B17" s="2950"/>
      <c r="C17" s="2950"/>
      <c r="D17" s="2950"/>
      <c r="E17" s="2950"/>
      <c r="F17" s="2950"/>
      <c r="G17" s="2951"/>
    </row>
    <row r="18" spans="1:7" s="142" customFormat="1" ht="15.75" thickBot="1" x14ac:dyDescent="0.3">
      <c r="A18" s="769" t="s">
        <v>825</v>
      </c>
      <c r="B18" s="1369">
        <v>0</v>
      </c>
      <c r="C18" s="1369">
        <v>0</v>
      </c>
      <c r="D18" s="1369">
        <v>81.319999999999993</v>
      </c>
      <c r="E18" s="1369">
        <v>0</v>
      </c>
      <c r="F18" s="1369">
        <v>0.53</v>
      </c>
      <c r="G18" s="1370">
        <v>18.149999999999999</v>
      </c>
    </row>
    <row r="19" spans="1:7" s="142" customFormat="1" x14ac:dyDescent="0.25">
      <c r="A19" s="636" t="s">
        <v>944</v>
      </c>
      <c r="B19" s="1371">
        <v>0</v>
      </c>
      <c r="C19" s="1371">
        <v>0</v>
      </c>
      <c r="D19" s="1371">
        <v>56.12</v>
      </c>
      <c r="E19" s="1371">
        <v>0</v>
      </c>
      <c r="F19" s="1371">
        <v>7.74</v>
      </c>
      <c r="G19" s="1372">
        <v>36.14</v>
      </c>
    </row>
    <row r="20" spans="1:7" s="142" customFormat="1" x14ac:dyDescent="0.25">
      <c r="A20" s="568">
        <v>46113</v>
      </c>
      <c r="B20" s="1363">
        <v>0</v>
      </c>
      <c r="C20" s="1363">
        <v>0</v>
      </c>
      <c r="D20" s="1364">
        <v>56.12</v>
      </c>
      <c r="E20" s="1363">
        <v>0</v>
      </c>
      <c r="F20" s="1364">
        <v>7.74</v>
      </c>
      <c r="G20" s="1365">
        <v>36.14</v>
      </c>
    </row>
    <row r="21" spans="1:7" s="142" customFormat="1" x14ac:dyDescent="0.25">
      <c r="A21" s="1952">
        <v>46143</v>
      </c>
      <c r="B21" s="1953">
        <v>0</v>
      </c>
      <c r="C21" s="1953">
        <v>0</v>
      </c>
      <c r="D21" s="1954">
        <v>52.48</v>
      </c>
      <c r="E21" s="1953">
        <v>0</v>
      </c>
      <c r="F21" s="1954">
        <v>8.23</v>
      </c>
      <c r="G21" s="1955">
        <v>39.29</v>
      </c>
    </row>
    <row r="22" spans="1:7" s="142" customFormat="1" ht="15.75" thickBot="1" x14ac:dyDescent="0.3">
      <c r="A22" s="633">
        <v>46174</v>
      </c>
      <c r="B22" s="1366">
        <v>0</v>
      </c>
      <c r="C22" s="1366">
        <v>0</v>
      </c>
      <c r="D22" s="1367">
        <v>54.96</v>
      </c>
      <c r="E22" s="1366">
        <v>0</v>
      </c>
      <c r="F22" s="1367">
        <v>9.49</v>
      </c>
      <c r="G22" s="1368">
        <v>35.56</v>
      </c>
    </row>
    <row r="23" spans="1:7" s="142" customFormat="1" ht="15.75" thickBot="1" x14ac:dyDescent="0.3">
      <c r="A23" s="2944"/>
      <c r="B23" s="2943"/>
      <c r="C23" s="2943"/>
      <c r="D23" s="2943"/>
      <c r="E23" s="2943"/>
      <c r="F23" s="2943"/>
      <c r="G23" s="2945"/>
    </row>
    <row r="24" spans="1:7" s="142" customFormat="1" x14ac:dyDescent="0.25">
      <c r="A24" s="2946" t="s">
        <v>1</v>
      </c>
      <c r="B24" s="2947"/>
      <c r="C24" s="2947"/>
      <c r="D24" s="2947"/>
      <c r="E24" s="2947"/>
      <c r="F24" s="2947"/>
      <c r="G24" s="2948"/>
    </row>
    <row r="25" spans="1:7" s="142" customFormat="1" ht="15.75" thickBot="1" x14ac:dyDescent="0.3">
      <c r="A25" s="778" t="s">
        <v>825</v>
      </c>
      <c r="B25" s="2953" t="s">
        <v>1097</v>
      </c>
      <c r="C25" s="2954"/>
      <c r="D25" s="2954"/>
      <c r="E25" s="2954"/>
      <c r="F25" s="2954"/>
      <c r="G25" s="2955"/>
    </row>
    <row r="26" spans="1:7" s="142" customFormat="1" x14ac:dyDescent="0.25">
      <c r="A26" s="636" t="s">
        <v>944</v>
      </c>
      <c r="B26" s="2956"/>
      <c r="C26" s="2957"/>
      <c r="D26" s="2957"/>
      <c r="E26" s="2957"/>
      <c r="F26" s="2957"/>
      <c r="G26" s="2958"/>
    </row>
    <row r="27" spans="1:7" s="142" customFormat="1" x14ac:dyDescent="0.25">
      <c r="A27" s="1136">
        <v>46142</v>
      </c>
      <c r="B27" s="2956"/>
      <c r="C27" s="2957"/>
      <c r="D27" s="2957"/>
      <c r="E27" s="2957"/>
      <c r="F27" s="2957"/>
      <c r="G27" s="2958"/>
    </row>
    <row r="28" spans="1:7" s="142" customFormat="1" x14ac:dyDescent="0.25">
      <c r="A28" s="1952">
        <v>46143</v>
      </c>
      <c r="B28" s="2956"/>
      <c r="C28" s="2957"/>
      <c r="D28" s="2957"/>
      <c r="E28" s="2957"/>
      <c r="F28" s="2957"/>
      <c r="G28" s="2958"/>
    </row>
    <row r="29" spans="1:7" s="142" customFormat="1" ht="15.75" thickBot="1" x14ac:dyDescent="0.3">
      <c r="A29" s="633">
        <v>46174</v>
      </c>
      <c r="B29" s="2959"/>
      <c r="C29" s="2960"/>
      <c r="D29" s="2960"/>
      <c r="E29" s="2960"/>
      <c r="F29" s="2960"/>
      <c r="G29" s="2961"/>
    </row>
    <row r="30" spans="1:7" ht="32.25" customHeight="1" x14ac:dyDescent="0.25">
      <c r="A30" s="2952" t="s">
        <v>980</v>
      </c>
      <c r="B30" s="2952"/>
      <c r="C30" s="2952"/>
      <c r="D30" s="2952"/>
      <c r="E30" s="2952"/>
      <c r="F30" s="2952"/>
      <c r="G30" s="2952"/>
    </row>
    <row r="31" spans="1:7" x14ac:dyDescent="0.25">
      <c r="A31" s="89" t="s">
        <v>1081</v>
      </c>
      <c r="B31" s="163"/>
      <c r="C31" s="163"/>
      <c r="D31" s="163"/>
      <c r="E31" s="163"/>
      <c r="F31" s="163"/>
      <c r="G31" s="163"/>
    </row>
    <row r="32" spans="1:7" x14ac:dyDescent="0.25">
      <c r="A32" s="2942" t="s">
        <v>590</v>
      </c>
      <c r="B32" s="2942"/>
      <c r="C32" s="2942"/>
      <c r="D32" s="2942"/>
      <c r="E32" s="2942"/>
      <c r="F32" s="2942"/>
      <c r="G32" s="2942"/>
    </row>
  </sheetData>
  <mergeCells count="9">
    <mergeCell ref="A32:G32"/>
    <mergeCell ref="A16:XFD16"/>
    <mergeCell ref="A23:G23"/>
    <mergeCell ref="A3:G3"/>
    <mergeCell ref="A10:G10"/>
    <mergeCell ref="A17:G17"/>
    <mergeCell ref="A24:G24"/>
    <mergeCell ref="A30:G30"/>
    <mergeCell ref="B25:G29"/>
  </mergeCells>
  <printOptions horizontalCentered="1"/>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I14"/>
  <sheetViews>
    <sheetView workbookViewId="0">
      <selection sqref="A1:F1"/>
    </sheetView>
  </sheetViews>
  <sheetFormatPr defaultColWidth="9.140625" defaultRowHeight="15" x14ac:dyDescent="0.25"/>
  <cols>
    <col min="1" max="1" width="12.42578125" style="142" customWidth="1"/>
    <col min="2" max="3" width="16.28515625" style="142" bestFit="1" customWidth="1"/>
    <col min="4" max="4" width="15.85546875" style="142" bestFit="1" customWidth="1"/>
    <col min="5" max="5" width="16.28515625" style="142" customWidth="1"/>
    <col min="6" max="6" width="21.42578125" style="142" customWidth="1"/>
    <col min="7" max="7" width="9.140625" style="142"/>
    <col min="8" max="8" width="9.7109375" style="142" bestFit="1" customWidth="1"/>
    <col min="9" max="9" width="9.85546875" style="142" customWidth="1"/>
    <col min="10" max="16384" width="9.140625" style="142"/>
  </cols>
  <sheetData>
    <row r="1" spans="1:9" ht="15" customHeight="1" thickBot="1" x14ac:dyDescent="0.3">
      <c r="A1" s="2312" t="s">
        <v>928</v>
      </c>
      <c r="B1" s="2312"/>
      <c r="C1" s="2312"/>
      <c r="D1" s="2312"/>
      <c r="E1" s="2312"/>
      <c r="F1" s="2312"/>
    </row>
    <row r="2" spans="1:9" ht="45.75" thickBot="1" x14ac:dyDescent="0.3">
      <c r="A2" s="429" t="s">
        <v>28</v>
      </c>
      <c r="B2" s="550" t="s">
        <v>403</v>
      </c>
      <c r="C2" s="551" t="s">
        <v>404</v>
      </c>
      <c r="D2" s="552" t="s">
        <v>405</v>
      </c>
      <c r="E2" s="553" t="s">
        <v>406</v>
      </c>
      <c r="F2" s="554" t="s">
        <v>407</v>
      </c>
    </row>
    <row r="3" spans="1:9" x14ac:dyDescent="0.25">
      <c r="A3" s="428" t="s">
        <v>398</v>
      </c>
      <c r="B3" s="555">
        <v>2</v>
      </c>
      <c r="C3" s="556">
        <v>3</v>
      </c>
      <c r="D3" s="556">
        <v>4</v>
      </c>
      <c r="E3" s="556">
        <v>5</v>
      </c>
      <c r="F3" s="557">
        <v>6</v>
      </c>
      <c r="G3" s="143"/>
      <c r="H3" s="144"/>
    </row>
    <row r="4" spans="1:9" ht="15.75" thickBot="1" x14ac:dyDescent="0.3">
      <c r="A4" s="709" t="s">
        <v>825</v>
      </c>
      <c r="B4" s="710">
        <v>4464817.84</v>
      </c>
      <c r="C4" s="711">
        <v>4617508.8699999992</v>
      </c>
      <c r="D4" s="711">
        <v>-152691.03</v>
      </c>
      <c r="E4" s="711">
        <v>-16591.55</v>
      </c>
      <c r="F4" s="712">
        <v>286921.65000000002</v>
      </c>
      <c r="G4" s="143"/>
      <c r="H4" s="144"/>
    </row>
    <row r="5" spans="1:9" x14ac:dyDescent="0.25">
      <c r="A5" s="1261" t="s">
        <v>944</v>
      </c>
      <c r="B5" s="1643">
        <f>SUM(B6:B8)</f>
        <v>1210442.58</v>
      </c>
      <c r="C5" s="1644">
        <f t="shared" ref="C5:E5" si="0">SUM(C6:C8)</f>
        <v>1306142.6600000001</v>
      </c>
      <c r="D5" s="1644">
        <f t="shared" si="0"/>
        <v>-95700.08</v>
      </c>
      <c r="E5" s="1644">
        <f t="shared" si="0"/>
        <v>-10111.279999999999</v>
      </c>
      <c r="F5" s="1645">
        <f>F8</f>
        <v>276810.37</v>
      </c>
      <c r="G5" s="145" t="s">
        <v>560</v>
      </c>
      <c r="H5" s="144" t="s">
        <v>560</v>
      </c>
      <c r="I5" s="143"/>
    </row>
    <row r="6" spans="1:9" x14ac:dyDescent="0.25">
      <c r="A6" s="1651">
        <v>46142</v>
      </c>
      <c r="B6" s="1642">
        <v>362379</v>
      </c>
      <c r="C6" s="1642">
        <v>433263.98</v>
      </c>
      <c r="D6" s="1642">
        <v>-70884.98</v>
      </c>
      <c r="E6" s="1642">
        <v>-7559.2</v>
      </c>
      <c r="F6" s="1646">
        <v>279362.45</v>
      </c>
      <c r="G6" s="145"/>
      <c r="H6" s="144"/>
      <c r="I6" s="143"/>
    </row>
    <row r="7" spans="1:9" x14ac:dyDescent="0.25">
      <c r="A7" s="1652">
        <v>46173</v>
      </c>
      <c r="B7" s="1642">
        <v>325683.36</v>
      </c>
      <c r="C7" s="1642">
        <v>355167.32</v>
      </c>
      <c r="D7" s="1642">
        <v>-29483.96</v>
      </c>
      <c r="E7" s="1642">
        <v>-3083.44</v>
      </c>
      <c r="F7" s="1646">
        <v>276279.01</v>
      </c>
      <c r="G7" s="145"/>
      <c r="H7" s="144"/>
      <c r="I7" s="143"/>
    </row>
    <row r="8" spans="1:9" ht="15.75" thickBot="1" x14ac:dyDescent="0.3">
      <c r="A8" s="1647">
        <v>46203</v>
      </c>
      <c r="B8" s="1648">
        <v>522380.22</v>
      </c>
      <c r="C8" s="1649">
        <v>517711.35999999999</v>
      </c>
      <c r="D8" s="1649">
        <v>4668.8599999999997</v>
      </c>
      <c r="E8" s="1649">
        <v>531.36</v>
      </c>
      <c r="F8" s="1650">
        <v>276810.37</v>
      </c>
      <c r="G8" s="145"/>
      <c r="H8" s="144"/>
    </row>
    <row r="9" spans="1:9" x14ac:dyDescent="0.25">
      <c r="A9" s="506" t="s">
        <v>1080</v>
      </c>
      <c r="B9" s="500"/>
      <c r="C9" s="500"/>
      <c r="D9" s="500"/>
      <c r="E9" s="500"/>
      <c r="F9" s="500"/>
    </row>
    <row r="10" spans="1:9" ht="15" customHeight="1" x14ac:dyDescent="0.25">
      <c r="A10" s="2962" t="s">
        <v>741</v>
      </c>
      <c r="B10" s="2962"/>
      <c r="C10" s="2962"/>
      <c r="D10" s="2962"/>
      <c r="E10" s="2962"/>
      <c r="F10" s="2962"/>
    </row>
    <row r="11" spans="1:9" x14ac:dyDescent="0.25">
      <c r="B11" s="146"/>
      <c r="C11" s="146"/>
      <c r="D11" s="146"/>
      <c r="E11" s="146"/>
    </row>
    <row r="12" spans="1:9" x14ac:dyDescent="0.25">
      <c r="B12" s="146"/>
      <c r="C12" s="146"/>
      <c r="D12" s="146"/>
      <c r="E12" s="146"/>
      <c r="F12" s="146"/>
    </row>
    <row r="13" spans="1:9" x14ac:dyDescent="0.25">
      <c r="B13" s="146"/>
      <c r="C13" s="146"/>
      <c r="D13" s="146"/>
      <c r="E13" s="146"/>
      <c r="F13" s="146"/>
    </row>
    <row r="14" spans="1:9" s="147" customFormat="1" ht="15" customHeight="1" x14ac:dyDescent="0.2">
      <c r="B14" s="148"/>
      <c r="C14" s="148"/>
      <c r="D14" s="148"/>
      <c r="E14" s="148"/>
      <c r="F14" s="148"/>
    </row>
  </sheetData>
  <mergeCells count="2">
    <mergeCell ref="A1:F1"/>
    <mergeCell ref="A10:F10"/>
  </mergeCells>
  <printOptions horizontalCentered="1"/>
  <pageMargins left="0.7" right="0.7" top="0.75" bottom="0.75" header="0.3" footer="0.3"/>
  <pageSetup paperSize="9" orientation="landscape"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K12"/>
  <sheetViews>
    <sheetView zoomScale="90" zoomScaleNormal="90" workbookViewId="0">
      <selection activeCell="D2" sqref="D2"/>
    </sheetView>
  </sheetViews>
  <sheetFormatPr defaultColWidth="9.140625" defaultRowHeight="15" x14ac:dyDescent="0.25"/>
  <cols>
    <col min="1" max="1" width="11" style="151" customWidth="1"/>
    <col min="2" max="2" width="31.140625" style="151" customWidth="1"/>
    <col min="3" max="3" width="30.28515625" style="151" customWidth="1"/>
    <col min="4" max="4" width="21" style="151" customWidth="1"/>
    <col min="5" max="5" width="40.7109375" style="151" customWidth="1"/>
    <col min="6" max="6" width="42" style="151" customWidth="1"/>
    <col min="7" max="8" width="9.140625" style="151"/>
    <col min="9" max="9" width="6.5703125" style="151" bestFit="1" customWidth="1"/>
    <col min="10" max="16384" width="9.140625" style="151"/>
  </cols>
  <sheetData>
    <row r="1" spans="1:11" s="150" customFormat="1" ht="15.75" thickBot="1" x14ac:dyDescent="0.3">
      <c r="A1" s="2963" t="s">
        <v>929</v>
      </c>
      <c r="B1" s="2963"/>
      <c r="C1" s="2963"/>
      <c r="D1" s="2963"/>
      <c r="E1" s="2963"/>
      <c r="F1" s="2963"/>
      <c r="G1" s="149"/>
      <c r="H1" s="149"/>
      <c r="I1" s="149"/>
      <c r="J1" s="149"/>
      <c r="K1" s="149"/>
    </row>
    <row r="2" spans="1:11" ht="60.75" thickBot="1" x14ac:dyDescent="0.3">
      <c r="A2" s="1123" t="s">
        <v>28</v>
      </c>
      <c r="B2" s="1124" t="s">
        <v>408</v>
      </c>
      <c r="C2" s="1125" t="s">
        <v>409</v>
      </c>
      <c r="D2" s="1126" t="s">
        <v>410</v>
      </c>
      <c r="E2" s="1126" t="s">
        <v>411</v>
      </c>
      <c r="F2" s="1127" t="s">
        <v>412</v>
      </c>
    </row>
    <row r="3" spans="1:11" x14ac:dyDescent="0.25">
      <c r="A3" s="1128" t="s">
        <v>398</v>
      </c>
      <c r="B3" s="777">
        <v>2</v>
      </c>
      <c r="C3" s="777">
        <v>3</v>
      </c>
      <c r="D3" s="777">
        <v>4</v>
      </c>
      <c r="E3" s="777">
        <v>5</v>
      </c>
      <c r="F3" s="1129">
        <v>6</v>
      </c>
    </row>
    <row r="4" spans="1:11" ht="15.75" thickBot="1" x14ac:dyDescent="0.3">
      <c r="A4" s="1130" t="s">
        <v>825</v>
      </c>
      <c r="B4" s="775">
        <v>125939</v>
      </c>
      <c r="C4" s="775">
        <v>125939</v>
      </c>
      <c r="D4" s="775">
        <v>6957108</v>
      </c>
      <c r="E4" s="776">
        <v>1.810220568661576</v>
      </c>
      <c r="F4" s="1131">
        <v>1.81</v>
      </c>
    </row>
    <row r="5" spans="1:11" x14ac:dyDescent="0.25">
      <c r="A5" s="1090" t="s">
        <v>944</v>
      </c>
      <c r="B5" s="1091">
        <v>136323</v>
      </c>
      <c r="C5" s="1091">
        <v>136323</v>
      </c>
      <c r="D5" s="1091">
        <v>7492674</v>
      </c>
      <c r="E5" s="1091">
        <v>1.8194172067275316</v>
      </c>
      <c r="F5" s="1092">
        <v>1.8194172067275316</v>
      </c>
    </row>
    <row r="6" spans="1:11" x14ac:dyDescent="0.25">
      <c r="A6" s="1653">
        <v>46142</v>
      </c>
      <c r="B6" s="1654">
        <v>136323</v>
      </c>
      <c r="C6" s="1654">
        <v>136323</v>
      </c>
      <c r="D6" s="1655">
        <v>7492674</v>
      </c>
      <c r="E6" s="1656">
        <v>1.8194172067275316</v>
      </c>
      <c r="F6" s="1657">
        <v>1.8194172067275316</v>
      </c>
    </row>
    <row r="7" spans="1:11" ht="57.75" customHeight="1" x14ac:dyDescent="0.25">
      <c r="A7" s="2964" t="s">
        <v>742</v>
      </c>
      <c r="B7" s="2964"/>
      <c r="C7" s="2964"/>
      <c r="D7" s="2964"/>
      <c r="E7" s="2964"/>
      <c r="F7" s="2964"/>
    </row>
    <row r="8" spans="1:11" ht="14.25" customHeight="1" x14ac:dyDescent="0.25">
      <c r="A8" s="169" t="s">
        <v>1128</v>
      </c>
      <c r="B8" s="523"/>
      <c r="C8" s="523"/>
      <c r="D8" s="523"/>
      <c r="E8" s="523"/>
      <c r="F8" s="523"/>
    </row>
    <row r="9" spans="1:11" s="196" customFormat="1" x14ac:dyDescent="0.25">
      <c r="A9" s="2965" t="s">
        <v>527</v>
      </c>
      <c r="B9" s="2965"/>
      <c r="C9" s="2965"/>
      <c r="D9" s="2965"/>
      <c r="E9" s="2965"/>
      <c r="F9" s="2965"/>
    </row>
    <row r="11" spans="1:11" x14ac:dyDescent="0.25">
      <c r="A11" s="152"/>
    </row>
    <row r="12" spans="1:11" ht="53.25" customHeight="1" x14ac:dyDescent="0.25"/>
  </sheetData>
  <mergeCells count="3">
    <mergeCell ref="A1:F1"/>
    <mergeCell ref="A7:F7"/>
    <mergeCell ref="A9:F9"/>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AG48"/>
  <sheetViews>
    <sheetView zoomScaleNormal="100" zoomScaleSheetLayoutView="80" workbookViewId="0">
      <selection activeCell="O17" sqref="O17"/>
    </sheetView>
  </sheetViews>
  <sheetFormatPr defaultColWidth="0" defaultRowHeight="15" zeroHeight="1" x14ac:dyDescent="0.25"/>
  <cols>
    <col min="1" max="1" width="9.85546875" style="61" customWidth="1"/>
    <col min="2" max="2" width="7.85546875" style="61" customWidth="1"/>
    <col min="3" max="3" width="10.28515625" style="61" bestFit="1" customWidth="1"/>
    <col min="4" max="4" width="7.85546875" style="61" customWidth="1"/>
    <col min="5" max="5" width="9.28515625" style="61" bestFit="1" customWidth="1"/>
    <col min="6" max="6" width="7.85546875" style="61" customWidth="1"/>
    <col min="7" max="7" width="10.28515625" style="61" bestFit="1" customWidth="1"/>
    <col min="8" max="8" width="7.85546875" style="61" customWidth="1"/>
    <col min="9" max="9" width="8.7109375" style="61" bestFit="1" customWidth="1"/>
    <col min="10" max="10" width="7.85546875" style="61" customWidth="1"/>
    <col min="11" max="11" width="8.7109375" style="61" bestFit="1" customWidth="1"/>
    <col min="12" max="12" width="7.85546875" style="61" customWidth="1"/>
    <col min="13" max="13" width="8.7109375" style="61" bestFit="1" customWidth="1"/>
    <col min="14" max="14" width="7.85546875" style="61" customWidth="1"/>
    <col min="15" max="15" width="10.140625" style="61" bestFit="1" customWidth="1"/>
    <col min="16" max="16" width="7.85546875" style="61" customWidth="1"/>
    <col min="17" max="17" width="9.28515625" style="61" bestFit="1" customWidth="1"/>
    <col min="18" max="18" width="7.85546875" style="61" customWidth="1"/>
    <col min="19" max="19" width="10.140625" style="61" bestFit="1" customWidth="1"/>
    <col min="20" max="20" width="7.85546875" style="61" customWidth="1"/>
    <col min="21" max="21" width="10.28515625" style="61" bestFit="1" customWidth="1"/>
    <col min="22" max="22" width="7.85546875" style="61" customWidth="1"/>
    <col min="23" max="23" width="10.140625" style="61" bestFit="1" customWidth="1"/>
    <col min="24" max="24" width="7.85546875" style="61" customWidth="1"/>
    <col min="25" max="25" width="8.7109375" style="61" bestFit="1" customWidth="1"/>
    <col min="26" max="26" width="7.85546875" style="61" customWidth="1"/>
    <col min="27" max="27" width="10.28515625" style="153" bestFit="1" customWidth="1"/>
    <col min="28" max="28" width="7.85546875" style="153" customWidth="1"/>
    <col min="29" max="29" width="11.85546875" style="153" bestFit="1" customWidth="1"/>
    <col min="30" max="30" width="6.140625" style="153" customWidth="1"/>
    <col min="31" max="31" width="10" style="153" bestFit="1" customWidth="1"/>
    <col min="32" max="33" width="9.140625" style="153" customWidth="1"/>
    <col min="34" max="16384" width="9.140625" style="153" hidden="1"/>
  </cols>
  <sheetData>
    <row r="1" spans="1:31" ht="15" customHeight="1" thickBot="1" x14ac:dyDescent="0.3">
      <c r="A1" s="2963" t="s">
        <v>930</v>
      </c>
      <c r="B1" s="2968"/>
      <c r="C1" s="2968"/>
      <c r="D1" s="2968"/>
      <c r="E1" s="2968"/>
      <c r="F1" s="2968"/>
      <c r="G1" s="2968"/>
      <c r="H1" s="2968"/>
      <c r="I1" s="2968"/>
      <c r="J1" s="2968"/>
      <c r="K1" s="2968"/>
      <c r="L1" s="2968"/>
      <c r="M1" s="2968"/>
      <c r="N1" s="2968"/>
      <c r="O1" s="2968"/>
      <c r="P1" s="2968"/>
      <c r="Q1" s="2968"/>
      <c r="R1" s="2968"/>
      <c r="S1" s="2968"/>
      <c r="T1" s="2968"/>
      <c r="U1" s="2968"/>
      <c r="V1" s="2968"/>
      <c r="W1" s="2968"/>
      <c r="X1" s="2968"/>
      <c r="Y1" s="2968"/>
      <c r="Z1" s="2968"/>
    </row>
    <row r="2" spans="1:31" s="154" customFormat="1" ht="48.75" customHeight="1" x14ac:dyDescent="0.25">
      <c r="A2" s="2969" t="s">
        <v>413</v>
      </c>
      <c r="B2" s="2971" t="s">
        <v>414</v>
      </c>
      <c r="C2" s="2972"/>
      <c r="D2" s="2973" t="s">
        <v>415</v>
      </c>
      <c r="E2" s="2974"/>
      <c r="F2" s="2973" t="s">
        <v>416</v>
      </c>
      <c r="G2" s="2974"/>
      <c r="H2" s="2975" t="s">
        <v>417</v>
      </c>
      <c r="I2" s="2974"/>
      <c r="J2" s="2976" t="s">
        <v>418</v>
      </c>
      <c r="K2" s="2972"/>
      <c r="L2" s="2976" t="s">
        <v>419</v>
      </c>
      <c r="M2" s="2972"/>
      <c r="N2" s="2975" t="s">
        <v>4</v>
      </c>
      <c r="O2" s="2974"/>
      <c r="P2" s="2976" t="s">
        <v>420</v>
      </c>
      <c r="Q2" s="2972"/>
      <c r="R2" s="2976" t="s">
        <v>118</v>
      </c>
      <c r="S2" s="2972"/>
      <c r="T2" s="2975" t="s">
        <v>421</v>
      </c>
      <c r="U2" s="2974"/>
      <c r="V2" s="2978" t="s">
        <v>422</v>
      </c>
      <c r="W2" s="2979"/>
      <c r="X2" s="2978" t="s">
        <v>423</v>
      </c>
      <c r="Y2" s="2979"/>
      <c r="Z2" s="2980" t="s">
        <v>114</v>
      </c>
      <c r="AA2" s="2981"/>
      <c r="AB2" s="2966" t="s">
        <v>15</v>
      </c>
      <c r="AC2" s="2967"/>
    </row>
    <row r="3" spans="1:31" s="154" customFormat="1" ht="30.75" thickBot="1" x14ac:dyDescent="0.3">
      <c r="A3" s="2970"/>
      <c r="B3" s="416" t="s">
        <v>424</v>
      </c>
      <c r="C3" s="415" t="s">
        <v>425</v>
      </c>
      <c r="D3" s="415" t="s">
        <v>424</v>
      </c>
      <c r="E3" s="425" t="s">
        <v>426</v>
      </c>
      <c r="F3" s="416" t="s">
        <v>424</v>
      </c>
      <c r="G3" s="415" t="s">
        <v>425</v>
      </c>
      <c r="H3" s="416" t="s">
        <v>424</v>
      </c>
      <c r="I3" s="415" t="s">
        <v>425</v>
      </c>
      <c r="J3" s="417" t="s">
        <v>424</v>
      </c>
      <c r="K3" s="427" t="s">
        <v>425</v>
      </c>
      <c r="L3" s="415" t="s">
        <v>424</v>
      </c>
      <c r="M3" s="423" t="s">
        <v>425</v>
      </c>
      <c r="N3" s="416" t="s">
        <v>424</v>
      </c>
      <c r="O3" s="415" t="s">
        <v>425</v>
      </c>
      <c r="P3" s="416" t="s">
        <v>424</v>
      </c>
      <c r="Q3" s="415" t="s">
        <v>425</v>
      </c>
      <c r="R3" s="416" t="s">
        <v>424</v>
      </c>
      <c r="S3" s="415" t="s">
        <v>425</v>
      </c>
      <c r="T3" s="416" t="s">
        <v>424</v>
      </c>
      <c r="U3" s="415" t="s">
        <v>425</v>
      </c>
      <c r="V3" s="417" t="s">
        <v>424</v>
      </c>
      <c r="W3" s="417" t="s">
        <v>425</v>
      </c>
      <c r="X3" s="417" t="s">
        <v>424</v>
      </c>
      <c r="Y3" s="423" t="s">
        <v>425</v>
      </c>
      <c r="Z3" s="417" t="s">
        <v>424</v>
      </c>
      <c r="AA3" s="417" t="s">
        <v>425</v>
      </c>
      <c r="AB3" s="416" t="s">
        <v>424</v>
      </c>
      <c r="AC3" s="426" t="s">
        <v>425</v>
      </c>
    </row>
    <row r="4" spans="1:31" s="155" customFormat="1" x14ac:dyDescent="0.25">
      <c r="A4" s="424" t="s">
        <v>398</v>
      </c>
      <c r="B4" s="780">
        <v>2</v>
      </c>
      <c r="C4" s="780">
        <v>3</v>
      </c>
      <c r="D4" s="781" t="s">
        <v>427</v>
      </c>
      <c r="E4" s="780">
        <v>5</v>
      </c>
      <c r="F4" s="780">
        <v>6</v>
      </c>
      <c r="G4" s="781" t="s">
        <v>428</v>
      </c>
      <c r="H4" s="780">
        <v>8</v>
      </c>
      <c r="I4" s="780">
        <v>9</v>
      </c>
      <c r="J4" s="781" t="s">
        <v>200</v>
      </c>
      <c r="K4" s="780">
        <v>11</v>
      </c>
      <c r="L4" s="780">
        <v>12</v>
      </c>
      <c r="M4" s="781" t="s">
        <v>429</v>
      </c>
      <c r="N4" s="780">
        <v>14</v>
      </c>
      <c r="O4" s="780">
        <v>15</v>
      </c>
      <c r="P4" s="781" t="s">
        <v>430</v>
      </c>
      <c r="Q4" s="780">
        <v>17</v>
      </c>
      <c r="R4" s="780">
        <v>18</v>
      </c>
      <c r="S4" s="781" t="s">
        <v>431</v>
      </c>
      <c r="T4" s="780">
        <v>20</v>
      </c>
      <c r="U4" s="780">
        <v>21</v>
      </c>
      <c r="V4" s="781" t="s">
        <v>432</v>
      </c>
      <c r="W4" s="780">
        <v>23</v>
      </c>
      <c r="X4" s="780">
        <v>24</v>
      </c>
      <c r="Y4" s="781" t="s">
        <v>201</v>
      </c>
      <c r="Z4" s="780">
        <v>26</v>
      </c>
      <c r="AA4" s="780">
        <v>27</v>
      </c>
      <c r="AB4" s="781" t="s">
        <v>433</v>
      </c>
      <c r="AC4" s="541">
        <v>29</v>
      </c>
      <c r="AE4" s="156"/>
    </row>
    <row r="5" spans="1:31" s="155" customFormat="1" ht="15.75" thickBot="1" x14ac:dyDescent="0.3">
      <c r="A5" s="778" t="s">
        <v>825</v>
      </c>
      <c r="B5" s="779">
        <v>12397</v>
      </c>
      <c r="C5" s="779">
        <v>6957107.6900000004</v>
      </c>
      <c r="D5" s="779">
        <v>10</v>
      </c>
      <c r="E5" s="779">
        <v>484887.06</v>
      </c>
      <c r="F5" s="779">
        <v>5693</v>
      </c>
      <c r="G5" s="779">
        <v>4222025.66</v>
      </c>
      <c r="H5" s="779">
        <v>219</v>
      </c>
      <c r="I5" s="779">
        <v>69806.73</v>
      </c>
      <c r="J5" s="779">
        <v>22</v>
      </c>
      <c r="K5" s="779">
        <v>1059.3699999999999</v>
      </c>
      <c r="L5" s="779">
        <v>4086</v>
      </c>
      <c r="M5" s="779">
        <v>13015.1</v>
      </c>
      <c r="N5" s="779">
        <v>1479</v>
      </c>
      <c r="O5" s="779">
        <v>6814797.8700000001</v>
      </c>
      <c r="P5" s="779">
        <v>478</v>
      </c>
      <c r="Q5" s="779">
        <v>366896.72</v>
      </c>
      <c r="R5" s="779">
        <v>95</v>
      </c>
      <c r="S5" s="779">
        <v>1002457.51</v>
      </c>
      <c r="T5" s="779">
        <v>458</v>
      </c>
      <c r="U5" s="779">
        <v>4279751.8899999997</v>
      </c>
      <c r="V5" s="779">
        <v>182</v>
      </c>
      <c r="W5" s="779">
        <v>1639681.42</v>
      </c>
      <c r="X5" s="779">
        <v>27</v>
      </c>
      <c r="Y5" s="779">
        <v>56268.97</v>
      </c>
      <c r="Z5" s="779">
        <v>28436</v>
      </c>
      <c r="AA5" s="779">
        <v>2906998.17</v>
      </c>
      <c r="AB5" s="779">
        <v>53582</v>
      </c>
      <c r="AC5" s="782">
        <v>28814754.16</v>
      </c>
      <c r="AE5" s="156"/>
    </row>
    <row r="6" spans="1:31" s="155" customFormat="1" x14ac:dyDescent="0.25">
      <c r="A6" s="636" t="s">
        <v>944</v>
      </c>
      <c r="B6" s="1073">
        <f>B9</f>
        <v>12379</v>
      </c>
      <c r="C6" s="1073">
        <f t="shared" ref="C6:AB6" si="0">C9</f>
        <v>7622123.1299999999</v>
      </c>
      <c r="D6" s="1073">
        <f t="shared" si="0"/>
        <v>10</v>
      </c>
      <c r="E6" s="1073">
        <f t="shared" si="0"/>
        <v>498179.28</v>
      </c>
      <c r="F6" s="1073">
        <f t="shared" si="0"/>
        <v>5996</v>
      </c>
      <c r="G6" s="1073">
        <f t="shared" si="0"/>
        <v>4450939.2300000004</v>
      </c>
      <c r="H6" s="1073">
        <f t="shared" si="0"/>
        <v>229</v>
      </c>
      <c r="I6" s="1073">
        <f t="shared" si="0"/>
        <v>71395.02</v>
      </c>
      <c r="J6" s="1073">
        <f t="shared" si="0"/>
        <v>21</v>
      </c>
      <c r="K6" s="1073">
        <f t="shared" si="0"/>
        <v>1260.75</v>
      </c>
      <c r="L6" s="1073">
        <f t="shared" si="0"/>
        <v>4292</v>
      </c>
      <c r="M6" s="1073">
        <f t="shared" si="0"/>
        <v>17349.689999999999</v>
      </c>
      <c r="N6" s="1073">
        <f t="shared" si="0"/>
        <v>1472</v>
      </c>
      <c r="O6" s="1073">
        <f t="shared" si="0"/>
        <v>7640920.7599999998</v>
      </c>
      <c r="P6" s="1073">
        <f t="shared" si="0"/>
        <v>482</v>
      </c>
      <c r="Q6" s="1073">
        <f t="shared" si="0"/>
        <v>393285.16</v>
      </c>
      <c r="R6" s="1073">
        <f t="shared" si="0"/>
        <v>96</v>
      </c>
      <c r="S6" s="1073">
        <f t="shared" si="0"/>
        <v>1025311.19</v>
      </c>
      <c r="T6" s="1073">
        <f t="shared" si="0"/>
        <v>462</v>
      </c>
      <c r="U6" s="1073">
        <f t="shared" si="0"/>
        <v>4702377.1100000003</v>
      </c>
      <c r="V6" s="1073">
        <f t="shared" si="0"/>
        <v>194</v>
      </c>
      <c r="W6" s="1073">
        <f t="shared" si="0"/>
        <v>1743562.53</v>
      </c>
      <c r="X6" s="1073">
        <f t="shared" si="0"/>
        <v>28</v>
      </c>
      <c r="Y6" s="1073">
        <f t="shared" si="0"/>
        <v>60295.72</v>
      </c>
      <c r="Z6" s="1073">
        <f t="shared" si="0"/>
        <v>27301</v>
      </c>
      <c r="AA6" s="1073">
        <f t="shared" si="0"/>
        <v>2982518.18</v>
      </c>
      <c r="AB6" s="1073">
        <f t="shared" si="0"/>
        <v>52962</v>
      </c>
      <c r="AC6" s="1074">
        <f>AC9</f>
        <v>31209517.75</v>
      </c>
      <c r="AE6" s="156"/>
    </row>
    <row r="7" spans="1:31" s="157" customFormat="1" x14ac:dyDescent="0.25">
      <c r="A7" s="1093">
        <v>46142</v>
      </c>
      <c r="B7" s="1134">
        <v>12354</v>
      </c>
      <c r="C7" s="1134">
        <v>7492674.4199999999</v>
      </c>
      <c r="D7" s="1134">
        <v>10</v>
      </c>
      <c r="E7" s="1134">
        <v>496293.27</v>
      </c>
      <c r="F7" s="1134">
        <v>5802</v>
      </c>
      <c r="G7" s="1134">
        <v>4358636.07</v>
      </c>
      <c r="H7" s="1134">
        <v>222</v>
      </c>
      <c r="I7" s="1134">
        <v>70822.27</v>
      </c>
      <c r="J7" s="1134">
        <v>22</v>
      </c>
      <c r="K7" s="1134">
        <v>1176.81</v>
      </c>
      <c r="L7" s="1134">
        <v>4170</v>
      </c>
      <c r="M7" s="1134">
        <v>15311.15</v>
      </c>
      <c r="N7" s="1134">
        <v>1485</v>
      </c>
      <c r="O7" s="1134">
        <v>7476013.9500000002</v>
      </c>
      <c r="P7" s="1134">
        <v>484</v>
      </c>
      <c r="Q7" s="1134">
        <v>384759.83</v>
      </c>
      <c r="R7" s="1134">
        <v>95</v>
      </c>
      <c r="S7" s="1134">
        <v>1058531.32</v>
      </c>
      <c r="T7" s="1134">
        <v>452</v>
      </c>
      <c r="U7" s="1134">
        <v>4494923.54</v>
      </c>
      <c r="V7" s="1134">
        <v>184</v>
      </c>
      <c r="W7" s="1134">
        <v>1695908.76</v>
      </c>
      <c r="X7" s="1134">
        <v>28</v>
      </c>
      <c r="Y7" s="1134">
        <v>60816.37</v>
      </c>
      <c r="Z7" s="1134">
        <v>28321</v>
      </c>
      <c r="AA7" s="1134">
        <v>3047666.67</v>
      </c>
      <c r="AB7" s="1134">
        <v>53629</v>
      </c>
      <c r="AC7" s="1135">
        <v>30653534.43</v>
      </c>
      <c r="AD7" s="156"/>
      <c r="AE7" s="156"/>
    </row>
    <row r="8" spans="1:31" s="157" customFormat="1" x14ac:dyDescent="0.25">
      <c r="A8" s="1658">
        <v>46173</v>
      </c>
      <c r="B8" s="1659">
        <v>12317</v>
      </c>
      <c r="C8" s="1659">
        <v>7477769.8200000003</v>
      </c>
      <c r="D8" s="1659">
        <v>10</v>
      </c>
      <c r="E8" s="1659">
        <v>487741.03</v>
      </c>
      <c r="F8" s="1659">
        <v>5875</v>
      </c>
      <c r="G8" s="1659">
        <v>4368924.17</v>
      </c>
      <c r="H8" s="1659">
        <v>225</v>
      </c>
      <c r="I8" s="1659">
        <v>71353.75</v>
      </c>
      <c r="J8" s="1659">
        <v>22</v>
      </c>
      <c r="K8" s="1659">
        <v>1165.1199999999999</v>
      </c>
      <c r="L8" s="1659">
        <v>4224</v>
      </c>
      <c r="M8" s="1659">
        <v>15721.19</v>
      </c>
      <c r="N8" s="1659">
        <v>1465</v>
      </c>
      <c r="O8" s="1659">
        <v>7473830.6799999997</v>
      </c>
      <c r="P8" s="1659">
        <v>484</v>
      </c>
      <c r="Q8" s="1659">
        <v>383189.67</v>
      </c>
      <c r="R8" s="1659">
        <v>95</v>
      </c>
      <c r="S8" s="1659">
        <v>1054563.25</v>
      </c>
      <c r="T8" s="1659">
        <v>455</v>
      </c>
      <c r="U8" s="1659">
        <v>4476727.66</v>
      </c>
      <c r="V8" s="1659">
        <v>184</v>
      </c>
      <c r="W8" s="1659">
        <v>1703729.1</v>
      </c>
      <c r="X8" s="1659">
        <v>28</v>
      </c>
      <c r="Y8" s="1659">
        <v>57977.82</v>
      </c>
      <c r="Z8" s="1659">
        <v>27485</v>
      </c>
      <c r="AA8" s="1659">
        <v>3064862.9</v>
      </c>
      <c r="AB8" s="1659">
        <v>52869</v>
      </c>
      <c r="AC8" s="1660">
        <v>30637556.16</v>
      </c>
      <c r="AD8" s="156"/>
      <c r="AE8" s="156"/>
    </row>
    <row r="9" spans="1:31" s="157" customFormat="1" ht="15.75" thickBot="1" x14ac:dyDescent="0.3">
      <c r="A9" s="1094">
        <v>46203</v>
      </c>
      <c r="B9" s="1132">
        <v>12379</v>
      </c>
      <c r="C9" s="1132">
        <v>7622123.1299999999</v>
      </c>
      <c r="D9" s="1132">
        <v>10</v>
      </c>
      <c r="E9" s="1132">
        <v>498179.28</v>
      </c>
      <c r="F9" s="1132">
        <v>5996</v>
      </c>
      <c r="G9" s="1132">
        <v>4450939.2300000004</v>
      </c>
      <c r="H9" s="1132">
        <v>229</v>
      </c>
      <c r="I9" s="1132">
        <v>71395.02</v>
      </c>
      <c r="J9" s="1132">
        <v>21</v>
      </c>
      <c r="K9" s="1132">
        <v>1260.75</v>
      </c>
      <c r="L9" s="1132">
        <v>4292</v>
      </c>
      <c r="M9" s="1132">
        <v>17349.689999999999</v>
      </c>
      <c r="N9" s="1132">
        <v>1472</v>
      </c>
      <c r="O9" s="1132">
        <v>7640920.7599999998</v>
      </c>
      <c r="P9" s="1132">
        <v>482</v>
      </c>
      <c r="Q9" s="1132">
        <v>393285.16</v>
      </c>
      <c r="R9" s="1132">
        <v>96</v>
      </c>
      <c r="S9" s="1132">
        <v>1025311.19</v>
      </c>
      <c r="T9" s="1132">
        <v>462</v>
      </c>
      <c r="U9" s="1132">
        <v>4702377.1100000003</v>
      </c>
      <c r="V9" s="1132">
        <v>194</v>
      </c>
      <c r="W9" s="1132">
        <v>1743562.53</v>
      </c>
      <c r="X9" s="1132">
        <v>28</v>
      </c>
      <c r="Y9" s="1132">
        <v>60295.72</v>
      </c>
      <c r="Z9" s="1132">
        <v>27301</v>
      </c>
      <c r="AA9" s="1132">
        <v>2982518.18</v>
      </c>
      <c r="AB9" s="1132">
        <v>52962</v>
      </c>
      <c r="AC9" s="1133">
        <v>31209517.75</v>
      </c>
      <c r="AD9" s="156"/>
      <c r="AE9" s="156"/>
    </row>
    <row r="10" spans="1:31" ht="15" customHeight="1" x14ac:dyDescent="0.25">
      <c r="A10" s="2965" t="s">
        <v>981</v>
      </c>
      <c r="B10" s="2965"/>
      <c r="C10" s="2965"/>
      <c r="D10" s="2965"/>
      <c r="E10" s="2965"/>
      <c r="F10" s="2965"/>
      <c r="G10" s="2965"/>
      <c r="H10" s="2965"/>
      <c r="I10" s="2965"/>
      <c r="J10" s="2965"/>
      <c r="K10" s="2965"/>
      <c r="L10" s="2965"/>
      <c r="M10" s="2965"/>
      <c r="N10" s="2965"/>
      <c r="O10" s="2965"/>
      <c r="P10" s="2965"/>
      <c r="Q10" s="2965"/>
      <c r="R10" s="2965"/>
      <c r="S10" s="2965"/>
      <c r="T10" s="2965"/>
      <c r="U10" s="2965"/>
      <c r="V10" s="2965"/>
      <c r="W10" s="2965"/>
      <c r="X10" s="2965"/>
      <c r="Y10" s="2965"/>
      <c r="Z10" s="2965"/>
    </row>
    <row r="11" spans="1:31" x14ac:dyDescent="0.25">
      <c r="A11" s="238" t="s">
        <v>1080</v>
      </c>
    </row>
    <row r="12" spans="1:31" ht="15" customHeight="1" x14ac:dyDescent="0.25">
      <c r="A12" s="2977" t="s">
        <v>741</v>
      </c>
      <c r="B12" s="2977"/>
      <c r="C12" s="2977"/>
      <c r="D12" s="2977"/>
      <c r="E12" s="2977"/>
      <c r="F12" s="2977"/>
      <c r="G12" s="2977"/>
      <c r="H12" s="2977"/>
      <c r="I12" s="2977"/>
      <c r="J12" s="2977"/>
      <c r="K12" s="2977"/>
      <c r="L12" s="2977"/>
      <c r="M12" s="2977"/>
      <c r="N12" s="2977"/>
      <c r="O12" s="2977"/>
      <c r="P12" s="2977"/>
      <c r="Q12" s="2977"/>
      <c r="R12" s="2977"/>
      <c r="S12" s="2977"/>
      <c r="T12" s="2977"/>
      <c r="U12" s="2977"/>
      <c r="V12" s="2977"/>
      <c r="W12" s="2977"/>
      <c r="X12" s="2977"/>
      <c r="Y12" s="2977"/>
      <c r="Z12" s="2977"/>
    </row>
    <row r="13" spans="1:31" x14ac:dyDescent="0.25">
      <c r="A13" s="153"/>
      <c r="B13" s="153"/>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row>
    <row r="14" spans="1:31" x14ac:dyDescent="0.25">
      <c r="A14" s="153"/>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row>
    <row r="15" spans="1:31" x14ac:dyDescent="0.25">
      <c r="A15" s="153"/>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row>
    <row r="16" spans="1:31" x14ac:dyDescent="0.25">
      <c r="A16" s="153"/>
      <c r="B16" s="153"/>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row>
    <row r="17" spans="1:26" x14ac:dyDescent="0.25">
      <c r="A17" s="153"/>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row>
    <row r="18" spans="1:26" x14ac:dyDescent="0.25">
      <c r="A18" s="153"/>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row>
    <row r="19" spans="1:26" x14ac:dyDescent="0.25">
      <c r="A19" s="153"/>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row>
    <row r="20" spans="1:26" x14ac:dyDescent="0.25">
      <c r="A20" s="153"/>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row>
    <row r="21" spans="1:26" x14ac:dyDescent="0.25">
      <c r="A21" s="153"/>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row>
    <row r="22" spans="1:26" x14ac:dyDescent="0.25">
      <c r="A22" s="153"/>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row>
    <row r="23" spans="1:26" x14ac:dyDescent="0.25">
      <c r="A23" s="153"/>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row>
    <row r="24" spans="1:26" x14ac:dyDescent="0.25">
      <c r="A24" s="153"/>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row>
    <row r="25" spans="1:26" x14ac:dyDescent="0.25">
      <c r="A25" s="153"/>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row>
    <row r="26" spans="1:26" x14ac:dyDescent="0.25">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row>
    <row r="27" spans="1:26" x14ac:dyDescent="0.25">
      <c r="A27" s="153"/>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row>
    <row r="28" spans="1:26" x14ac:dyDescent="0.25">
      <c r="A28" s="153"/>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row>
    <row r="29" spans="1:26" x14ac:dyDescent="0.25">
      <c r="A29" s="153"/>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row>
    <row r="30" spans="1:26" x14ac:dyDescent="0.25">
      <c r="A30" s="153"/>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row>
    <row r="31" spans="1:26" x14ac:dyDescent="0.25">
      <c r="A31" s="153"/>
      <c r="B31" s="153"/>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row>
    <row r="32" spans="1:26" x14ac:dyDescent="0.25">
      <c r="A32" s="153"/>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x14ac:dyDescent="0.25">
      <c r="A33" s="153"/>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x14ac:dyDescent="0.25">
      <c r="A34" s="153"/>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x14ac:dyDescent="0.25">
      <c r="A35" s="153"/>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x14ac:dyDescent="0.25">
      <c r="A36" s="153"/>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x14ac:dyDescent="0.25"/>
    <row r="38" spans="1:26" x14ac:dyDescent="0.25"/>
    <row r="39" spans="1:26" x14ac:dyDescent="0.25"/>
    <row r="40" spans="1:26" x14ac:dyDescent="0.25"/>
    <row r="41" spans="1:26" x14ac:dyDescent="0.25"/>
    <row r="42" spans="1:26" x14ac:dyDescent="0.25"/>
    <row r="43" spans="1:26" x14ac:dyDescent="0.25"/>
    <row r="44" spans="1:26" x14ac:dyDescent="0.25"/>
    <row r="45" spans="1:26" x14ac:dyDescent="0.25"/>
    <row r="46" spans="1:26" x14ac:dyDescent="0.25"/>
    <row r="47" spans="1:26" x14ac:dyDescent="0.25"/>
    <row r="48" spans="1:26" x14ac:dyDescent="0.25"/>
  </sheetData>
  <mergeCells count="18">
    <mergeCell ref="A10:Z10"/>
    <mergeCell ref="A12:Z12"/>
    <mergeCell ref="R2:S2"/>
    <mergeCell ref="T2:U2"/>
    <mergeCell ref="V2:W2"/>
    <mergeCell ref="X2:Y2"/>
    <mergeCell ref="Z2:AA2"/>
    <mergeCell ref="AB2:AC2"/>
    <mergeCell ref="A1:Z1"/>
    <mergeCell ref="A2:A3"/>
    <mergeCell ref="B2:C2"/>
    <mergeCell ref="D2:E2"/>
    <mergeCell ref="F2:G2"/>
    <mergeCell ref="H2:I2"/>
    <mergeCell ref="J2:K2"/>
    <mergeCell ref="L2:M2"/>
    <mergeCell ref="N2:O2"/>
    <mergeCell ref="P2:Q2"/>
  </mergeCells>
  <printOptions horizontalCentered="1"/>
  <pageMargins left="0.23622047244094491" right="0.23622047244094491" top="0.31496062992125984" bottom="0.39370078740157483" header="0.31496062992125984" footer="0.31496062992125984"/>
  <pageSetup paperSize="9" scale="27" orientation="portrait" useFirstPageNumber="1" horizontalDpi="300" verticalDpi="300" r:id="rId1"/>
  <colBreaks count="1" manualBreakCount="1">
    <brk id="15" max="14" man="1"/>
  </colBreaks>
  <ignoredErrors>
    <ignoredError sqref="S4 Y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28"/>
  <sheetViews>
    <sheetView showGridLines="0" zoomScaleNormal="100" workbookViewId="0">
      <selection activeCell="K14" sqref="K14"/>
    </sheetView>
  </sheetViews>
  <sheetFormatPr defaultColWidth="9.140625" defaultRowHeight="15" x14ac:dyDescent="0.25"/>
  <cols>
    <col min="1" max="1" width="14" customWidth="1"/>
    <col min="2" max="9" width="11.42578125" customWidth="1"/>
  </cols>
  <sheetData>
    <row r="1" spans="1:17" ht="15.75" thickBot="1" x14ac:dyDescent="0.3">
      <c r="A1" s="2329" t="s">
        <v>798</v>
      </c>
      <c r="B1" s="2329"/>
      <c r="C1" s="2329"/>
      <c r="D1" s="2329"/>
      <c r="E1" s="2329"/>
      <c r="F1" s="2329"/>
      <c r="G1" s="2329"/>
      <c r="H1" s="2329"/>
      <c r="I1" s="2329"/>
      <c r="J1" s="4"/>
      <c r="K1" s="4"/>
      <c r="L1" s="4"/>
    </row>
    <row r="2" spans="1:17" x14ac:dyDescent="0.25">
      <c r="A2" s="2330" t="s">
        <v>28</v>
      </c>
      <c r="B2" s="2333" t="s">
        <v>29</v>
      </c>
      <c r="C2" s="2333"/>
      <c r="D2" s="2333"/>
      <c r="E2" s="2333"/>
      <c r="F2" s="2333"/>
      <c r="G2" s="2333"/>
      <c r="H2" s="2333"/>
      <c r="I2" s="2334"/>
    </row>
    <row r="3" spans="1:17" x14ac:dyDescent="0.25">
      <c r="A3" s="2331"/>
      <c r="B3" s="2335" t="s">
        <v>30</v>
      </c>
      <c r="C3" s="2336"/>
      <c r="D3" s="2336"/>
      <c r="E3" s="2336"/>
      <c r="F3" s="2336"/>
      <c r="G3" s="2337"/>
      <c r="H3" s="2338" t="s">
        <v>15</v>
      </c>
      <c r="I3" s="2339"/>
    </row>
    <row r="4" spans="1:17" ht="30" customHeight="1" x14ac:dyDescent="0.25">
      <c r="A4" s="2331"/>
      <c r="B4" s="2340" t="s">
        <v>31</v>
      </c>
      <c r="C4" s="2341"/>
      <c r="D4" s="2342" t="s">
        <v>32</v>
      </c>
      <c r="E4" s="2341"/>
      <c r="F4" s="2343" t="s">
        <v>33</v>
      </c>
      <c r="G4" s="2343"/>
      <c r="H4" s="2344" t="s">
        <v>34</v>
      </c>
      <c r="I4" s="2346" t="s">
        <v>301</v>
      </c>
    </row>
    <row r="5" spans="1:17" ht="30.75" thickBot="1" x14ac:dyDescent="0.3">
      <c r="A5" s="2332"/>
      <c r="B5" s="353" t="s">
        <v>34</v>
      </c>
      <c r="C5" s="355" t="s">
        <v>301</v>
      </c>
      <c r="D5" s="355" t="s">
        <v>34</v>
      </c>
      <c r="E5" s="354" t="s">
        <v>596</v>
      </c>
      <c r="F5" s="353" t="s">
        <v>34</v>
      </c>
      <c r="G5" s="353" t="s">
        <v>301</v>
      </c>
      <c r="H5" s="2345"/>
      <c r="I5" s="2347"/>
    </row>
    <row r="6" spans="1:17" ht="15.75" thickBot="1" x14ac:dyDescent="0.3">
      <c r="A6" s="747" t="s">
        <v>825</v>
      </c>
      <c r="B6" s="1026">
        <v>118</v>
      </c>
      <c r="C6" s="1026">
        <v>35135.086495854994</v>
      </c>
      <c r="D6" s="1026">
        <v>2</v>
      </c>
      <c r="E6" s="1026">
        <v>30.9024</v>
      </c>
      <c r="F6" s="1026">
        <v>2</v>
      </c>
      <c r="G6" s="1026">
        <v>19.069764800000002</v>
      </c>
      <c r="H6" s="1027">
        <v>122</v>
      </c>
      <c r="I6" s="1028">
        <v>35185.058660654991</v>
      </c>
      <c r="K6" s="5"/>
      <c r="L6" s="5"/>
      <c r="M6" s="6"/>
      <c r="N6" s="6"/>
    </row>
    <row r="7" spans="1:17" x14ac:dyDescent="0.25">
      <c r="A7" s="1147" t="s">
        <v>944</v>
      </c>
      <c r="B7" s="1148">
        <f>SUM(B8:B10)</f>
        <v>36</v>
      </c>
      <c r="C7" s="1148">
        <f t="shared" ref="C7:G7" si="0">SUM(C8:C10)</f>
        <v>27147.229035840002</v>
      </c>
      <c r="D7" s="1148">
        <f t="shared" si="0"/>
        <v>1</v>
      </c>
      <c r="E7" s="1148">
        <f t="shared" si="0"/>
        <v>15.42</v>
      </c>
      <c r="F7" s="1148">
        <f t="shared" si="0"/>
        <v>1</v>
      </c>
      <c r="G7" s="1148">
        <f t="shared" si="0"/>
        <v>14.72</v>
      </c>
      <c r="H7" s="1148">
        <f>SUM(H8:H10)</f>
        <v>38</v>
      </c>
      <c r="I7" s="1149">
        <f>SUM(I8:I10)</f>
        <v>27177.369035840002</v>
      </c>
      <c r="J7" s="5"/>
      <c r="K7" s="5"/>
      <c r="L7" s="5"/>
      <c r="M7" s="5"/>
      <c r="N7" s="5"/>
      <c r="O7" s="5"/>
      <c r="P7" s="5"/>
      <c r="Q7" s="5"/>
    </row>
    <row r="8" spans="1:17" x14ac:dyDescent="0.25">
      <c r="A8" s="1106">
        <v>46142</v>
      </c>
      <c r="B8" s="1150">
        <v>12</v>
      </c>
      <c r="C8" s="1151">
        <v>11018.96</v>
      </c>
      <c r="D8" s="1151">
        <v>1</v>
      </c>
      <c r="E8" s="1151">
        <v>15.42</v>
      </c>
      <c r="F8" s="1151">
        <v>1</v>
      </c>
      <c r="G8" s="1151">
        <v>14.72</v>
      </c>
      <c r="H8" s="1151">
        <v>14</v>
      </c>
      <c r="I8" s="1152">
        <v>11049.1</v>
      </c>
      <c r="J8" s="5"/>
      <c r="K8" s="5"/>
      <c r="L8" s="5"/>
      <c r="M8" s="5"/>
      <c r="N8" s="5"/>
      <c r="O8" s="5"/>
      <c r="P8" s="5"/>
      <c r="Q8" s="5"/>
    </row>
    <row r="9" spans="1:17" x14ac:dyDescent="0.25">
      <c r="A9" s="1393">
        <v>46173</v>
      </c>
      <c r="B9" s="1536">
        <v>9</v>
      </c>
      <c r="C9" s="1537">
        <v>2380.7166247470004</v>
      </c>
      <c r="D9" s="1537">
        <v>0</v>
      </c>
      <c r="E9" s="1537">
        <v>0</v>
      </c>
      <c r="F9" s="1537">
        <v>0</v>
      </c>
      <c r="G9" s="1537">
        <v>0</v>
      </c>
      <c r="H9" s="1537">
        <v>9</v>
      </c>
      <c r="I9" s="1538">
        <v>2380.7166247470004</v>
      </c>
      <c r="J9" s="5"/>
      <c r="K9" s="5"/>
      <c r="L9" s="5"/>
      <c r="M9" s="5"/>
      <c r="N9" s="5"/>
      <c r="O9" s="5"/>
      <c r="P9" s="5"/>
      <c r="Q9" s="5"/>
    </row>
    <row r="10" spans="1:17" ht="15.75" thickBot="1" x14ac:dyDescent="0.3">
      <c r="A10" s="1395">
        <v>46203</v>
      </c>
      <c r="B10" s="1539">
        <v>15</v>
      </c>
      <c r="C10" s="1540">
        <v>13747.552411093002</v>
      </c>
      <c r="D10" s="1540">
        <v>0</v>
      </c>
      <c r="E10" s="1540">
        <v>0</v>
      </c>
      <c r="F10" s="1540">
        <v>0</v>
      </c>
      <c r="G10" s="1540">
        <v>0</v>
      </c>
      <c r="H10" s="1540">
        <v>15</v>
      </c>
      <c r="I10" s="1541">
        <v>13747.552411093002</v>
      </c>
      <c r="K10" s="5"/>
      <c r="L10" s="5"/>
      <c r="N10" s="6"/>
    </row>
    <row r="11" spans="1:17" x14ac:dyDescent="0.25">
      <c r="A11" s="114" t="s">
        <v>5</v>
      </c>
      <c r="B11" s="170"/>
      <c r="C11" s="170"/>
      <c r="D11" s="170"/>
      <c r="E11" s="170"/>
      <c r="F11" s="171"/>
      <c r="G11" s="171"/>
      <c r="H11" s="180"/>
      <c r="I11" s="181"/>
      <c r="K11" s="5"/>
      <c r="L11" s="5"/>
      <c r="M11" s="6"/>
      <c r="N11" s="6"/>
    </row>
    <row r="12" spans="1:17" s="172" customFormat="1" ht="15" customHeight="1" x14ac:dyDescent="0.25">
      <c r="A12" s="2327" t="s">
        <v>1115</v>
      </c>
      <c r="B12" s="2327"/>
      <c r="C12" s="2327"/>
      <c r="D12" s="2327"/>
      <c r="E12" s="2327"/>
      <c r="F12" s="2327"/>
      <c r="G12" s="2327"/>
      <c r="H12" s="170"/>
      <c r="I12" s="175"/>
      <c r="K12" s="173"/>
      <c r="L12" s="173"/>
      <c r="M12" s="174"/>
      <c r="N12" s="174"/>
    </row>
    <row r="13" spans="1:17" s="172" customFormat="1" x14ac:dyDescent="0.25">
      <c r="A13" s="2328" t="s">
        <v>1116</v>
      </c>
      <c r="B13" s="2328"/>
      <c r="C13" s="2328"/>
      <c r="D13" s="195"/>
      <c r="E13" s="171"/>
      <c r="F13" s="170"/>
      <c r="G13" s="171"/>
      <c r="H13" s="170"/>
      <c r="I13" s="175"/>
      <c r="K13" s="173"/>
      <c r="L13" s="173"/>
      <c r="M13" s="174"/>
      <c r="N13" s="174"/>
    </row>
    <row r="14" spans="1:17" s="520" customFormat="1" x14ac:dyDescent="0.25">
      <c r="A14" s="1487" t="s">
        <v>1053</v>
      </c>
    </row>
    <row r="15" spans="1:17" s="172" customFormat="1" x14ac:dyDescent="0.25">
      <c r="A15" s="197" t="s">
        <v>527</v>
      </c>
      <c r="B15" s="197"/>
      <c r="C15" s="197"/>
      <c r="D15" s="197"/>
      <c r="E15" s="197"/>
      <c r="F15" s="197"/>
      <c r="G15" s="197"/>
      <c r="H15" s="170"/>
      <c r="I15" s="175"/>
      <c r="K15" s="173"/>
      <c r="L15" s="173"/>
      <c r="M15" s="174"/>
      <c r="N15" s="174"/>
    </row>
    <row r="16" spans="1:17" x14ac:dyDescent="0.25">
      <c r="A16" s="11"/>
      <c r="B16" s="7"/>
      <c r="C16" s="7"/>
      <c r="D16" s="7"/>
      <c r="E16" s="7"/>
      <c r="F16" s="7"/>
      <c r="G16" s="7"/>
      <c r="H16" s="7"/>
      <c r="I16" s="7"/>
      <c r="J16" s="13"/>
      <c r="K16" s="5"/>
      <c r="L16" s="5"/>
      <c r="M16" s="6"/>
      <c r="N16" s="6"/>
    </row>
    <row r="17" spans="1:14" x14ac:dyDescent="0.25">
      <c r="A17" s="11"/>
      <c r="B17" s="7"/>
      <c r="C17" s="12"/>
      <c r="D17" s="7"/>
      <c r="E17" s="7"/>
      <c r="F17" s="7"/>
      <c r="G17" s="7"/>
      <c r="H17" s="7"/>
      <c r="I17" s="12"/>
      <c r="J17" s="13"/>
      <c r="K17" s="5"/>
      <c r="L17" s="5"/>
      <c r="M17" s="6"/>
      <c r="N17" s="6"/>
    </row>
    <row r="18" spans="1:14" x14ac:dyDescent="0.25">
      <c r="A18" s="11"/>
      <c r="B18" s="14"/>
      <c r="C18" s="15"/>
      <c r="D18" s="14"/>
      <c r="E18" s="15"/>
      <c r="F18" s="14"/>
      <c r="G18" s="14"/>
      <c r="H18" s="14"/>
      <c r="I18" s="15"/>
      <c r="K18" s="5"/>
      <c r="L18" s="5"/>
      <c r="M18" s="6"/>
      <c r="N18" s="6"/>
    </row>
    <row r="19" spans="1:14" x14ac:dyDescent="0.25">
      <c r="A19" s="16"/>
      <c r="B19" s="17"/>
      <c r="C19" s="17"/>
      <c r="D19" s="17"/>
      <c r="E19" s="17"/>
      <c r="F19" s="17"/>
      <c r="G19" s="17"/>
      <c r="H19" s="17"/>
      <c r="I19" s="17"/>
    </row>
    <row r="20" spans="1:14" x14ac:dyDescent="0.25">
      <c r="A20" s="16"/>
      <c r="B20" s="17"/>
      <c r="C20" s="17"/>
      <c r="D20" s="17"/>
      <c r="E20" s="17"/>
      <c r="F20" s="17"/>
      <c r="G20" s="17"/>
      <c r="H20" s="17"/>
      <c r="I20" s="17"/>
    </row>
    <row r="21" spans="1:14" x14ac:dyDescent="0.25">
      <c r="A21" s="18"/>
      <c r="B21" s="17"/>
      <c r="C21" s="17"/>
      <c r="D21" s="17"/>
      <c r="E21" s="17"/>
      <c r="F21" s="17"/>
      <c r="G21" s="17"/>
      <c r="H21" s="17"/>
      <c r="I21" s="17"/>
    </row>
    <row r="22" spans="1:14" x14ac:dyDescent="0.25">
      <c r="A22" s="18"/>
      <c r="B22" s="17"/>
      <c r="C22" s="17"/>
      <c r="D22" s="17"/>
      <c r="E22" s="17"/>
      <c r="F22" s="17"/>
      <c r="G22" s="17"/>
      <c r="H22" s="17"/>
      <c r="I22" s="17"/>
    </row>
    <row r="23" spans="1:14" x14ac:dyDescent="0.25">
      <c r="H23" s="10"/>
      <c r="I23" s="10"/>
    </row>
    <row r="24" spans="1:14" x14ac:dyDescent="0.25">
      <c r="H24" s="10"/>
      <c r="I24" s="10"/>
    </row>
    <row r="25" spans="1:14" x14ac:dyDescent="0.25">
      <c r="H25" s="19"/>
      <c r="I25" s="19"/>
    </row>
    <row r="26" spans="1:14" x14ac:dyDescent="0.25">
      <c r="H26" s="20"/>
      <c r="I26" s="20"/>
    </row>
    <row r="28" spans="1:14" x14ac:dyDescent="0.25">
      <c r="B28" s="6"/>
      <c r="C28" s="6"/>
      <c r="D28" s="6"/>
      <c r="E28" s="6"/>
      <c r="F28" s="6"/>
      <c r="G28" s="6"/>
      <c r="H28" s="6"/>
      <c r="I28" s="6"/>
    </row>
  </sheetData>
  <mergeCells count="12">
    <mergeCell ref="A12:G12"/>
    <mergeCell ref="A13:C13"/>
    <mergeCell ref="A1:I1"/>
    <mergeCell ref="A2:A5"/>
    <mergeCell ref="B2:I2"/>
    <mergeCell ref="B3:G3"/>
    <mergeCell ref="H3:I3"/>
    <mergeCell ref="B4:C4"/>
    <mergeCell ref="D4:E4"/>
    <mergeCell ref="F4:G4"/>
    <mergeCell ref="H4:H5"/>
    <mergeCell ref="I4:I5"/>
  </mergeCells>
  <printOptions horizontalCentered="1"/>
  <pageMargins left="0.23622047244094491" right="0.23622047244094491" top="0.31496062992125984" bottom="0.39370078740157483" header="0.31496062992125984" footer="0.31496062992125984"/>
  <pageSetup paperSize="9" scale="94" orientation="portrait" useFirstPageNumber="1"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Z39"/>
  <sheetViews>
    <sheetView zoomScaleNormal="100" workbookViewId="0">
      <selection activeCell="L21" sqref="L21"/>
    </sheetView>
  </sheetViews>
  <sheetFormatPr defaultColWidth="0" defaultRowHeight="15" zeroHeight="1" x14ac:dyDescent="0.25"/>
  <cols>
    <col min="1" max="1" width="20.7109375" style="142" bestFit="1" customWidth="1"/>
    <col min="2" max="2" width="11.42578125" style="142" customWidth="1"/>
    <col min="3" max="4" width="11" style="142" customWidth="1"/>
    <col min="5" max="5" width="11.140625" style="142" customWidth="1"/>
    <col min="6" max="6" width="11.42578125" style="142" customWidth="1"/>
    <col min="7" max="7" width="11" style="142" customWidth="1"/>
    <col min="8" max="8" width="10.28515625" style="142" customWidth="1"/>
    <col min="9" max="10" width="10.140625" style="142" bestFit="1" customWidth="1"/>
    <col min="11" max="11" width="10.28515625" style="142" bestFit="1" customWidth="1"/>
    <col min="12" max="26" width="9.140625" style="142" customWidth="1"/>
    <col min="27" max="16384" width="9.140625" style="142" hidden="1"/>
  </cols>
  <sheetData>
    <row r="1" spans="1:15" ht="15" customHeight="1" thickBot="1" x14ac:dyDescent="0.3">
      <c r="A1" s="2982" t="s">
        <v>931</v>
      </c>
      <c r="B1" s="2983"/>
      <c r="C1" s="2983"/>
      <c r="D1" s="2983"/>
      <c r="E1" s="2983"/>
      <c r="F1" s="2983"/>
      <c r="G1" s="2983"/>
      <c r="H1" s="2983"/>
      <c r="I1" s="2983"/>
      <c r="J1" s="2983"/>
      <c r="K1" s="2983"/>
    </row>
    <row r="2" spans="1:15" ht="15" customHeight="1" x14ac:dyDescent="0.25">
      <c r="A2" s="2984" t="s">
        <v>434</v>
      </c>
      <c r="B2" s="2986" t="s">
        <v>435</v>
      </c>
      <c r="C2" s="2987"/>
      <c r="D2" s="2987"/>
      <c r="E2" s="2987"/>
      <c r="F2" s="2987"/>
      <c r="G2" s="2987"/>
      <c r="H2" s="2987"/>
      <c r="I2" s="2987"/>
      <c r="J2" s="2987"/>
      <c r="K2" s="2987"/>
      <c r="L2" s="2987"/>
      <c r="M2" s="2987"/>
      <c r="N2" s="2987"/>
      <c r="O2" s="2988"/>
    </row>
    <row r="3" spans="1:15" ht="15.75" thickBot="1" x14ac:dyDescent="0.3">
      <c r="A3" s="2985"/>
      <c r="B3" s="635">
        <v>44896</v>
      </c>
      <c r="C3" s="635">
        <v>44986</v>
      </c>
      <c r="D3" s="635">
        <v>45078</v>
      </c>
      <c r="E3" s="635">
        <v>45170</v>
      </c>
      <c r="F3" s="635">
        <v>45261</v>
      </c>
      <c r="G3" s="635">
        <v>45352</v>
      </c>
      <c r="H3" s="635">
        <v>45444</v>
      </c>
      <c r="I3" s="635">
        <v>45536</v>
      </c>
      <c r="J3" s="635">
        <v>45627</v>
      </c>
      <c r="K3" s="635">
        <v>45717</v>
      </c>
      <c r="L3" s="635">
        <v>45809</v>
      </c>
      <c r="M3" s="635">
        <v>45901</v>
      </c>
      <c r="N3" s="1664">
        <v>45992</v>
      </c>
      <c r="O3" s="1665">
        <v>46082</v>
      </c>
    </row>
    <row r="4" spans="1:15" x14ac:dyDescent="0.25">
      <c r="A4" s="1426" t="s">
        <v>436</v>
      </c>
      <c r="B4" s="1427">
        <v>3176</v>
      </c>
      <c r="C4" s="1428">
        <v>3448</v>
      </c>
      <c r="D4" s="1429">
        <v>2300</v>
      </c>
      <c r="E4" s="1430">
        <v>2072</v>
      </c>
      <c r="F4" s="1431">
        <v>2138</v>
      </c>
      <c r="G4" s="1431">
        <v>2040</v>
      </c>
      <c r="H4" s="1431">
        <v>1953</v>
      </c>
      <c r="I4" s="1431">
        <v>1434</v>
      </c>
      <c r="J4" s="1431">
        <v>1505</v>
      </c>
      <c r="K4" s="1431">
        <v>1023</v>
      </c>
      <c r="L4" s="1431">
        <v>1590</v>
      </c>
      <c r="M4" s="1431">
        <v>1826</v>
      </c>
      <c r="N4" s="1666">
        <v>3017</v>
      </c>
      <c r="O4" s="1685">
        <v>3044.8</v>
      </c>
    </row>
    <row r="5" spans="1:15" x14ac:dyDescent="0.25">
      <c r="A5" s="1668" t="s">
        <v>437</v>
      </c>
      <c r="B5" s="1669">
        <v>57</v>
      </c>
      <c r="C5" s="1670">
        <v>166</v>
      </c>
      <c r="D5" s="1671">
        <v>271</v>
      </c>
      <c r="E5" s="1672">
        <v>136</v>
      </c>
      <c r="F5" s="1667">
        <v>461</v>
      </c>
      <c r="G5" s="1667">
        <v>494</v>
      </c>
      <c r="H5" s="1667">
        <v>166</v>
      </c>
      <c r="I5" s="1667">
        <v>471</v>
      </c>
      <c r="J5" s="1667">
        <v>471</v>
      </c>
      <c r="K5" s="1667">
        <v>328</v>
      </c>
      <c r="L5" s="1667">
        <v>1638</v>
      </c>
      <c r="M5" s="1667">
        <v>2402</v>
      </c>
      <c r="N5" s="1673">
        <v>2838</v>
      </c>
      <c r="O5" s="1685">
        <v>2075.2600000000002</v>
      </c>
    </row>
    <row r="6" spans="1:15" x14ac:dyDescent="0.25">
      <c r="A6" s="1668" t="s">
        <v>438</v>
      </c>
      <c r="B6" s="1669">
        <v>656</v>
      </c>
      <c r="C6" s="1670">
        <v>656</v>
      </c>
      <c r="D6" s="1671">
        <v>656</v>
      </c>
      <c r="E6" s="1672">
        <v>564</v>
      </c>
      <c r="F6" s="1667">
        <v>658</v>
      </c>
      <c r="G6" s="1667">
        <v>658</v>
      </c>
      <c r="H6" s="1667">
        <v>606</v>
      </c>
      <c r="I6" s="1667">
        <v>608</v>
      </c>
      <c r="J6" s="1667">
        <v>608</v>
      </c>
      <c r="K6" s="1667">
        <v>51</v>
      </c>
      <c r="L6" s="1667">
        <v>51</v>
      </c>
      <c r="M6" s="1667">
        <v>66</v>
      </c>
      <c r="N6" s="1673">
        <v>51</v>
      </c>
      <c r="O6" s="1685">
        <v>50.56</v>
      </c>
    </row>
    <row r="7" spans="1:15" x14ac:dyDescent="0.25">
      <c r="A7" s="1668" t="s">
        <v>439</v>
      </c>
      <c r="B7" s="1674">
        <v>0</v>
      </c>
      <c r="C7" s="1675">
        <v>0</v>
      </c>
      <c r="D7" s="1676">
        <v>0</v>
      </c>
      <c r="E7" s="1677">
        <v>45</v>
      </c>
      <c r="F7" s="1678">
        <v>0</v>
      </c>
      <c r="G7" s="1678">
        <v>0</v>
      </c>
      <c r="H7" s="1678">
        <v>0</v>
      </c>
      <c r="I7" s="1678">
        <v>0</v>
      </c>
      <c r="J7" s="1678">
        <v>0</v>
      </c>
      <c r="K7" s="1678">
        <v>0</v>
      </c>
      <c r="L7" s="1678">
        <v>19</v>
      </c>
      <c r="M7" s="1678">
        <v>30</v>
      </c>
      <c r="N7" s="1679">
        <v>52</v>
      </c>
      <c r="O7" s="1685">
        <v>77.92</v>
      </c>
    </row>
    <row r="8" spans="1:15" x14ac:dyDescent="0.25">
      <c r="A8" s="1668" t="s">
        <v>440</v>
      </c>
      <c r="B8" s="1669">
        <v>213</v>
      </c>
      <c r="C8" s="1670">
        <v>219</v>
      </c>
      <c r="D8" s="1671">
        <v>219</v>
      </c>
      <c r="E8" s="1672">
        <v>187</v>
      </c>
      <c r="F8" s="1667">
        <v>180</v>
      </c>
      <c r="G8" s="1667">
        <v>219</v>
      </c>
      <c r="H8" s="1667">
        <v>219</v>
      </c>
      <c r="I8" s="1667">
        <v>34</v>
      </c>
      <c r="J8" s="1667">
        <v>34</v>
      </c>
      <c r="K8" s="1667">
        <v>64</v>
      </c>
      <c r="L8" s="1667">
        <v>219</v>
      </c>
      <c r="M8" s="1667">
        <v>336</v>
      </c>
      <c r="N8" s="1673">
        <v>379</v>
      </c>
      <c r="O8" s="1685">
        <v>329.61</v>
      </c>
    </row>
    <row r="9" spans="1:15" x14ac:dyDescent="0.25">
      <c r="A9" s="1668" t="s">
        <v>441</v>
      </c>
      <c r="B9" s="1669">
        <v>197</v>
      </c>
      <c r="C9" s="1670">
        <v>1416</v>
      </c>
      <c r="D9" s="1671">
        <v>2066</v>
      </c>
      <c r="E9" s="1672">
        <v>2106</v>
      </c>
      <c r="F9" s="1667">
        <v>1899</v>
      </c>
      <c r="G9" s="1667">
        <v>1649</v>
      </c>
      <c r="H9" s="1667">
        <v>1355</v>
      </c>
      <c r="I9" s="1667">
        <v>1521</v>
      </c>
      <c r="J9" s="1667">
        <v>2291</v>
      </c>
      <c r="K9" s="1667">
        <v>254</v>
      </c>
      <c r="L9" s="1667">
        <v>1325</v>
      </c>
      <c r="M9" s="1667">
        <v>1326</v>
      </c>
      <c r="N9" s="1673">
        <v>1009</v>
      </c>
      <c r="O9" s="1685">
        <v>97.24</v>
      </c>
    </row>
    <row r="10" spans="1:15" x14ac:dyDescent="0.25">
      <c r="A10" s="1668" t="s">
        <v>442</v>
      </c>
      <c r="B10" s="1669">
        <v>12</v>
      </c>
      <c r="C10" s="1670">
        <v>12</v>
      </c>
      <c r="D10" s="1671">
        <v>632</v>
      </c>
      <c r="E10" s="1672">
        <v>316</v>
      </c>
      <c r="F10" s="1667">
        <v>188</v>
      </c>
      <c r="G10" s="1667">
        <v>188</v>
      </c>
      <c r="H10" s="1667">
        <v>44</v>
      </c>
      <c r="I10" s="1678">
        <v>0</v>
      </c>
      <c r="J10" s="1678">
        <v>0</v>
      </c>
      <c r="K10" s="1678">
        <v>0</v>
      </c>
      <c r="L10" s="1678">
        <v>46</v>
      </c>
      <c r="M10" s="1678">
        <v>64</v>
      </c>
      <c r="N10" s="1679">
        <v>46</v>
      </c>
      <c r="O10" s="1685">
        <v>103.47</v>
      </c>
    </row>
    <row r="11" spans="1:15" ht="15.75" thickBot="1" x14ac:dyDescent="0.3">
      <c r="A11" s="1686" t="s">
        <v>114</v>
      </c>
      <c r="B11" s="1680">
        <v>37132</v>
      </c>
      <c r="C11" s="1681">
        <v>42369</v>
      </c>
      <c r="D11" s="1682">
        <v>37055</v>
      </c>
      <c r="E11" s="1683">
        <v>42119</v>
      </c>
      <c r="F11" s="1684">
        <v>41728</v>
      </c>
      <c r="G11" s="1684">
        <v>48673</v>
      </c>
      <c r="H11" s="1684">
        <v>48854</v>
      </c>
      <c r="I11" s="1684">
        <v>43042</v>
      </c>
      <c r="J11" s="1684">
        <v>50503</v>
      </c>
      <c r="K11" s="1684">
        <v>45945</v>
      </c>
      <c r="L11" s="1684">
        <v>54195</v>
      </c>
      <c r="M11" s="1684">
        <v>59323</v>
      </c>
      <c r="N11" s="1684">
        <v>64935</v>
      </c>
      <c r="O11" s="1687">
        <v>58966.55</v>
      </c>
    </row>
    <row r="12" spans="1:15" ht="15.75" thickBot="1" x14ac:dyDescent="0.3">
      <c r="A12" s="1688" t="s">
        <v>15</v>
      </c>
      <c r="B12" s="1689">
        <f t="shared" ref="B12:G12" si="0">SUM(B4:B11)</f>
        <v>41443</v>
      </c>
      <c r="C12" s="1689">
        <f t="shared" si="0"/>
        <v>48286</v>
      </c>
      <c r="D12" s="1689">
        <f t="shared" si="0"/>
        <v>43199</v>
      </c>
      <c r="E12" s="1689">
        <f t="shared" si="0"/>
        <v>47545</v>
      </c>
      <c r="F12" s="1689">
        <f t="shared" si="0"/>
        <v>47252</v>
      </c>
      <c r="G12" s="1689">
        <f t="shared" si="0"/>
        <v>53921</v>
      </c>
      <c r="H12" s="1689">
        <v>53197</v>
      </c>
      <c r="I12" s="1689">
        <f t="shared" ref="I12:N12" si="1">SUM(I4:I11)</f>
        <v>47110</v>
      </c>
      <c r="J12" s="1689">
        <f t="shared" si="1"/>
        <v>55412</v>
      </c>
      <c r="K12" s="1689">
        <f t="shared" si="1"/>
        <v>47665</v>
      </c>
      <c r="L12" s="1689">
        <f t="shared" si="1"/>
        <v>59083</v>
      </c>
      <c r="M12" s="1689">
        <f t="shared" si="1"/>
        <v>65373</v>
      </c>
      <c r="N12" s="1689">
        <f t="shared" si="1"/>
        <v>72327</v>
      </c>
      <c r="O12" s="1690">
        <f>SUM(O4:O11)</f>
        <v>64745.41</v>
      </c>
    </row>
    <row r="13" spans="1:15" x14ac:dyDescent="0.25">
      <c r="A13" s="206" t="s">
        <v>963</v>
      </c>
      <c r="B13" s="207"/>
      <c r="C13" s="207"/>
      <c r="D13" s="207"/>
      <c r="E13" s="207"/>
      <c r="F13" s="207"/>
      <c r="G13" s="205"/>
      <c r="H13" s="205"/>
      <c r="I13" s="205"/>
      <c r="J13" s="205"/>
      <c r="K13" s="205"/>
    </row>
    <row r="14" spans="1:15" x14ac:dyDescent="0.25">
      <c r="A14" s="204" t="s">
        <v>443</v>
      </c>
    </row>
    <row r="15" spans="1:15" x14ac:dyDescent="0.25">
      <c r="B15" s="146"/>
      <c r="C15" s="146"/>
      <c r="D15" s="146"/>
      <c r="E15" s="146"/>
      <c r="F15" s="146"/>
      <c r="G15" s="146"/>
      <c r="H15" s="146"/>
    </row>
    <row r="16" spans="1: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sheetData>
  <mergeCells count="3">
    <mergeCell ref="A1:K1"/>
    <mergeCell ref="A2:A3"/>
    <mergeCell ref="B2:O2"/>
  </mergeCells>
  <printOptions horizontalCentered="1"/>
  <pageMargins left="0.23622047244094491" right="0.23622047244094491" top="0.31496062992125984" bottom="0.39370078740157483" header="0.31496062992125984" footer="0.31496062992125984"/>
  <pageSetup paperSize="9" scale="77" orientation="portrait" useFirstPageNumber="1" r:id="rId1"/>
  <ignoredErrors>
    <ignoredError sqref="B12:N12" formulaRange="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N12"/>
  <sheetViews>
    <sheetView workbookViewId="0">
      <selection activeCell="N13" sqref="N13"/>
    </sheetView>
  </sheetViews>
  <sheetFormatPr defaultColWidth="9.140625" defaultRowHeight="15" x14ac:dyDescent="0.25"/>
  <cols>
    <col min="1" max="1" width="9.140625" style="496"/>
    <col min="2" max="2" width="11.5703125" style="142" bestFit="1" customWidth="1"/>
    <col min="3" max="3" width="10.28515625" style="142" bestFit="1" customWidth="1"/>
    <col min="4" max="4" width="11.5703125" style="142" bestFit="1" customWidth="1"/>
    <col min="5" max="5" width="11.7109375" style="142" bestFit="1" customWidth="1"/>
    <col min="6" max="6" width="10.140625" style="142" bestFit="1" customWidth="1"/>
    <col min="7" max="7" width="11.7109375" style="142" bestFit="1" customWidth="1"/>
    <col min="8" max="8" width="9.7109375" style="142" bestFit="1" customWidth="1"/>
    <col min="9" max="9" width="9" style="142" bestFit="1" customWidth="1"/>
    <col min="10" max="10" width="9.7109375" style="142" bestFit="1" customWidth="1"/>
    <col min="11" max="11" width="12.85546875" style="142" customWidth="1"/>
    <col min="12" max="13" width="9.140625" style="142"/>
    <col min="14" max="14" width="13.7109375" style="142" customWidth="1"/>
    <col min="15" max="15" width="9.140625" style="142"/>
    <col min="16" max="16" width="12.85546875" style="142" customWidth="1"/>
    <col min="17" max="17" width="10" style="142" bestFit="1" customWidth="1"/>
    <col min="18" max="16384" width="9.140625" style="142"/>
  </cols>
  <sheetData>
    <row r="1" spans="1:14" s="473" customFormat="1" ht="15" customHeight="1" thickBot="1" x14ac:dyDescent="0.3">
      <c r="A1" s="499" t="s">
        <v>932</v>
      </c>
    </row>
    <row r="2" spans="1:14" x14ac:dyDescent="0.25">
      <c r="A2" s="2989" t="s">
        <v>28</v>
      </c>
      <c r="B2" s="2991" t="s">
        <v>444</v>
      </c>
      <c r="C2" s="2992"/>
      <c r="D2" s="2993"/>
      <c r="E2" s="2994" t="s">
        <v>445</v>
      </c>
      <c r="F2" s="2511"/>
      <c r="G2" s="2512"/>
      <c r="H2" s="2991" t="s">
        <v>446</v>
      </c>
      <c r="I2" s="2992"/>
      <c r="J2" s="2993"/>
      <c r="K2" s="2995" t="s">
        <v>447</v>
      </c>
      <c r="N2" s="494"/>
    </row>
    <row r="3" spans="1:14" ht="30.75" thickBot="1" x14ac:dyDescent="0.3">
      <c r="A3" s="2990"/>
      <c r="B3" s="416" t="s">
        <v>448</v>
      </c>
      <c r="C3" s="415" t="s">
        <v>314</v>
      </c>
      <c r="D3" s="423" t="s">
        <v>15</v>
      </c>
      <c r="E3" s="415" t="s">
        <v>448</v>
      </c>
      <c r="F3" s="415" t="s">
        <v>314</v>
      </c>
      <c r="G3" s="423" t="s">
        <v>15</v>
      </c>
      <c r="H3" s="415" t="s">
        <v>448</v>
      </c>
      <c r="I3" s="416" t="s">
        <v>314</v>
      </c>
      <c r="J3" s="415" t="s">
        <v>15</v>
      </c>
      <c r="K3" s="2996"/>
    </row>
    <row r="4" spans="1:14" x14ac:dyDescent="0.25">
      <c r="A4" s="470">
        <v>1</v>
      </c>
      <c r="B4" s="471">
        <v>2</v>
      </c>
      <c r="C4" s="471">
        <v>3</v>
      </c>
      <c r="D4" s="471">
        <v>4</v>
      </c>
      <c r="E4" s="471">
        <v>5</v>
      </c>
      <c r="F4" s="471">
        <v>6</v>
      </c>
      <c r="G4" s="471">
        <v>7</v>
      </c>
      <c r="H4" s="471">
        <v>8</v>
      </c>
      <c r="I4" s="471">
        <v>9</v>
      </c>
      <c r="J4" s="471">
        <v>10</v>
      </c>
      <c r="K4" s="467">
        <v>11</v>
      </c>
    </row>
    <row r="5" spans="1:14" ht="15.75" thickBot="1" x14ac:dyDescent="0.3">
      <c r="A5" s="769" t="s">
        <v>825</v>
      </c>
      <c r="B5" s="770">
        <v>12148010.09418237</v>
      </c>
      <c r="C5" s="770">
        <v>3601621.0285878405</v>
      </c>
      <c r="D5" s="770">
        <v>15749631.122770211</v>
      </c>
      <c r="E5" s="770">
        <v>11510707.1887486</v>
      </c>
      <c r="F5" s="770">
        <v>3502903.0533084422</v>
      </c>
      <c r="G5" s="770">
        <v>15013610.242057042</v>
      </c>
      <c r="H5" s="770">
        <v>637302.90543364186</v>
      </c>
      <c r="I5" s="770">
        <v>98717.975279408012</v>
      </c>
      <c r="J5" s="770">
        <v>736020.8807130499</v>
      </c>
      <c r="K5" s="771">
        <v>7373376.9746668451</v>
      </c>
      <c r="L5" s="512"/>
      <c r="M5" s="512"/>
      <c r="N5" s="512"/>
    </row>
    <row r="6" spans="1:14" x14ac:dyDescent="0.25">
      <c r="A6" s="636" t="s">
        <v>944</v>
      </c>
      <c r="B6" s="1068">
        <f>SUM(B7:B9)</f>
        <v>3333623.1893386547</v>
      </c>
      <c r="C6" s="1068">
        <f t="shared" ref="C6:J6" si="0">SUM(C7:C9)</f>
        <v>907780.76994660986</v>
      </c>
      <c r="D6" s="1068">
        <f t="shared" si="0"/>
        <v>4241403.9592852648</v>
      </c>
      <c r="E6" s="1068">
        <f t="shared" si="0"/>
        <v>3152469.5402381266</v>
      </c>
      <c r="F6" s="1068">
        <f t="shared" si="0"/>
        <v>883501.39904388029</v>
      </c>
      <c r="G6" s="1068">
        <f t="shared" si="0"/>
        <v>4035970.939282007</v>
      </c>
      <c r="H6" s="1068">
        <f t="shared" si="0"/>
        <v>181153.64910019946</v>
      </c>
      <c r="I6" s="1068">
        <f t="shared" si="0"/>
        <v>24279.370902719998</v>
      </c>
      <c r="J6" s="1068">
        <f t="shared" si="0"/>
        <v>205433.02000291945</v>
      </c>
      <c r="K6" s="1069">
        <f>INDEX(K7:K9,COUNT(K7:K9),1)</f>
        <v>8222480.0467428835</v>
      </c>
      <c r="L6" s="512"/>
      <c r="M6" s="512"/>
      <c r="N6" s="512"/>
    </row>
    <row r="7" spans="1:14" x14ac:dyDescent="0.25">
      <c r="A7" s="1136">
        <v>46142</v>
      </c>
      <c r="B7" s="1137">
        <v>1219094.0761274786</v>
      </c>
      <c r="C7" s="1137">
        <v>300705.38327491999</v>
      </c>
      <c r="D7" s="1137">
        <v>1519799.4594023987</v>
      </c>
      <c r="E7" s="1137">
        <v>937669.37327366578</v>
      </c>
      <c r="F7" s="1137">
        <v>259727.13117722003</v>
      </c>
      <c r="G7" s="1137">
        <v>1197396.5044508858</v>
      </c>
      <c r="H7" s="1137">
        <v>281424.70285383309</v>
      </c>
      <c r="I7" s="1137">
        <v>40978.252097690005</v>
      </c>
      <c r="J7" s="1137">
        <v>322402.9549515231</v>
      </c>
      <c r="K7" s="1138">
        <v>8192387.6973251365</v>
      </c>
      <c r="L7" s="512"/>
      <c r="M7" s="512"/>
      <c r="N7" s="512"/>
    </row>
    <row r="8" spans="1:14" x14ac:dyDescent="0.25">
      <c r="A8" s="1691">
        <v>46173</v>
      </c>
      <c r="B8" s="1692">
        <v>883541.67521937122</v>
      </c>
      <c r="C8" s="1692">
        <v>319190.42135752022</v>
      </c>
      <c r="D8" s="1692">
        <v>1202732.0965768914</v>
      </c>
      <c r="E8" s="1692">
        <v>939745.2333737046</v>
      </c>
      <c r="F8" s="1692">
        <v>327007.94648251985</v>
      </c>
      <c r="G8" s="1692">
        <v>1266753.1798562247</v>
      </c>
      <c r="H8" s="1692">
        <v>-56203.558154402999</v>
      </c>
      <c r="I8" s="1692">
        <v>-7817.5251249700013</v>
      </c>
      <c r="J8" s="1692">
        <v>-64021.083279373008</v>
      </c>
      <c r="K8" s="1693">
        <v>8158341.6715687439</v>
      </c>
      <c r="L8" s="512"/>
      <c r="M8" s="512"/>
      <c r="N8" s="512"/>
    </row>
    <row r="9" spans="1:14" ht="15.75" thickBot="1" x14ac:dyDescent="0.3">
      <c r="A9" s="375">
        <v>46203</v>
      </c>
      <c r="B9" s="1075">
        <v>1230987.4379918049</v>
      </c>
      <c r="C9" s="1075">
        <v>287884.96531416965</v>
      </c>
      <c r="D9" s="1075">
        <v>1518872.4033059748</v>
      </c>
      <c r="E9" s="1075">
        <v>1275054.9335907563</v>
      </c>
      <c r="F9" s="1075">
        <v>296766.32138414041</v>
      </c>
      <c r="G9" s="1075">
        <v>1571821.2549748966</v>
      </c>
      <c r="H9" s="1075">
        <v>-44067.495599230635</v>
      </c>
      <c r="I9" s="1075">
        <v>-8881.3560700000053</v>
      </c>
      <c r="J9" s="1075">
        <v>-52948.851669230644</v>
      </c>
      <c r="K9" s="1076">
        <v>8222480.0467428835</v>
      </c>
      <c r="L9" s="512"/>
      <c r="M9" s="512"/>
      <c r="N9" s="512"/>
    </row>
    <row r="10" spans="1:14" s="504" customFormat="1" ht="15.75" customHeight="1" x14ac:dyDescent="0.25">
      <c r="A10" s="497" t="s">
        <v>920</v>
      </c>
    </row>
    <row r="11" spans="1:14" x14ac:dyDescent="0.25">
      <c r="A11" s="504" t="s">
        <v>1080</v>
      </c>
    </row>
    <row r="12" spans="1:14" x14ac:dyDescent="0.25">
      <c r="A12" s="497" t="s">
        <v>35</v>
      </c>
    </row>
  </sheetData>
  <mergeCells count="5">
    <mergeCell ref="A2:A3"/>
    <mergeCell ref="B2:D2"/>
    <mergeCell ref="E2:G2"/>
    <mergeCell ref="H2:J2"/>
    <mergeCell ref="K2:K3"/>
  </mergeCells>
  <printOptions horizontalCentered="1"/>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N95"/>
  <sheetViews>
    <sheetView showGridLines="0" zoomScale="85" zoomScaleNormal="85" workbookViewId="0">
      <pane xSplit="2" ySplit="3" topLeftCell="C4" activePane="bottomRight" state="frozen"/>
      <selection activeCell="F31" sqref="F31"/>
      <selection pane="topRight" activeCell="F31" sqref="F31"/>
      <selection pane="bottomLeft" activeCell="F31" sqref="F31"/>
      <selection pane="bottomRight" activeCell="W11" sqref="U11:W12"/>
    </sheetView>
  </sheetViews>
  <sheetFormatPr defaultColWidth="9.140625" defaultRowHeight="15" x14ac:dyDescent="0.25"/>
  <cols>
    <col min="1" max="1" width="8.140625" style="142" bestFit="1" customWidth="1"/>
    <col min="2" max="2" width="43.140625" style="142" customWidth="1"/>
    <col min="3" max="3" width="12.7109375" style="142" customWidth="1"/>
    <col min="4" max="4" width="19.5703125" style="142" bestFit="1" customWidth="1"/>
    <col min="5" max="5" width="21.42578125" style="142" bestFit="1" customWidth="1"/>
    <col min="6" max="6" width="25.140625" style="142" bestFit="1" customWidth="1"/>
    <col min="7" max="7" width="21.140625" style="142" customWidth="1"/>
    <col min="8" max="8" width="17.5703125" style="142" bestFit="1" customWidth="1"/>
    <col min="9" max="9" width="14.140625" style="142" customWidth="1"/>
    <col min="10" max="10" width="21" style="142" bestFit="1" customWidth="1"/>
    <col min="11" max="11" width="21.7109375" style="142" bestFit="1" customWidth="1"/>
    <col min="12" max="12" width="24.85546875" style="142" bestFit="1" customWidth="1"/>
    <col min="13" max="13" width="21.7109375" style="142" customWidth="1"/>
    <col min="14" max="14" width="17.140625" style="142" customWidth="1"/>
    <col min="15" max="16384" width="9.140625" style="142"/>
  </cols>
  <sheetData>
    <row r="1" spans="1:14" s="3005" customFormat="1" ht="15.75" customHeight="1" thickBot="1" x14ac:dyDescent="0.3">
      <c r="A1" s="3005" t="s">
        <v>933</v>
      </c>
    </row>
    <row r="2" spans="1:14" s="60" customFormat="1" x14ac:dyDescent="0.25">
      <c r="A2" s="2997" t="s">
        <v>449</v>
      </c>
      <c r="B2" s="2999" t="s">
        <v>450</v>
      </c>
      <c r="C2" s="3001" t="s">
        <v>825</v>
      </c>
      <c r="D2" s="3002"/>
      <c r="E2" s="3002"/>
      <c r="F2" s="3002"/>
      <c r="G2" s="3002"/>
      <c r="H2" s="3003"/>
      <c r="I2" s="3001" t="str">
        <f>"2026-27"&amp;IF(COUNT(#REF!)=12," ","$")</f>
        <v>2026-27$</v>
      </c>
      <c r="J2" s="3002"/>
      <c r="K2" s="3002"/>
      <c r="L2" s="3002"/>
      <c r="M2" s="3002"/>
      <c r="N2" s="3004"/>
    </row>
    <row r="3" spans="1:14" s="60" customFormat="1" ht="75" customHeight="1" thickBot="1" x14ac:dyDescent="0.3">
      <c r="A3" s="2998"/>
      <c r="B3" s="3000"/>
      <c r="C3" s="418" t="s">
        <v>942</v>
      </c>
      <c r="D3" s="419" t="s">
        <v>943</v>
      </c>
      <c r="E3" s="420" t="s">
        <v>989</v>
      </c>
      <c r="F3" s="421" t="s">
        <v>990</v>
      </c>
      <c r="G3" s="421" t="s">
        <v>991</v>
      </c>
      <c r="H3" s="422" t="s">
        <v>992</v>
      </c>
      <c r="I3" s="2056" t="s">
        <v>1101</v>
      </c>
      <c r="J3" s="2057" t="s">
        <v>1102</v>
      </c>
      <c r="K3" s="421" t="s">
        <v>1108</v>
      </c>
      <c r="L3" s="421" t="s">
        <v>1109</v>
      </c>
      <c r="M3" s="421" t="s">
        <v>1110</v>
      </c>
      <c r="N3" s="474" t="s">
        <v>1111</v>
      </c>
    </row>
    <row r="4" spans="1:14" s="60" customFormat="1" x14ac:dyDescent="0.25">
      <c r="A4" s="1706" t="s">
        <v>451</v>
      </c>
      <c r="B4" s="1707" t="s">
        <v>452</v>
      </c>
      <c r="C4" s="1708"/>
      <c r="D4" s="1709"/>
      <c r="E4" s="1710"/>
      <c r="F4" s="1711"/>
      <c r="G4" s="1711"/>
      <c r="H4" s="1712"/>
      <c r="I4" s="1708"/>
      <c r="J4" s="1709"/>
      <c r="K4" s="1710"/>
      <c r="L4" s="1711"/>
      <c r="M4" s="1711"/>
      <c r="N4" s="1713"/>
    </row>
    <row r="5" spans="1:14" s="60" customFormat="1" x14ac:dyDescent="0.25">
      <c r="A5" s="1714" t="s">
        <v>453</v>
      </c>
      <c r="B5" s="1715" t="s">
        <v>454</v>
      </c>
      <c r="C5" s="1716"/>
      <c r="D5" s="1717"/>
      <c r="E5" s="1718"/>
      <c r="F5" s="1718"/>
      <c r="G5" s="1718"/>
      <c r="H5" s="1719"/>
      <c r="I5" s="1716"/>
      <c r="J5" s="1717"/>
      <c r="K5" s="1718"/>
      <c r="L5" s="1718"/>
      <c r="M5" s="1718"/>
      <c r="N5" s="1720"/>
    </row>
    <row r="6" spans="1:14" s="60" customFormat="1" x14ac:dyDescent="0.25">
      <c r="A6" s="1721">
        <v>1</v>
      </c>
      <c r="B6" s="1722" t="s">
        <v>455</v>
      </c>
      <c r="C6" s="1694">
        <v>37</v>
      </c>
      <c r="D6" s="1695">
        <v>744346</v>
      </c>
      <c r="E6" s="1695">
        <v>6987355.0395085858</v>
      </c>
      <c r="F6" s="1695">
        <v>6982907.9091894627</v>
      </c>
      <c r="G6" s="1695">
        <v>4447.1303191238549</v>
      </c>
      <c r="H6" s="1696">
        <v>73020.696335686109</v>
      </c>
      <c r="I6" s="1694">
        <v>37</v>
      </c>
      <c r="J6" s="1695">
        <v>778587</v>
      </c>
      <c r="K6" s="1695">
        <v>1849128.6980685203</v>
      </c>
      <c r="L6" s="1695">
        <v>1843812.5963526827</v>
      </c>
      <c r="M6" s="1695">
        <v>5316.101715846984</v>
      </c>
      <c r="N6" s="1697">
        <v>79916.91588054286</v>
      </c>
    </row>
    <row r="7" spans="1:14" s="60" customFormat="1" x14ac:dyDescent="0.25">
      <c r="A7" s="1721">
        <v>2</v>
      </c>
      <c r="B7" s="1722" t="s">
        <v>456</v>
      </c>
      <c r="C7" s="1694">
        <v>42</v>
      </c>
      <c r="D7" s="1695">
        <v>2719972</v>
      </c>
      <c r="E7" s="1695">
        <v>5125873.2911656862</v>
      </c>
      <c r="F7" s="1695">
        <v>5129867.9860258475</v>
      </c>
      <c r="G7" s="1695">
        <v>-3994.6948601723002</v>
      </c>
      <c r="H7" s="1696">
        <v>466498.12272515782</v>
      </c>
      <c r="I7" s="1694">
        <v>42</v>
      </c>
      <c r="J7" s="1695">
        <v>3361646</v>
      </c>
      <c r="K7" s="1695">
        <v>1524665.1689262136</v>
      </c>
      <c r="L7" s="1695">
        <v>1431534.721818947</v>
      </c>
      <c r="M7" s="1695">
        <v>93130.447107267348</v>
      </c>
      <c r="N7" s="1697">
        <v>571393.26692027005</v>
      </c>
    </row>
    <row r="8" spans="1:14" s="60" customFormat="1" x14ac:dyDescent="0.25">
      <c r="A8" s="1721">
        <v>3</v>
      </c>
      <c r="B8" s="1722" t="s">
        <v>457</v>
      </c>
      <c r="C8" s="1694">
        <v>25</v>
      </c>
      <c r="D8" s="1695">
        <v>777807</v>
      </c>
      <c r="E8" s="1695">
        <v>337565.33773397503</v>
      </c>
      <c r="F8" s="1695">
        <v>331422.11589553102</v>
      </c>
      <c r="G8" s="1695">
        <v>6143.2218384339722</v>
      </c>
      <c r="H8" s="1696">
        <v>113339.57597031945</v>
      </c>
      <c r="I8" s="1694">
        <v>25</v>
      </c>
      <c r="J8" s="1695">
        <v>786753</v>
      </c>
      <c r="K8" s="1695">
        <v>79142.267285985989</v>
      </c>
      <c r="L8" s="1695">
        <v>76533.656948486998</v>
      </c>
      <c r="M8" s="1695">
        <v>2608.6103375189959</v>
      </c>
      <c r="N8" s="1697">
        <v>118172.39596099503</v>
      </c>
    </row>
    <row r="9" spans="1:14" s="60" customFormat="1" x14ac:dyDescent="0.25">
      <c r="A9" s="1721">
        <v>4</v>
      </c>
      <c r="B9" s="1722" t="s">
        <v>458</v>
      </c>
      <c r="C9" s="1694">
        <v>25</v>
      </c>
      <c r="D9" s="1695">
        <v>849973</v>
      </c>
      <c r="E9" s="1695">
        <v>240898.44696374392</v>
      </c>
      <c r="F9" s="1695">
        <v>232136.35291437109</v>
      </c>
      <c r="G9" s="1695">
        <v>8762.0940493729304</v>
      </c>
      <c r="H9" s="1696">
        <v>130570.05477895026</v>
      </c>
      <c r="I9" s="1694">
        <v>25</v>
      </c>
      <c r="J9" s="1695">
        <v>845912</v>
      </c>
      <c r="K9" s="1695">
        <v>38696.982549185006</v>
      </c>
      <c r="L9" s="1695">
        <v>57488.21544017001</v>
      </c>
      <c r="M9" s="1695">
        <v>-18791.232890995008</v>
      </c>
      <c r="N9" s="1697">
        <v>114171.27515925044</v>
      </c>
    </row>
    <row r="10" spans="1:14" s="60" customFormat="1" x14ac:dyDescent="0.25">
      <c r="A10" s="1721">
        <v>5</v>
      </c>
      <c r="B10" s="1722" t="s">
        <v>459</v>
      </c>
      <c r="C10" s="1694">
        <v>27</v>
      </c>
      <c r="D10" s="1695">
        <v>529089</v>
      </c>
      <c r="E10" s="1695">
        <v>972954.02238108509</v>
      </c>
      <c r="F10" s="1695">
        <v>913475.92610277096</v>
      </c>
      <c r="G10" s="1695">
        <v>59478.096278283912</v>
      </c>
      <c r="H10" s="1696">
        <v>312294.18723995617</v>
      </c>
      <c r="I10" s="1694">
        <v>27</v>
      </c>
      <c r="J10" s="1695">
        <v>535540</v>
      </c>
      <c r="K10" s="1695">
        <v>239805.25708700708</v>
      </c>
      <c r="L10" s="1695">
        <v>254449.79316138709</v>
      </c>
      <c r="M10" s="1695">
        <v>-14644.536074409991</v>
      </c>
      <c r="N10" s="1697">
        <v>303519.57579948619</v>
      </c>
    </row>
    <row r="11" spans="1:14" s="60" customFormat="1" x14ac:dyDescent="0.25">
      <c r="A11" s="1721">
        <v>6</v>
      </c>
      <c r="B11" s="1722" t="s">
        <v>460</v>
      </c>
      <c r="C11" s="1694">
        <v>25</v>
      </c>
      <c r="D11" s="1695">
        <v>567436</v>
      </c>
      <c r="E11" s="1695">
        <v>90134.921300520014</v>
      </c>
      <c r="F11" s="1695">
        <v>100897.147432183</v>
      </c>
      <c r="G11" s="1695">
        <v>-10762.226131662988</v>
      </c>
      <c r="H11" s="1696">
        <v>110851.24205752053</v>
      </c>
      <c r="I11" s="1694">
        <v>25</v>
      </c>
      <c r="J11" s="1695">
        <v>566599</v>
      </c>
      <c r="K11" s="1695">
        <v>15646.673157298002</v>
      </c>
      <c r="L11" s="1695">
        <v>21503.693299847</v>
      </c>
      <c r="M11" s="1695">
        <v>-5857.0201425589958</v>
      </c>
      <c r="N11" s="1697">
        <v>107812.84231522361</v>
      </c>
    </row>
    <row r="12" spans="1:14" s="60" customFormat="1" x14ac:dyDescent="0.25">
      <c r="A12" s="1721">
        <v>7</v>
      </c>
      <c r="B12" s="1722" t="s">
        <v>461</v>
      </c>
      <c r="C12" s="1694">
        <v>13</v>
      </c>
      <c r="D12" s="1695">
        <v>240909</v>
      </c>
      <c r="E12" s="1695">
        <v>7145.7721865289986</v>
      </c>
      <c r="F12" s="1695">
        <v>7886.2461365999989</v>
      </c>
      <c r="G12" s="1695">
        <v>-740.4739500710001</v>
      </c>
      <c r="H12" s="1696">
        <v>25528.541042026285</v>
      </c>
      <c r="I12" s="1694">
        <v>13</v>
      </c>
      <c r="J12" s="1695">
        <v>238763</v>
      </c>
      <c r="K12" s="1695">
        <v>648.57823476400017</v>
      </c>
      <c r="L12" s="1695">
        <v>1547.3614748370001</v>
      </c>
      <c r="M12" s="1695">
        <v>-898.78324007300012</v>
      </c>
      <c r="N12" s="1697">
        <v>25393.44546402862</v>
      </c>
    </row>
    <row r="13" spans="1:14" s="60" customFormat="1" x14ac:dyDescent="0.25">
      <c r="A13" s="1721">
        <v>8</v>
      </c>
      <c r="B13" s="1722" t="s">
        <v>462</v>
      </c>
      <c r="C13" s="1694">
        <v>13</v>
      </c>
      <c r="D13" s="1695">
        <v>100704</v>
      </c>
      <c r="E13" s="1695">
        <v>1616.9182346629998</v>
      </c>
      <c r="F13" s="1695">
        <v>2717.5336703729999</v>
      </c>
      <c r="G13" s="1695">
        <v>-1100.6154357099999</v>
      </c>
      <c r="H13" s="1696">
        <v>10769.245407654944</v>
      </c>
      <c r="I13" s="1694">
        <v>13</v>
      </c>
      <c r="J13" s="1695">
        <v>99774</v>
      </c>
      <c r="K13" s="1695">
        <v>74.338373410000003</v>
      </c>
      <c r="L13" s="1695">
        <v>1227.4392292499997</v>
      </c>
      <c r="M13" s="1695">
        <v>-1153.10085587</v>
      </c>
      <c r="N13" s="1697">
        <v>9989.8028517141811</v>
      </c>
    </row>
    <row r="14" spans="1:14" s="60" customFormat="1" x14ac:dyDescent="0.25">
      <c r="A14" s="1721">
        <v>9</v>
      </c>
      <c r="B14" s="1722" t="s">
        <v>463</v>
      </c>
      <c r="C14" s="1694">
        <v>11</v>
      </c>
      <c r="D14" s="1695">
        <v>79190</v>
      </c>
      <c r="E14" s="1695">
        <v>4930.0530728390004</v>
      </c>
      <c r="F14" s="1695">
        <v>10870.131108142001</v>
      </c>
      <c r="G14" s="1695">
        <v>-5940.0780353029986</v>
      </c>
      <c r="H14" s="1696">
        <v>14158.730781634484</v>
      </c>
      <c r="I14" s="1694">
        <v>11</v>
      </c>
      <c r="J14" s="1695">
        <v>74795</v>
      </c>
      <c r="K14" s="1695">
        <v>258.43746434000002</v>
      </c>
      <c r="L14" s="1695">
        <v>2602.0893920299973</v>
      </c>
      <c r="M14" s="1695">
        <v>-2343.6519276899976</v>
      </c>
      <c r="N14" s="1697">
        <v>12548.545831148011</v>
      </c>
    </row>
    <row r="15" spans="1:14" s="60" customFormat="1" x14ac:dyDescent="0.25">
      <c r="A15" s="1721">
        <v>10</v>
      </c>
      <c r="B15" s="1722" t="s">
        <v>464</v>
      </c>
      <c r="C15" s="1694">
        <v>22</v>
      </c>
      <c r="D15" s="1695">
        <v>224312</v>
      </c>
      <c r="E15" s="1695">
        <v>7744.4376549719991</v>
      </c>
      <c r="F15" s="1695">
        <v>12366.402357618999</v>
      </c>
      <c r="G15" s="1695">
        <v>-4621.9647026569992</v>
      </c>
      <c r="H15" s="1696">
        <v>32385.881158442455</v>
      </c>
      <c r="I15" s="1694">
        <v>22</v>
      </c>
      <c r="J15" s="1695">
        <v>216919</v>
      </c>
      <c r="K15" s="1695">
        <v>429.25459320099998</v>
      </c>
      <c r="L15" s="1695">
        <v>2748.9972256160004</v>
      </c>
      <c r="M15" s="1695">
        <v>-2319.7426324250005</v>
      </c>
      <c r="N15" s="1697">
        <v>31146.418295795171</v>
      </c>
    </row>
    <row r="16" spans="1:14" s="60" customFormat="1" x14ac:dyDescent="0.25">
      <c r="A16" s="1721">
        <v>11</v>
      </c>
      <c r="B16" s="1722" t="s">
        <v>465</v>
      </c>
      <c r="C16" s="1694">
        <v>21</v>
      </c>
      <c r="D16" s="1695">
        <v>573401</v>
      </c>
      <c r="E16" s="1695">
        <v>88457.255342614022</v>
      </c>
      <c r="F16" s="1695">
        <v>96578.00221099201</v>
      </c>
      <c r="G16" s="1695">
        <v>-8120.7468683579809</v>
      </c>
      <c r="H16" s="1696">
        <v>178430.59558295031</v>
      </c>
      <c r="I16" s="1694">
        <v>21</v>
      </c>
      <c r="J16" s="1695">
        <v>576115</v>
      </c>
      <c r="K16" s="1695">
        <v>16599.920030036999</v>
      </c>
      <c r="L16" s="1695">
        <v>24970.684712633003</v>
      </c>
      <c r="M16" s="1695">
        <v>-8370.7646825959982</v>
      </c>
      <c r="N16" s="1697">
        <v>177121.65342802808</v>
      </c>
    </row>
    <row r="17" spans="1:14" s="60" customFormat="1" x14ac:dyDescent="0.25">
      <c r="A17" s="1721">
        <v>12</v>
      </c>
      <c r="B17" s="1722" t="s">
        <v>466</v>
      </c>
      <c r="C17" s="1694">
        <v>14</v>
      </c>
      <c r="D17" s="1695">
        <v>201026</v>
      </c>
      <c r="E17" s="1695">
        <v>1529.6815087149998</v>
      </c>
      <c r="F17" s="1695">
        <v>3942.0962079530004</v>
      </c>
      <c r="G17" s="1695">
        <v>-2412.4146992680007</v>
      </c>
      <c r="H17" s="1696">
        <v>19611.234959757385</v>
      </c>
      <c r="I17" s="1694">
        <v>14</v>
      </c>
      <c r="J17" s="1695">
        <v>208182</v>
      </c>
      <c r="K17" s="1695">
        <v>2323.1933587320004</v>
      </c>
      <c r="L17" s="1695">
        <v>708.501276652</v>
      </c>
      <c r="M17" s="1695">
        <v>1614.6920820700002</v>
      </c>
      <c r="N17" s="1697">
        <v>21820.429838506243</v>
      </c>
    </row>
    <row r="18" spans="1:14" s="60" customFormat="1" x14ac:dyDescent="0.25">
      <c r="A18" s="1721">
        <v>13</v>
      </c>
      <c r="B18" s="1722" t="s">
        <v>467</v>
      </c>
      <c r="C18" s="1694">
        <v>20</v>
      </c>
      <c r="D18" s="1695">
        <v>239277</v>
      </c>
      <c r="E18" s="1695">
        <v>12831.730371256999</v>
      </c>
      <c r="F18" s="1695">
        <v>21484.243850123999</v>
      </c>
      <c r="G18" s="1695">
        <v>-8652.5134788870018</v>
      </c>
      <c r="H18" s="1696">
        <v>74619.673132196898</v>
      </c>
      <c r="I18" s="1694">
        <v>20</v>
      </c>
      <c r="J18" s="1695">
        <v>238308</v>
      </c>
      <c r="K18" s="1695">
        <v>2562.2885517250002</v>
      </c>
      <c r="L18" s="1695">
        <v>5057.9336213530005</v>
      </c>
      <c r="M18" s="1695">
        <v>-2495.6450696680004</v>
      </c>
      <c r="N18" s="1697">
        <v>76798.692479088015</v>
      </c>
    </row>
    <row r="19" spans="1:14" s="60" customFormat="1" x14ac:dyDescent="0.25">
      <c r="A19" s="1721">
        <v>14</v>
      </c>
      <c r="B19" s="1722" t="s">
        <v>468</v>
      </c>
      <c r="C19" s="1694">
        <v>23</v>
      </c>
      <c r="D19" s="1695">
        <v>203580</v>
      </c>
      <c r="E19" s="1695">
        <v>17438.663910579995</v>
      </c>
      <c r="F19" s="1695">
        <v>25238.002704356</v>
      </c>
      <c r="G19" s="1695">
        <v>-7799.3387937859998</v>
      </c>
      <c r="H19" s="1696">
        <v>33620.525019057197</v>
      </c>
      <c r="I19" s="1694">
        <v>23</v>
      </c>
      <c r="J19" s="1695">
        <v>193249</v>
      </c>
      <c r="K19" s="1695">
        <v>1950.3292562639999</v>
      </c>
      <c r="L19" s="1695">
        <v>5777.9735164670001</v>
      </c>
      <c r="M19" s="1695">
        <v>-3827.6442602030002</v>
      </c>
      <c r="N19" s="1697">
        <v>31235.920548286264</v>
      </c>
    </row>
    <row r="20" spans="1:14" s="60" customFormat="1" x14ac:dyDescent="0.25">
      <c r="A20" s="1721">
        <v>15</v>
      </c>
      <c r="B20" s="1722" t="s">
        <v>469</v>
      </c>
      <c r="C20" s="1694">
        <v>5</v>
      </c>
      <c r="D20" s="1695">
        <v>36229</v>
      </c>
      <c r="E20" s="1695">
        <v>1411.5695882800001</v>
      </c>
      <c r="F20" s="1695">
        <v>2002.1836946000001</v>
      </c>
      <c r="G20" s="1695">
        <v>-590.61410632000002</v>
      </c>
      <c r="H20" s="1696">
        <v>4520.8897058900002</v>
      </c>
      <c r="I20" s="1694">
        <v>5</v>
      </c>
      <c r="J20" s="1695">
        <v>34962</v>
      </c>
      <c r="K20" s="1695">
        <v>63.497649240000001</v>
      </c>
      <c r="L20" s="1695">
        <v>614.01339290999999</v>
      </c>
      <c r="M20" s="1695">
        <v>-550.51574369000002</v>
      </c>
      <c r="N20" s="1697">
        <v>4135.6276002099994</v>
      </c>
    </row>
    <row r="21" spans="1:14" s="60" customFormat="1" x14ac:dyDescent="0.25">
      <c r="A21" s="1721">
        <v>16</v>
      </c>
      <c r="B21" s="1722" t="s">
        <v>470</v>
      </c>
      <c r="C21" s="1694">
        <v>12</v>
      </c>
      <c r="D21" s="1695">
        <v>197183</v>
      </c>
      <c r="E21" s="1695">
        <v>21606.406469547001</v>
      </c>
      <c r="F21" s="1695">
        <v>23539.614545802993</v>
      </c>
      <c r="G21" s="1695">
        <v>-1933.2080762159974</v>
      </c>
      <c r="H21" s="1696">
        <v>51283.184055853242</v>
      </c>
      <c r="I21" s="1694">
        <v>12</v>
      </c>
      <c r="J21" s="1695">
        <v>194476</v>
      </c>
      <c r="K21" s="1695">
        <v>4989.9533741070009</v>
      </c>
      <c r="L21" s="1695">
        <v>4919.2559788569997</v>
      </c>
      <c r="M21" s="1695">
        <v>70.697395240000048</v>
      </c>
      <c r="N21" s="1697">
        <v>52583.067870298728</v>
      </c>
    </row>
    <row r="22" spans="1:14" s="60" customFormat="1" ht="15" customHeight="1" x14ac:dyDescent="0.25">
      <c r="A22" s="1723"/>
      <c r="B22" s="1724" t="s">
        <v>471</v>
      </c>
      <c r="C22" s="1698">
        <v>335</v>
      </c>
      <c r="D22" s="1699">
        <v>8284434</v>
      </c>
      <c r="E22" s="1699">
        <v>13919493.54739359</v>
      </c>
      <c r="F22" s="1699">
        <v>13897331.894046726</v>
      </c>
      <c r="G22" s="1699">
        <v>22161.653346803399</v>
      </c>
      <c r="H22" s="1700">
        <v>1651502.3799530538</v>
      </c>
      <c r="I22" s="1701">
        <v>335</v>
      </c>
      <c r="J22" s="1699">
        <v>8950580</v>
      </c>
      <c r="K22" s="1699">
        <v>3776984.8379600295</v>
      </c>
      <c r="L22" s="1699">
        <v>3735496.9268421261</v>
      </c>
      <c r="M22" s="1699">
        <v>41487.911117764357</v>
      </c>
      <c r="N22" s="1702">
        <v>1737759.8762428712</v>
      </c>
    </row>
    <row r="23" spans="1:14" s="60" customFormat="1" x14ac:dyDescent="0.25">
      <c r="A23" s="1721"/>
      <c r="B23" s="1725"/>
      <c r="C23" s="1694"/>
      <c r="D23" s="1694"/>
      <c r="E23" s="1694"/>
      <c r="F23" s="1694"/>
      <c r="G23" s="1694"/>
      <c r="H23" s="1696"/>
      <c r="I23" s="1694"/>
      <c r="J23" s="1694"/>
      <c r="K23" s="1694"/>
      <c r="L23" s="1694"/>
      <c r="M23" s="1694"/>
      <c r="N23" s="1726"/>
    </row>
    <row r="24" spans="1:14" s="60" customFormat="1" x14ac:dyDescent="0.25">
      <c r="A24" s="1727" t="s">
        <v>472</v>
      </c>
      <c r="B24" s="1715" t="s">
        <v>473</v>
      </c>
      <c r="C24" s="1694"/>
      <c r="D24" s="1695"/>
      <c r="E24" s="1695"/>
      <c r="F24" s="1695"/>
      <c r="G24" s="1695"/>
      <c r="H24" s="1696"/>
      <c r="I24" s="1694"/>
      <c r="J24" s="1695"/>
      <c r="K24" s="1695"/>
      <c r="L24" s="1695"/>
      <c r="M24" s="1695"/>
      <c r="N24" s="1697"/>
    </row>
    <row r="25" spans="1:14" s="60" customFormat="1" x14ac:dyDescent="0.25">
      <c r="A25" s="1721">
        <v>17</v>
      </c>
      <c r="B25" s="1728" t="s">
        <v>474</v>
      </c>
      <c r="C25" s="1694">
        <v>32</v>
      </c>
      <c r="D25" s="1695">
        <v>11482274</v>
      </c>
      <c r="E25" s="1695">
        <v>61223.65004184514</v>
      </c>
      <c r="F25" s="1695">
        <v>28006.456604321</v>
      </c>
      <c r="G25" s="1695">
        <v>33217.193437504146</v>
      </c>
      <c r="H25" s="1696">
        <v>200439.14309617243</v>
      </c>
      <c r="I25" s="1694">
        <v>32</v>
      </c>
      <c r="J25" s="1695">
        <v>11724684</v>
      </c>
      <c r="K25" s="1695">
        <v>15626.00762031804</v>
      </c>
      <c r="L25" s="1695">
        <v>6458.733230038004</v>
      </c>
      <c r="M25" s="1695">
        <v>9167.2743902600414</v>
      </c>
      <c r="N25" s="1697">
        <v>241603.74512817067</v>
      </c>
    </row>
    <row r="26" spans="1:14" s="60" customFormat="1" x14ac:dyDescent="0.25">
      <c r="A26" s="1721">
        <v>18</v>
      </c>
      <c r="B26" s="1728" t="s">
        <v>475</v>
      </c>
      <c r="C26" s="1694">
        <v>34</v>
      </c>
      <c r="D26" s="1695">
        <v>17144363</v>
      </c>
      <c r="E26" s="1695">
        <v>66865.207818217314</v>
      </c>
      <c r="F26" s="1695">
        <v>42676.223838476006</v>
      </c>
      <c r="G26" s="1695">
        <v>24188.983979761299</v>
      </c>
      <c r="H26" s="1696">
        <v>366045.47985329112</v>
      </c>
      <c r="I26" s="1694">
        <v>35</v>
      </c>
      <c r="J26" s="1695">
        <v>17134095</v>
      </c>
      <c r="K26" s="1695">
        <v>17306.284030550058</v>
      </c>
      <c r="L26" s="1695">
        <v>11121.266419978001</v>
      </c>
      <c r="M26" s="1695">
        <v>6185.0176105620558</v>
      </c>
      <c r="N26" s="1697">
        <v>408453.52757669467</v>
      </c>
    </row>
    <row r="27" spans="1:14" s="60" customFormat="1" x14ac:dyDescent="0.25">
      <c r="A27" s="1721">
        <v>19</v>
      </c>
      <c r="B27" s="1728" t="s">
        <v>476</v>
      </c>
      <c r="C27" s="1694">
        <v>33</v>
      </c>
      <c r="D27" s="1695">
        <v>13722688</v>
      </c>
      <c r="E27" s="1695">
        <v>77725.508903539012</v>
      </c>
      <c r="F27" s="1695">
        <v>33419.55232973901</v>
      </c>
      <c r="G27" s="1695">
        <v>44305.956573799987</v>
      </c>
      <c r="H27" s="1696">
        <v>299467.97367482638</v>
      </c>
      <c r="I27" s="1694">
        <v>34</v>
      </c>
      <c r="J27" s="1695">
        <v>14068293</v>
      </c>
      <c r="K27" s="1695">
        <v>20308.524169325996</v>
      </c>
      <c r="L27" s="1695">
        <v>8218.5024738040011</v>
      </c>
      <c r="M27" s="1695">
        <v>12090.021695551999</v>
      </c>
      <c r="N27" s="1697">
        <v>353143.24768429238</v>
      </c>
    </row>
    <row r="28" spans="1:14" s="60" customFormat="1" x14ac:dyDescent="0.25">
      <c r="A28" s="1721">
        <v>20</v>
      </c>
      <c r="B28" s="1728" t="s">
        <v>477</v>
      </c>
      <c r="C28" s="1694">
        <v>33</v>
      </c>
      <c r="D28" s="1695">
        <v>24763770</v>
      </c>
      <c r="E28" s="1695">
        <v>99177.307145777188</v>
      </c>
      <c r="F28" s="1695">
        <v>47979.885358763015</v>
      </c>
      <c r="G28" s="1695">
        <v>51197.42178700419</v>
      </c>
      <c r="H28" s="1696">
        <v>418329.19571701623</v>
      </c>
      <c r="I28" s="1694">
        <v>33</v>
      </c>
      <c r="J28" s="1695">
        <v>25510733</v>
      </c>
      <c r="K28" s="1695">
        <v>27992.198176770056</v>
      </c>
      <c r="L28" s="1695">
        <v>10965.556221033003</v>
      </c>
      <c r="M28" s="1695">
        <v>17026.641955757052</v>
      </c>
      <c r="N28" s="1697">
        <v>506070.14231117989</v>
      </c>
    </row>
    <row r="29" spans="1:14" s="60" customFormat="1" x14ac:dyDescent="0.25">
      <c r="A29" s="1721">
        <v>21</v>
      </c>
      <c r="B29" s="1728" t="s">
        <v>478</v>
      </c>
      <c r="C29" s="1694">
        <v>36</v>
      </c>
      <c r="D29" s="1695">
        <v>27995339</v>
      </c>
      <c r="E29" s="1695">
        <v>97223.542371823612</v>
      </c>
      <c r="F29" s="1695">
        <v>45351.149588291002</v>
      </c>
      <c r="G29" s="1695">
        <v>51872.392783542578</v>
      </c>
      <c r="H29" s="1696">
        <v>334662.34484291216</v>
      </c>
      <c r="I29" s="1694">
        <v>36</v>
      </c>
      <c r="J29" s="1695">
        <v>28722563</v>
      </c>
      <c r="K29" s="1695">
        <v>29539.663330285406</v>
      </c>
      <c r="L29" s="1695">
        <v>12106.240836026001</v>
      </c>
      <c r="M29" s="1695">
        <v>17433.422494239399</v>
      </c>
      <c r="N29" s="1697">
        <v>429714.77903054305</v>
      </c>
    </row>
    <row r="30" spans="1:14" s="60" customFormat="1" x14ac:dyDescent="0.25">
      <c r="A30" s="1721">
        <v>22</v>
      </c>
      <c r="B30" s="1728" t="s">
        <v>479</v>
      </c>
      <c r="C30" s="1694">
        <v>11</v>
      </c>
      <c r="D30" s="1695">
        <v>1202408</v>
      </c>
      <c r="E30" s="1695">
        <v>4508.8720908300002</v>
      </c>
      <c r="F30" s="1695">
        <v>5379.6704828300008</v>
      </c>
      <c r="G30" s="1695">
        <v>-870.79839200000026</v>
      </c>
      <c r="H30" s="1696">
        <v>29022.69740986</v>
      </c>
      <c r="I30" s="1694">
        <v>11</v>
      </c>
      <c r="J30" s="1695">
        <v>1192354</v>
      </c>
      <c r="K30" s="1695">
        <v>858.24651925000012</v>
      </c>
      <c r="L30" s="1695">
        <v>1025.7213149699999</v>
      </c>
      <c r="M30" s="1695">
        <v>-167.47479572999998</v>
      </c>
      <c r="N30" s="1697">
        <v>31710.913958839999</v>
      </c>
    </row>
    <row r="31" spans="1:14" s="60" customFormat="1" x14ac:dyDescent="0.25">
      <c r="A31" s="1721">
        <v>23</v>
      </c>
      <c r="B31" s="1728" t="s">
        <v>480</v>
      </c>
      <c r="C31" s="1694">
        <v>25</v>
      </c>
      <c r="D31" s="1695">
        <v>8965112</v>
      </c>
      <c r="E31" s="1695">
        <v>37228.224223181998</v>
      </c>
      <c r="F31" s="1695">
        <v>23817.021527589</v>
      </c>
      <c r="G31" s="1695">
        <v>13411.202695602999</v>
      </c>
      <c r="H31" s="1696">
        <v>193985.75742500718</v>
      </c>
      <c r="I31" s="1694">
        <v>26</v>
      </c>
      <c r="J31" s="1695">
        <v>9017010</v>
      </c>
      <c r="K31" s="1695">
        <v>8782.927802346001</v>
      </c>
      <c r="L31" s="1695">
        <v>6108.4895764870025</v>
      </c>
      <c r="M31" s="1695">
        <v>2674.4382258589994</v>
      </c>
      <c r="N31" s="1697">
        <v>214072.84764116848</v>
      </c>
    </row>
    <row r="32" spans="1:14" s="60" customFormat="1" x14ac:dyDescent="0.25">
      <c r="A32" s="1721">
        <v>24</v>
      </c>
      <c r="B32" s="1728" t="s">
        <v>481</v>
      </c>
      <c r="C32" s="1694">
        <v>28</v>
      </c>
      <c r="D32" s="1695">
        <v>5514885</v>
      </c>
      <c r="E32" s="1695">
        <v>34582.182049399002</v>
      </c>
      <c r="F32" s="1695">
        <v>18698.960029760005</v>
      </c>
      <c r="G32" s="1695">
        <v>15883.222019638994</v>
      </c>
      <c r="H32" s="1696">
        <v>155861.21645846695</v>
      </c>
      <c r="I32" s="1694">
        <v>28</v>
      </c>
      <c r="J32" s="1695">
        <v>5563162</v>
      </c>
      <c r="K32" s="1695">
        <v>7984.6156268659979</v>
      </c>
      <c r="L32" s="1695">
        <v>4841.3915215239995</v>
      </c>
      <c r="M32" s="1695">
        <v>3143.224105331999</v>
      </c>
      <c r="N32" s="1697">
        <v>179517.94215389909</v>
      </c>
    </row>
    <row r="33" spans="1:14" s="60" customFormat="1" x14ac:dyDescent="0.25">
      <c r="A33" s="1721">
        <v>25</v>
      </c>
      <c r="B33" s="1728" t="s">
        <v>482</v>
      </c>
      <c r="C33" s="1694">
        <v>250</v>
      </c>
      <c r="D33" s="1695">
        <v>32127595</v>
      </c>
      <c r="E33" s="1695">
        <v>142039.96079624785</v>
      </c>
      <c r="F33" s="1695">
        <v>112065.01934369298</v>
      </c>
      <c r="G33" s="1695">
        <v>29974.941452574814</v>
      </c>
      <c r="H33" s="1696">
        <v>477309.04210512165</v>
      </c>
      <c r="I33" s="1694">
        <v>250</v>
      </c>
      <c r="J33" s="1695">
        <v>32469211</v>
      </c>
      <c r="K33" s="1695">
        <v>28314.198477267058</v>
      </c>
      <c r="L33" s="1695">
        <v>24247.712209838999</v>
      </c>
      <c r="M33" s="1695">
        <v>4066.4862674180526</v>
      </c>
      <c r="N33" s="1697">
        <v>546908.23459276976</v>
      </c>
    </row>
    <row r="34" spans="1:14" s="60" customFormat="1" x14ac:dyDescent="0.25">
      <c r="A34" s="1721">
        <v>26</v>
      </c>
      <c r="B34" s="1728" t="s">
        <v>483</v>
      </c>
      <c r="C34" s="1694">
        <v>41</v>
      </c>
      <c r="D34" s="1695">
        <v>16433567</v>
      </c>
      <c r="E34" s="1695">
        <v>17897.900832360989</v>
      </c>
      <c r="F34" s="1695">
        <v>23755.678009223004</v>
      </c>
      <c r="G34" s="1695">
        <v>-5857.7771768720095</v>
      </c>
      <c r="H34" s="1696">
        <v>217309.8446198396</v>
      </c>
      <c r="I34" s="1694">
        <v>40</v>
      </c>
      <c r="J34" s="1695">
        <v>16285970</v>
      </c>
      <c r="K34" s="1695">
        <v>3639.6848279749975</v>
      </c>
      <c r="L34" s="1695">
        <v>5492.0865543980017</v>
      </c>
      <c r="M34" s="1695">
        <v>-1852.4017264430024</v>
      </c>
      <c r="N34" s="1697">
        <v>241896.47978849692</v>
      </c>
    </row>
    <row r="35" spans="1:14" s="60" customFormat="1" x14ac:dyDescent="0.25">
      <c r="A35" s="1721">
        <v>27</v>
      </c>
      <c r="B35" s="1728" t="s">
        <v>484</v>
      </c>
      <c r="C35" s="1694">
        <v>45</v>
      </c>
      <c r="D35" s="1695">
        <v>23379152</v>
      </c>
      <c r="E35" s="1695">
        <v>142912.9025647029</v>
      </c>
      <c r="F35" s="1695">
        <v>53699.599649776006</v>
      </c>
      <c r="G35" s="1695">
        <v>89213.302914906919</v>
      </c>
      <c r="H35" s="1696">
        <v>505265.44576936949</v>
      </c>
      <c r="I35" s="1694">
        <v>45</v>
      </c>
      <c r="J35" s="1695">
        <v>24173282</v>
      </c>
      <c r="K35" s="1695">
        <v>35154.415490230014</v>
      </c>
      <c r="L35" s="1695">
        <v>14599.720318345004</v>
      </c>
      <c r="M35" s="1695">
        <v>20554.695171874995</v>
      </c>
      <c r="N35" s="1697">
        <v>580639.05032378761</v>
      </c>
    </row>
    <row r="36" spans="1:14" s="60" customFormat="1" ht="15" customHeight="1" x14ac:dyDescent="0.25">
      <c r="A36" s="1723"/>
      <c r="B36" s="1724" t="s">
        <v>485</v>
      </c>
      <c r="C36" s="1698">
        <v>568</v>
      </c>
      <c r="D36" s="1699">
        <v>182731153</v>
      </c>
      <c r="E36" s="1699">
        <v>781385.25883792504</v>
      </c>
      <c r="F36" s="1699">
        <v>434849.21676246106</v>
      </c>
      <c r="G36" s="1699">
        <v>346536.04207546392</v>
      </c>
      <c r="H36" s="1700">
        <v>3197698.1409718832</v>
      </c>
      <c r="I36" s="1701">
        <v>570</v>
      </c>
      <c r="J36" s="1699">
        <v>185861357</v>
      </c>
      <c r="K36" s="1699">
        <v>195506.76607118364</v>
      </c>
      <c r="L36" s="1699">
        <v>105185.42067644201</v>
      </c>
      <c r="M36" s="1699">
        <v>90321.345394681586</v>
      </c>
      <c r="N36" s="1702">
        <v>3733730.9101898428</v>
      </c>
    </row>
    <row r="37" spans="1:14" s="60" customFormat="1" x14ac:dyDescent="0.25">
      <c r="A37" s="1721"/>
      <c r="B37" s="1725"/>
      <c r="C37" s="1694"/>
      <c r="D37" s="1694"/>
      <c r="E37" s="1694"/>
      <c r="F37" s="1694"/>
      <c r="G37" s="1694"/>
      <c r="H37" s="1696"/>
      <c r="I37" s="1694"/>
      <c r="J37" s="1694"/>
      <c r="K37" s="1694"/>
      <c r="L37" s="1694"/>
      <c r="M37" s="1694"/>
      <c r="N37" s="1726"/>
    </row>
    <row r="38" spans="1:14" s="60" customFormat="1" x14ac:dyDescent="0.25">
      <c r="A38" s="1727" t="s">
        <v>486</v>
      </c>
      <c r="B38" s="1715" t="s">
        <v>487</v>
      </c>
      <c r="C38" s="1694"/>
      <c r="D38" s="1695"/>
      <c r="E38" s="1695"/>
      <c r="F38" s="1695"/>
      <c r="G38" s="1695"/>
      <c r="H38" s="1696"/>
      <c r="I38" s="1694"/>
      <c r="J38" s="1695"/>
      <c r="K38" s="1695"/>
      <c r="L38" s="1695"/>
      <c r="M38" s="1695"/>
      <c r="N38" s="1697"/>
    </row>
    <row r="39" spans="1:14" s="60" customFormat="1" x14ac:dyDescent="0.25">
      <c r="A39" s="1721">
        <v>28</v>
      </c>
      <c r="B39" s="1728" t="s">
        <v>488</v>
      </c>
      <c r="C39" s="1694">
        <v>18</v>
      </c>
      <c r="D39" s="1695">
        <v>580399</v>
      </c>
      <c r="E39" s="1695">
        <v>5185.4268417090007</v>
      </c>
      <c r="F39" s="1695">
        <v>5463.008688506</v>
      </c>
      <c r="G39" s="1695">
        <v>-277.58184681700004</v>
      </c>
      <c r="H39" s="1696">
        <v>28648.547720646577</v>
      </c>
      <c r="I39" s="1694">
        <v>18</v>
      </c>
      <c r="J39" s="1695">
        <v>580979</v>
      </c>
      <c r="K39" s="1695">
        <v>1227.344754599</v>
      </c>
      <c r="L39" s="1695">
        <v>1208.3962967360001</v>
      </c>
      <c r="M39" s="1695">
        <v>18.948457872999988</v>
      </c>
      <c r="N39" s="1697">
        <v>29912.552305248169</v>
      </c>
    </row>
    <row r="40" spans="1:14" s="60" customFormat="1" x14ac:dyDescent="0.25">
      <c r="A40" s="1721">
        <v>29</v>
      </c>
      <c r="B40" s="1728" t="s">
        <v>489</v>
      </c>
      <c r="C40" s="1694">
        <v>31</v>
      </c>
      <c r="D40" s="1695">
        <v>6254655</v>
      </c>
      <c r="E40" s="1695">
        <v>41872.15974840401</v>
      </c>
      <c r="F40" s="1695">
        <v>25972.775988202997</v>
      </c>
      <c r="G40" s="1695">
        <v>15899.383760191004</v>
      </c>
      <c r="H40" s="1696">
        <v>232005.52134365359</v>
      </c>
      <c r="I40" s="1694">
        <v>32</v>
      </c>
      <c r="J40" s="1695">
        <v>6361376</v>
      </c>
      <c r="K40" s="1695">
        <v>10529.796094109</v>
      </c>
      <c r="L40" s="1695">
        <v>6264.6261924590008</v>
      </c>
      <c r="M40" s="1695">
        <v>4265.1699016499997</v>
      </c>
      <c r="N40" s="1697">
        <v>257753.68323085053</v>
      </c>
    </row>
    <row r="41" spans="1:14" s="60" customFormat="1" x14ac:dyDescent="0.25">
      <c r="A41" s="1721">
        <v>30</v>
      </c>
      <c r="B41" s="1728" t="s">
        <v>490</v>
      </c>
      <c r="C41" s="1694">
        <v>36</v>
      </c>
      <c r="D41" s="1695">
        <v>5704774</v>
      </c>
      <c r="E41" s="1695">
        <v>57144.128952925996</v>
      </c>
      <c r="F41" s="1695">
        <v>40499.693978433999</v>
      </c>
      <c r="G41" s="1695">
        <v>16644.43497446199</v>
      </c>
      <c r="H41" s="1696">
        <v>299019.06433399481</v>
      </c>
      <c r="I41" s="1694">
        <v>36</v>
      </c>
      <c r="J41" s="1695">
        <v>5758714</v>
      </c>
      <c r="K41" s="1695">
        <v>11983.704612165002</v>
      </c>
      <c r="L41" s="1695">
        <v>9475.9041506460017</v>
      </c>
      <c r="M41" s="1695">
        <v>2507.8004614990004</v>
      </c>
      <c r="N41" s="1697">
        <v>323257.63844648906</v>
      </c>
    </row>
    <row r="42" spans="1:14" s="60" customFormat="1" x14ac:dyDescent="0.25">
      <c r="A42" s="1721">
        <v>31</v>
      </c>
      <c r="B42" s="1728" t="s">
        <v>491</v>
      </c>
      <c r="C42" s="1694">
        <v>34</v>
      </c>
      <c r="D42" s="1695">
        <v>5160754</v>
      </c>
      <c r="E42" s="1695">
        <v>84178.465764090972</v>
      </c>
      <c r="F42" s="1695">
        <v>18969.220819166003</v>
      </c>
      <c r="G42" s="1695">
        <v>65209.244944934995</v>
      </c>
      <c r="H42" s="1696">
        <v>173762.07312374708</v>
      </c>
      <c r="I42" s="1694">
        <v>34</v>
      </c>
      <c r="J42" s="1695">
        <v>5693026</v>
      </c>
      <c r="K42" s="1695">
        <v>19621.440956642025</v>
      </c>
      <c r="L42" s="1695">
        <v>5768.8671048239985</v>
      </c>
      <c r="M42" s="1695">
        <v>13852.573851768022</v>
      </c>
      <c r="N42" s="1697">
        <v>196239.28090299809</v>
      </c>
    </row>
    <row r="43" spans="1:14" s="60" customFormat="1" x14ac:dyDescent="0.25">
      <c r="A43" s="1721">
        <v>32</v>
      </c>
      <c r="B43" s="1728" t="s">
        <v>492</v>
      </c>
      <c r="C43" s="1694">
        <v>38</v>
      </c>
      <c r="D43" s="1695">
        <v>790453</v>
      </c>
      <c r="E43" s="1695">
        <v>323530.12281051115</v>
      </c>
      <c r="F43" s="1695">
        <v>273469.80722315307</v>
      </c>
      <c r="G43" s="1695">
        <v>50060.31558736803</v>
      </c>
      <c r="H43" s="1696">
        <v>253637.43216508703</v>
      </c>
      <c r="I43" s="1694">
        <v>39</v>
      </c>
      <c r="J43" s="1695">
        <v>874781</v>
      </c>
      <c r="K43" s="1695">
        <v>92640.277109313989</v>
      </c>
      <c r="L43" s="1695">
        <v>68764.905785210009</v>
      </c>
      <c r="M43" s="1695">
        <v>23875.371324094016</v>
      </c>
      <c r="N43" s="1697">
        <v>286456.47527475504</v>
      </c>
    </row>
    <row r="44" spans="1:14" s="60" customFormat="1" x14ac:dyDescent="0.25">
      <c r="A44" s="1721">
        <v>33</v>
      </c>
      <c r="B44" s="1728" t="s">
        <v>493</v>
      </c>
      <c r="C44" s="1694">
        <v>24</v>
      </c>
      <c r="D44" s="1695">
        <v>526001</v>
      </c>
      <c r="E44" s="1695">
        <v>27801.15475481901</v>
      </c>
      <c r="F44" s="1695">
        <v>20519.224426242996</v>
      </c>
      <c r="G44" s="1695">
        <v>7281.9303285759988</v>
      </c>
      <c r="H44" s="1696">
        <v>47701.165369555536</v>
      </c>
      <c r="I44" s="1694">
        <v>24</v>
      </c>
      <c r="J44" s="1695">
        <v>532241</v>
      </c>
      <c r="K44" s="1695">
        <v>4215.0573073059995</v>
      </c>
      <c r="L44" s="1695">
        <v>4716.6625878420009</v>
      </c>
      <c r="M44" s="1695">
        <v>-501.6052805459999</v>
      </c>
      <c r="N44" s="1697">
        <v>50114.345839268768</v>
      </c>
    </row>
    <row r="45" spans="1:14" s="60" customFormat="1" ht="15" customHeight="1" x14ac:dyDescent="0.25">
      <c r="A45" s="1723"/>
      <c r="B45" s="1724" t="s">
        <v>494</v>
      </c>
      <c r="C45" s="1698">
        <v>181</v>
      </c>
      <c r="D45" s="1699">
        <v>19017036</v>
      </c>
      <c r="E45" s="1699">
        <v>539711.45887246018</v>
      </c>
      <c r="F45" s="1699">
        <v>384893.73112370505</v>
      </c>
      <c r="G45" s="1699">
        <v>154817.72774871503</v>
      </c>
      <c r="H45" s="1700">
        <v>1034773.8040566845</v>
      </c>
      <c r="I45" s="1701">
        <v>183</v>
      </c>
      <c r="J45" s="1699">
        <v>19801117</v>
      </c>
      <c r="K45" s="1699">
        <v>140217.62083413501</v>
      </c>
      <c r="L45" s="1699">
        <v>96199.362117717013</v>
      </c>
      <c r="M45" s="1699">
        <v>44018.258716338045</v>
      </c>
      <c r="N45" s="1702">
        <v>1143733.9759996098</v>
      </c>
    </row>
    <row r="46" spans="1:14" s="60" customFormat="1" x14ac:dyDescent="0.25">
      <c r="A46" s="1721"/>
      <c r="B46" s="1725"/>
      <c r="C46" s="1694"/>
      <c r="D46" s="1694"/>
      <c r="E46" s="1694"/>
      <c r="F46" s="1694"/>
      <c r="G46" s="1694"/>
      <c r="H46" s="1696"/>
      <c r="I46" s="1694"/>
      <c r="J46" s="1694"/>
      <c r="K46" s="1694"/>
      <c r="L46" s="1694"/>
      <c r="M46" s="1694"/>
      <c r="N46" s="1726"/>
    </row>
    <row r="47" spans="1:14" s="60" customFormat="1" x14ac:dyDescent="0.25">
      <c r="A47" s="1727" t="s">
        <v>495</v>
      </c>
      <c r="B47" s="1715" t="s">
        <v>496</v>
      </c>
      <c r="C47" s="1694"/>
      <c r="D47" s="1695"/>
      <c r="E47" s="1695"/>
      <c r="F47" s="1695"/>
      <c r="G47" s="1695"/>
      <c r="H47" s="1696"/>
      <c r="I47" s="1694"/>
      <c r="J47" s="1695"/>
      <c r="K47" s="1729"/>
      <c r="L47" s="1729"/>
      <c r="M47" s="1729"/>
      <c r="N47" s="1697"/>
    </row>
    <row r="48" spans="1:14" s="60" customFormat="1" x14ac:dyDescent="0.25">
      <c r="A48" s="1721">
        <v>34</v>
      </c>
      <c r="B48" s="1728" t="s">
        <v>497</v>
      </c>
      <c r="C48" s="1694">
        <v>29</v>
      </c>
      <c r="D48" s="1695">
        <v>3059924</v>
      </c>
      <c r="E48" s="1695">
        <v>3329.0306966500011</v>
      </c>
      <c r="F48" s="1695">
        <v>2288.463004789</v>
      </c>
      <c r="G48" s="1695">
        <v>1040.5676918410004</v>
      </c>
      <c r="H48" s="1696">
        <v>29275.01013464736</v>
      </c>
      <c r="I48" s="1694">
        <v>29</v>
      </c>
      <c r="J48" s="1695">
        <v>3069756</v>
      </c>
      <c r="K48" s="1695">
        <v>755.40315807000025</v>
      </c>
      <c r="L48" s="1695">
        <v>548.72048552300009</v>
      </c>
      <c r="M48" s="1695">
        <v>206.6826725570001</v>
      </c>
      <c r="N48" s="1697">
        <v>32525.708115687507</v>
      </c>
    </row>
    <row r="49" spans="1:14" s="60" customFormat="1" x14ac:dyDescent="0.25">
      <c r="A49" s="1721">
        <v>35</v>
      </c>
      <c r="B49" s="1728" t="s">
        <v>498</v>
      </c>
      <c r="C49" s="1694">
        <v>12</v>
      </c>
      <c r="D49" s="1695">
        <v>3243254</v>
      </c>
      <c r="E49" s="1695">
        <v>3029.4418516199994</v>
      </c>
      <c r="F49" s="1695">
        <v>819.87882802000001</v>
      </c>
      <c r="G49" s="1695">
        <v>2209.5630235899998</v>
      </c>
      <c r="H49" s="1696">
        <v>23650.115910460001</v>
      </c>
      <c r="I49" s="1694">
        <v>12</v>
      </c>
      <c r="J49" s="1695">
        <v>3281079</v>
      </c>
      <c r="K49" s="1695">
        <v>868.7626694999999</v>
      </c>
      <c r="L49" s="1695">
        <v>177.24463636999999</v>
      </c>
      <c r="M49" s="1695">
        <v>691.51803314999995</v>
      </c>
      <c r="N49" s="1697">
        <v>27154.321315950001</v>
      </c>
    </row>
    <row r="50" spans="1:14" s="60" customFormat="1" ht="15" customHeight="1" x14ac:dyDescent="0.25">
      <c r="A50" s="1723"/>
      <c r="B50" s="1724" t="s">
        <v>499</v>
      </c>
      <c r="C50" s="1698">
        <v>41</v>
      </c>
      <c r="D50" s="1699">
        <v>6303178</v>
      </c>
      <c r="E50" s="1699">
        <v>6358.4725482700005</v>
      </c>
      <c r="F50" s="1699">
        <v>3108.3418328090002</v>
      </c>
      <c r="G50" s="1699">
        <v>3250.1307154310002</v>
      </c>
      <c r="H50" s="1700">
        <v>52925.126045107361</v>
      </c>
      <c r="I50" s="1701">
        <v>41</v>
      </c>
      <c r="J50" s="1699">
        <v>6350835</v>
      </c>
      <c r="K50" s="1699">
        <v>1624.1658275700001</v>
      </c>
      <c r="L50" s="1699">
        <v>725.96512189300006</v>
      </c>
      <c r="M50" s="1699">
        <v>898.200705707</v>
      </c>
      <c r="N50" s="1702">
        <v>59680.029431637508</v>
      </c>
    </row>
    <row r="51" spans="1:14" s="60" customFormat="1" x14ac:dyDescent="0.25">
      <c r="A51" s="1721"/>
      <c r="B51" s="1725"/>
      <c r="C51" s="1694"/>
      <c r="D51" s="1694"/>
      <c r="E51" s="1694"/>
      <c r="F51" s="1694"/>
      <c r="G51" s="1694"/>
      <c r="H51" s="1696"/>
      <c r="I51" s="1694"/>
      <c r="J51" s="1694"/>
      <c r="K51" s="1694"/>
      <c r="L51" s="1694"/>
      <c r="M51" s="1694"/>
      <c r="N51" s="1726"/>
    </row>
    <row r="52" spans="1:14" s="60" customFormat="1" x14ac:dyDescent="0.25">
      <c r="A52" s="1727" t="s">
        <v>500</v>
      </c>
      <c r="B52" s="1715" t="s">
        <v>501</v>
      </c>
      <c r="C52" s="1694"/>
      <c r="D52" s="1695"/>
      <c r="E52" s="1695"/>
      <c r="F52" s="1695"/>
      <c r="G52" s="1695"/>
      <c r="H52" s="1696"/>
      <c r="I52" s="1694"/>
      <c r="J52" s="1695"/>
      <c r="K52" s="1729"/>
      <c r="L52" s="1729"/>
      <c r="M52" s="1729"/>
      <c r="N52" s="1697"/>
    </row>
    <row r="53" spans="1:14" s="60" customFormat="1" x14ac:dyDescent="0.25">
      <c r="A53" s="1721">
        <v>36</v>
      </c>
      <c r="B53" s="1722" t="s">
        <v>502</v>
      </c>
      <c r="C53" s="1694">
        <v>360</v>
      </c>
      <c r="D53" s="1695">
        <v>15030991</v>
      </c>
      <c r="E53" s="1695">
        <v>117728.2934050383</v>
      </c>
      <c r="F53" s="1695">
        <v>91796.033443393986</v>
      </c>
      <c r="G53" s="1695">
        <v>25932.259961674288</v>
      </c>
      <c r="H53" s="1696">
        <v>307315.46320738818</v>
      </c>
      <c r="I53" s="1694">
        <v>371</v>
      </c>
      <c r="J53" s="1695">
        <v>15489391</v>
      </c>
      <c r="K53" s="1695">
        <v>36661.217237979094</v>
      </c>
      <c r="L53" s="1695">
        <v>31150.647954829994</v>
      </c>
      <c r="M53" s="1695">
        <v>5510.5692831190963</v>
      </c>
      <c r="N53" s="1697">
        <v>336913.95935430162</v>
      </c>
    </row>
    <row r="54" spans="1:14" s="60" customFormat="1" x14ac:dyDescent="0.25">
      <c r="A54" s="1721">
        <v>37</v>
      </c>
      <c r="B54" s="1722" t="s">
        <v>503</v>
      </c>
      <c r="C54" s="1694">
        <v>26</v>
      </c>
      <c r="D54" s="1695">
        <v>12397731</v>
      </c>
      <c r="E54" s="1695">
        <v>80957.025363345005</v>
      </c>
      <c r="F54" s="1695">
        <v>12089.038449558004</v>
      </c>
      <c r="G54" s="1695">
        <v>68867.986913786997</v>
      </c>
      <c r="H54" s="1696">
        <v>171468.35217060515</v>
      </c>
      <c r="I54" s="1694">
        <v>26</v>
      </c>
      <c r="J54" s="1695">
        <v>12475958</v>
      </c>
      <c r="K54" s="1695">
        <v>12606.299623370001</v>
      </c>
      <c r="L54" s="1695">
        <v>6847.7865319669991</v>
      </c>
      <c r="M54" s="1695">
        <v>5758.5130914029996</v>
      </c>
      <c r="N54" s="1697">
        <v>170148.41542343437</v>
      </c>
    </row>
    <row r="55" spans="1:14" s="60" customFormat="1" x14ac:dyDescent="0.25">
      <c r="A55" s="1721">
        <v>38</v>
      </c>
      <c r="B55" s="1722" t="s">
        <v>504</v>
      </c>
      <c r="C55" s="1694">
        <v>302</v>
      </c>
      <c r="D55" s="1695">
        <v>27944219</v>
      </c>
      <c r="E55" s="1695">
        <v>292756.31999565207</v>
      </c>
      <c r="F55" s="1695">
        <v>180499.29618531</v>
      </c>
      <c r="G55" s="1695">
        <v>112257.0238103421</v>
      </c>
      <c r="H55" s="1696">
        <v>894644.26830652426</v>
      </c>
      <c r="I55" s="1694">
        <v>309</v>
      </c>
      <c r="J55" s="1695">
        <v>27237087</v>
      </c>
      <c r="K55" s="1695">
        <v>74320.559856577005</v>
      </c>
      <c r="L55" s="1695">
        <v>50948.15634872899</v>
      </c>
      <c r="M55" s="1695">
        <v>23372.393507818022</v>
      </c>
      <c r="N55" s="1697">
        <v>974927.43619523454</v>
      </c>
    </row>
    <row r="56" spans="1:14" s="60" customFormat="1" x14ac:dyDescent="0.25">
      <c r="A56" s="1721">
        <v>39</v>
      </c>
      <c r="B56" s="1722" t="s">
        <v>505</v>
      </c>
      <c r="C56" s="1694">
        <v>52</v>
      </c>
      <c r="D56" s="1695">
        <v>1743628</v>
      </c>
      <c r="E56" s="1695">
        <v>10431.121034930002</v>
      </c>
      <c r="F56" s="1695">
        <v>5604.803378999999</v>
      </c>
      <c r="G56" s="1695">
        <v>4826.3176559200001</v>
      </c>
      <c r="H56" s="1696">
        <v>38286.574440699995</v>
      </c>
      <c r="I56" s="1694">
        <v>52</v>
      </c>
      <c r="J56" s="1695">
        <v>1990630</v>
      </c>
      <c r="K56" s="1695">
        <v>3439.8160705099999</v>
      </c>
      <c r="L56" s="1695">
        <v>913.06130818000008</v>
      </c>
      <c r="M56" s="1695">
        <v>2526.7547623100004</v>
      </c>
      <c r="N56" s="1697">
        <v>48499.732609530016</v>
      </c>
    </row>
    <row r="57" spans="1:14" s="60" customFormat="1" ht="15" customHeight="1" x14ac:dyDescent="0.25">
      <c r="A57" s="1723"/>
      <c r="B57" s="1724" t="s">
        <v>506</v>
      </c>
      <c r="C57" s="1698">
        <v>740</v>
      </c>
      <c r="D57" s="1699">
        <v>57116569</v>
      </c>
      <c r="E57" s="1699">
        <v>501872.75979896536</v>
      </c>
      <c r="F57" s="1699">
        <v>289989.17145726195</v>
      </c>
      <c r="G57" s="1699">
        <v>211883.58834172337</v>
      </c>
      <c r="H57" s="1700">
        <v>1411714.6581252175</v>
      </c>
      <c r="I57" s="1701">
        <v>758</v>
      </c>
      <c r="J57" s="1699">
        <v>57193066</v>
      </c>
      <c r="K57" s="1699">
        <v>127027.8927884361</v>
      </c>
      <c r="L57" s="1699">
        <v>89859.652143705971</v>
      </c>
      <c r="M57" s="1699">
        <v>37168.230644650124</v>
      </c>
      <c r="N57" s="1702">
        <v>1530489.5435825004</v>
      </c>
    </row>
    <row r="58" spans="1:14" s="60" customFormat="1" x14ac:dyDescent="0.25">
      <c r="A58" s="1721"/>
      <c r="B58" s="1725"/>
      <c r="C58" s="1694"/>
      <c r="D58" s="1694"/>
      <c r="E58" s="1694"/>
      <c r="F58" s="1694"/>
      <c r="G58" s="1694"/>
      <c r="H58" s="1696"/>
      <c r="I58" s="1694"/>
      <c r="J58" s="1694"/>
      <c r="K58" s="1694"/>
      <c r="L58" s="1694"/>
      <c r="M58" s="1694"/>
      <c r="N58" s="1726"/>
    </row>
    <row r="59" spans="1:14" s="60" customFormat="1" ht="15" customHeight="1" x14ac:dyDescent="0.25">
      <c r="A59" s="1730"/>
      <c r="B59" s="1731" t="s">
        <v>507</v>
      </c>
      <c r="C59" s="1732">
        <v>1865</v>
      </c>
      <c r="D59" s="1733">
        <v>273452370</v>
      </c>
      <c r="E59" s="1733">
        <v>15748821.49745121</v>
      </c>
      <c r="F59" s="1733">
        <v>15010172.355222963</v>
      </c>
      <c r="G59" s="1733">
        <v>738649.14222813677</v>
      </c>
      <c r="H59" s="1734">
        <v>7348614.1091519464</v>
      </c>
      <c r="I59" s="1735">
        <v>1887</v>
      </c>
      <c r="J59" s="1733">
        <v>278156955</v>
      </c>
      <c r="K59" s="1733">
        <v>4241361.2834813539</v>
      </c>
      <c r="L59" s="1733">
        <v>4027467.3269018843</v>
      </c>
      <c r="M59" s="1733">
        <v>213893.94657914111</v>
      </c>
      <c r="N59" s="1736">
        <v>8205394.335446462</v>
      </c>
    </row>
    <row r="60" spans="1:14" s="60" customFormat="1" x14ac:dyDescent="0.25">
      <c r="A60" s="1721"/>
      <c r="B60" s="1725"/>
      <c r="C60" s="1694"/>
      <c r="D60" s="1694"/>
      <c r="E60" s="1694"/>
      <c r="F60" s="1694"/>
      <c r="G60" s="1694"/>
      <c r="H60" s="1696"/>
      <c r="I60" s="1694"/>
      <c r="J60" s="1694"/>
      <c r="K60" s="1694"/>
      <c r="L60" s="1694"/>
      <c r="M60" s="1694"/>
      <c r="N60" s="1726"/>
    </row>
    <row r="61" spans="1:14" s="60" customFormat="1" x14ac:dyDescent="0.25">
      <c r="A61" s="1737" t="s">
        <v>508</v>
      </c>
      <c r="B61" s="1715" t="s">
        <v>509</v>
      </c>
      <c r="C61" s="1694"/>
      <c r="D61" s="1695"/>
      <c r="E61" s="1695"/>
      <c r="F61" s="1695"/>
      <c r="G61" s="1695"/>
      <c r="H61" s="1696"/>
      <c r="I61" s="1694"/>
      <c r="J61" s="1695"/>
      <c r="K61" s="1729"/>
      <c r="L61" s="1729"/>
      <c r="M61" s="1729"/>
      <c r="N61" s="1697"/>
    </row>
    <row r="62" spans="1:14" s="60" customFormat="1" x14ac:dyDescent="0.25">
      <c r="A62" s="1721" t="s">
        <v>453</v>
      </c>
      <c r="B62" s="1722" t="s">
        <v>454</v>
      </c>
      <c r="C62" s="1694"/>
      <c r="D62" s="1695"/>
      <c r="E62" s="1695"/>
      <c r="F62" s="1695"/>
      <c r="G62" s="1695"/>
      <c r="H62" s="1696"/>
      <c r="I62" s="1694"/>
      <c r="J62" s="1695"/>
      <c r="K62" s="1729"/>
      <c r="L62" s="1729"/>
      <c r="M62" s="1729"/>
      <c r="N62" s="1697"/>
    </row>
    <row r="63" spans="1:14" s="60" customFormat="1" x14ac:dyDescent="0.25">
      <c r="A63" s="1721" t="s">
        <v>510</v>
      </c>
      <c r="B63" s="1722" t="s">
        <v>511</v>
      </c>
      <c r="C63" s="1694">
        <v>73</v>
      </c>
      <c r="D63" s="1695">
        <v>56845</v>
      </c>
      <c r="E63" s="1695">
        <v>620.53508099999999</v>
      </c>
      <c r="F63" s="1695">
        <v>2181.5041721130001</v>
      </c>
      <c r="G63" s="1695">
        <v>-1560.9690911130001</v>
      </c>
      <c r="H63" s="1696">
        <v>15506.454916833885</v>
      </c>
      <c r="I63" s="1694">
        <v>39</v>
      </c>
      <c r="J63" s="1695">
        <v>21795</v>
      </c>
      <c r="K63" s="1695">
        <v>0</v>
      </c>
      <c r="L63" s="1695">
        <v>8325.7662809865997</v>
      </c>
      <c r="M63" s="1695">
        <v>-8325.7662809865997</v>
      </c>
      <c r="N63" s="1697">
        <v>7157.6639147878059</v>
      </c>
    </row>
    <row r="64" spans="1:14" s="60" customFormat="1" x14ac:dyDescent="0.25">
      <c r="A64" s="1721" t="s">
        <v>512</v>
      </c>
      <c r="B64" s="1722" t="s">
        <v>513</v>
      </c>
      <c r="C64" s="1694">
        <v>0</v>
      </c>
      <c r="D64" s="1695">
        <v>0</v>
      </c>
      <c r="E64" s="1695">
        <v>0</v>
      </c>
      <c r="F64" s="1695">
        <v>0</v>
      </c>
      <c r="G64" s="1695">
        <v>0</v>
      </c>
      <c r="H64" s="1696">
        <v>0</v>
      </c>
      <c r="I64" s="1694">
        <v>0</v>
      </c>
      <c r="J64" s="1695">
        <v>0</v>
      </c>
      <c r="K64" s="1695">
        <v>0</v>
      </c>
      <c r="L64" s="1695">
        <v>0</v>
      </c>
      <c r="M64" s="1695">
        <v>0</v>
      </c>
      <c r="N64" s="1697">
        <v>0</v>
      </c>
    </row>
    <row r="65" spans="1:14" s="60" customFormat="1" x14ac:dyDescent="0.25">
      <c r="A65" s="1721" t="s">
        <v>514</v>
      </c>
      <c r="B65" s="1722" t="s">
        <v>515</v>
      </c>
      <c r="C65" s="1694">
        <v>3</v>
      </c>
      <c r="D65" s="1695">
        <v>19</v>
      </c>
      <c r="E65" s="1695">
        <v>0</v>
      </c>
      <c r="F65" s="1695">
        <v>261.85378205199999</v>
      </c>
      <c r="G65" s="1695">
        <v>-261.85378205199999</v>
      </c>
      <c r="H65" s="1696">
        <v>919.61535400599996</v>
      </c>
      <c r="I65" s="1694">
        <v>3</v>
      </c>
      <c r="J65" s="1695">
        <v>19</v>
      </c>
      <c r="K65" s="1695">
        <v>0</v>
      </c>
      <c r="L65" s="1695">
        <v>0</v>
      </c>
      <c r="M65" s="1695">
        <v>0</v>
      </c>
      <c r="N65" s="1697">
        <v>942.8378488860003</v>
      </c>
    </row>
    <row r="66" spans="1:14" s="60" customFormat="1" x14ac:dyDescent="0.25">
      <c r="A66" s="1721" t="s">
        <v>516</v>
      </c>
      <c r="B66" s="1722" t="s">
        <v>517</v>
      </c>
      <c r="C66" s="1694">
        <v>1</v>
      </c>
      <c r="D66" s="1695">
        <v>176949</v>
      </c>
      <c r="E66" s="1695">
        <v>189.09</v>
      </c>
      <c r="F66" s="1695">
        <v>672.09</v>
      </c>
      <c r="G66" s="1695">
        <v>-483</v>
      </c>
      <c r="H66" s="1696">
        <v>4748.07</v>
      </c>
      <c r="I66" s="1694">
        <v>1</v>
      </c>
      <c r="J66" s="1695">
        <v>173878</v>
      </c>
      <c r="K66" s="1695">
        <v>42.68</v>
      </c>
      <c r="L66" s="1695">
        <v>134.16</v>
      </c>
      <c r="M66" s="1695">
        <v>-91.47999999999999</v>
      </c>
      <c r="N66" s="1697">
        <v>5009.8599999999997</v>
      </c>
    </row>
    <row r="67" spans="1:14" s="60" customFormat="1" ht="15" customHeight="1" x14ac:dyDescent="0.25">
      <c r="A67" s="1723"/>
      <c r="B67" s="1724" t="s">
        <v>518</v>
      </c>
      <c r="C67" s="1698">
        <v>77</v>
      </c>
      <c r="D67" s="1699">
        <v>233813</v>
      </c>
      <c r="E67" s="1699">
        <v>809.62508100000002</v>
      </c>
      <c r="F67" s="1699">
        <v>3115.4479541650003</v>
      </c>
      <c r="G67" s="1699">
        <v>-2305.8228731650001</v>
      </c>
      <c r="H67" s="1700">
        <v>21174.140270839885</v>
      </c>
      <c r="I67" s="1698">
        <v>43</v>
      </c>
      <c r="J67" s="1699">
        <v>195692</v>
      </c>
      <c r="K67" s="1699">
        <v>42.68</v>
      </c>
      <c r="L67" s="1699">
        <v>8459.9262809865995</v>
      </c>
      <c r="M67" s="1699">
        <v>-8417.2462809865992</v>
      </c>
      <c r="N67" s="1702">
        <v>13110.361763673805</v>
      </c>
    </row>
    <row r="68" spans="1:14" s="60" customFormat="1" x14ac:dyDescent="0.25">
      <c r="A68" s="1721"/>
      <c r="B68" s="1725"/>
      <c r="C68" s="1694"/>
      <c r="D68" s="1694"/>
      <c r="E68" s="1694"/>
      <c r="F68" s="1694"/>
      <c r="G68" s="1694"/>
      <c r="H68" s="1696"/>
      <c r="I68" s="1694"/>
      <c r="J68" s="1694"/>
      <c r="K68" s="1694"/>
      <c r="L68" s="1694"/>
      <c r="M68" s="1694"/>
      <c r="N68" s="1726"/>
    </row>
    <row r="69" spans="1:14" s="60" customFormat="1" x14ac:dyDescent="0.25">
      <c r="A69" s="1721" t="s">
        <v>472</v>
      </c>
      <c r="B69" s="1722" t="s">
        <v>473</v>
      </c>
      <c r="C69" s="1694"/>
      <c r="D69" s="1695"/>
      <c r="E69" s="1695"/>
      <c r="F69" s="1695"/>
      <c r="G69" s="1695"/>
      <c r="H69" s="1696"/>
      <c r="I69" s="1694"/>
      <c r="J69" s="1695"/>
      <c r="K69" s="1729"/>
      <c r="L69" s="1729"/>
      <c r="M69" s="1729"/>
      <c r="N69" s="1697"/>
    </row>
    <row r="70" spans="1:14" s="60" customFormat="1" x14ac:dyDescent="0.25">
      <c r="A70" s="1721" t="s">
        <v>510</v>
      </c>
      <c r="B70" s="1722" t="s">
        <v>483</v>
      </c>
      <c r="C70" s="1694">
        <v>13</v>
      </c>
      <c r="D70" s="1695">
        <v>247165</v>
      </c>
      <c r="E70" s="1695">
        <v>0</v>
      </c>
      <c r="F70" s="1695">
        <v>280.92859589</v>
      </c>
      <c r="G70" s="1695">
        <v>-280.92859589</v>
      </c>
      <c r="H70" s="1696">
        <v>3558.3565721899995</v>
      </c>
      <c r="I70" s="1694">
        <v>13</v>
      </c>
      <c r="J70" s="1695">
        <v>245737</v>
      </c>
      <c r="K70" s="1695">
        <v>0</v>
      </c>
      <c r="L70" s="1695">
        <v>36.170429599999999</v>
      </c>
      <c r="M70" s="1695">
        <v>-36.170429599999999</v>
      </c>
      <c r="N70" s="1697">
        <v>3950.6590759999999</v>
      </c>
    </row>
    <row r="71" spans="1:14" s="60" customFormat="1" x14ac:dyDescent="0.25">
      <c r="A71" s="1721" t="s">
        <v>512</v>
      </c>
      <c r="B71" s="1722" t="s">
        <v>114</v>
      </c>
      <c r="C71" s="1694">
        <v>0</v>
      </c>
      <c r="D71" s="1695">
        <v>0</v>
      </c>
      <c r="E71" s="1695">
        <v>0</v>
      </c>
      <c r="F71" s="1695">
        <v>0</v>
      </c>
      <c r="G71" s="1695">
        <v>0</v>
      </c>
      <c r="H71" s="1696">
        <v>0</v>
      </c>
      <c r="I71" s="1694">
        <v>0</v>
      </c>
      <c r="J71" s="1695">
        <v>0</v>
      </c>
      <c r="K71" s="1695">
        <v>0</v>
      </c>
      <c r="L71" s="1695">
        <v>0</v>
      </c>
      <c r="M71" s="1695">
        <v>0</v>
      </c>
      <c r="N71" s="1697">
        <v>0</v>
      </c>
    </row>
    <row r="72" spans="1:14" s="60" customFormat="1" ht="15" customHeight="1" x14ac:dyDescent="0.25">
      <c r="A72" s="1723"/>
      <c r="B72" s="1724" t="s">
        <v>518</v>
      </c>
      <c r="C72" s="1698">
        <v>13</v>
      </c>
      <c r="D72" s="1699">
        <v>247165</v>
      </c>
      <c r="E72" s="1699">
        <v>0</v>
      </c>
      <c r="F72" s="1699">
        <v>280.92859589</v>
      </c>
      <c r="G72" s="1699">
        <v>-280.92859589</v>
      </c>
      <c r="H72" s="1700">
        <v>3558.3565721899995</v>
      </c>
      <c r="I72" s="1698">
        <v>13</v>
      </c>
      <c r="J72" s="1699">
        <v>245737</v>
      </c>
      <c r="K72" s="1699">
        <v>0</v>
      </c>
      <c r="L72" s="1699">
        <v>36.170429599999999</v>
      </c>
      <c r="M72" s="1699">
        <v>-36.170429599999999</v>
      </c>
      <c r="N72" s="1702">
        <v>3950.6590759999999</v>
      </c>
    </row>
    <row r="73" spans="1:14" s="60" customFormat="1" x14ac:dyDescent="0.25">
      <c r="A73" s="1721"/>
      <c r="B73" s="1725"/>
      <c r="C73" s="1694"/>
      <c r="D73" s="1694"/>
      <c r="E73" s="1694"/>
      <c r="F73" s="1694"/>
      <c r="G73" s="1694"/>
      <c r="H73" s="1696"/>
      <c r="I73" s="1694"/>
      <c r="J73" s="1694"/>
      <c r="K73" s="1694"/>
      <c r="L73" s="1694"/>
      <c r="M73" s="1694"/>
      <c r="N73" s="1726"/>
    </row>
    <row r="74" spans="1:14" s="60" customFormat="1" x14ac:dyDescent="0.25">
      <c r="A74" s="1721" t="s">
        <v>486</v>
      </c>
      <c r="B74" s="1722" t="s">
        <v>501</v>
      </c>
      <c r="C74" s="1716"/>
      <c r="D74" s="1717">
        <v>0</v>
      </c>
      <c r="E74" s="1717">
        <v>0</v>
      </c>
      <c r="F74" s="1717">
        <v>0</v>
      </c>
      <c r="G74" s="1717">
        <v>0</v>
      </c>
      <c r="H74" s="1738">
        <v>0</v>
      </c>
      <c r="I74" s="1716">
        <v>0</v>
      </c>
      <c r="J74" s="1717">
        <v>0</v>
      </c>
      <c r="K74" s="1739">
        <v>0</v>
      </c>
      <c r="L74" s="1739">
        <v>0</v>
      </c>
      <c r="M74" s="1739">
        <v>0</v>
      </c>
      <c r="N74" s="1740">
        <v>0</v>
      </c>
    </row>
    <row r="75" spans="1:14" s="60" customFormat="1" x14ac:dyDescent="0.25">
      <c r="A75" s="1721"/>
      <c r="B75" s="1725"/>
      <c r="C75" s="1694"/>
      <c r="D75" s="1695"/>
      <c r="E75" s="1695"/>
      <c r="F75" s="1695"/>
      <c r="G75" s="1695"/>
      <c r="H75" s="1696"/>
      <c r="I75" s="1694"/>
      <c r="J75" s="1695"/>
      <c r="K75" s="1729"/>
      <c r="L75" s="1729"/>
      <c r="M75" s="1729"/>
      <c r="N75" s="1697"/>
    </row>
    <row r="76" spans="1:14" s="60" customFormat="1" ht="15" customHeight="1" x14ac:dyDescent="0.25">
      <c r="A76" s="1730"/>
      <c r="B76" s="1731" t="s">
        <v>519</v>
      </c>
      <c r="C76" s="1732">
        <v>90</v>
      </c>
      <c r="D76" s="1733">
        <v>480978</v>
      </c>
      <c r="E76" s="1733">
        <v>809.62508100000002</v>
      </c>
      <c r="F76" s="1733">
        <v>3396.3765500550003</v>
      </c>
      <c r="G76" s="1733">
        <v>-2586.7514690550001</v>
      </c>
      <c r="H76" s="1734">
        <v>24732.496843029883</v>
      </c>
      <c r="I76" s="1732">
        <v>56</v>
      </c>
      <c r="J76" s="1733">
        <v>441429</v>
      </c>
      <c r="K76" s="1733">
        <v>42.68</v>
      </c>
      <c r="L76" s="1733">
        <v>8496.0967105866002</v>
      </c>
      <c r="M76" s="1733">
        <v>-8453.4167105865999</v>
      </c>
      <c r="N76" s="1736">
        <v>17061.020839673805</v>
      </c>
    </row>
    <row r="77" spans="1:14" s="60" customFormat="1" x14ac:dyDescent="0.25">
      <c r="A77" s="1721"/>
      <c r="B77" s="1725"/>
      <c r="C77" s="1694"/>
      <c r="D77" s="1694"/>
      <c r="E77" s="1694"/>
      <c r="F77" s="1694"/>
      <c r="G77" s="1694"/>
      <c r="H77" s="1696"/>
      <c r="I77" s="1694"/>
      <c r="J77" s="1694"/>
      <c r="K77" s="1694"/>
      <c r="L77" s="1694"/>
      <c r="M77" s="1694"/>
      <c r="N77" s="1726"/>
    </row>
    <row r="78" spans="1:14" s="60" customFormat="1" x14ac:dyDescent="0.25">
      <c r="A78" s="1737" t="s">
        <v>520</v>
      </c>
      <c r="B78" s="1715" t="s">
        <v>521</v>
      </c>
      <c r="C78" s="1694"/>
      <c r="D78" s="1695"/>
      <c r="E78" s="1695"/>
      <c r="F78" s="1695"/>
      <c r="G78" s="1695"/>
      <c r="H78" s="1696"/>
      <c r="I78" s="1694"/>
      <c r="J78" s="1695"/>
      <c r="K78" s="1729"/>
      <c r="L78" s="1729"/>
      <c r="M78" s="1729"/>
      <c r="N78" s="1697"/>
    </row>
    <row r="79" spans="1:14" s="60" customFormat="1" x14ac:dyDescent="0.25">
      <c r="A79" s="1721" t="s">
        <v>453</v>
      </c>
      <c r="B79" s="1722" t="s">
        <v>454</v>
      </c>
      <c r="C79" s="1716">
        <v>3</v>
      </c>
      <c r="D79" s="1717">
        <v>911</v>
      </c>
      <c r="E79" s="1717">
        <v>2.3789999999999998E-4</v>
      </c>
      <c r="F79" s="1717">
        <v>41.510284051000006</v>
      </c>
      <c r="G79" s="1717">
        <v>-41.510046151000004</v>
      </c>
      <c r="H79" s="1738">
        <v>30.368671861752077</v>
      </c>
      <c r="I79" s="1741">
        <v>2</v>
      </c>
      <c r="J79" s="1739">
        <v>798</v>
      </c>
      <c r="K79" s="1739">
        <v>0</v>
      </c>
      <c r="L79" s="1739">
        <v>7.5107832800000001</v>
      </c>
      <c r="M79" s="1739">
        <v>-7.5107832800000001</v>
      </c>
      <c r="N79" s="1742">
        <v>24.579425450000002</v>
      </c>
    </row>
    <row r="80" spans="1:14" s="60" customFormat="1" x14ac:dyDescent="0.25">
      <c r="A80" s="1721"/>
      <c r="B80" s="1725"/>
      <c r="C80" s="1694"/>
      <c r="D80" s="1695"/>
      <c r="E80" s="1695"/>
      <c r="F80" s="1695"/>
      <c r="G80" s="1695"/>
      <c r="H80" s="1696"/>
      <c r="I80" s="1694"/>
      <c r="J80" s="1695"/>
      <c r="K80" s="1729"/>
      <c r="L80" s="1729"/>
      <c r="M80" s="1729"/>
      <c r="N80" s="1697"/>
    </row>
    <row r="81" spans="1:14" s="60" customFormat="1" x14ac:dyDescent="0.25">
      <c r="A81" s="1721" t="s">
        <v>472</v>
      </c>
      <c r="B81" s="1722" t="s">
        <v>522</v>
      </c>
      <c r="C81" s="1716">
        <v>0</v>
      </c>
      <c r="D81" s="1717">
        <v>0</v>
      </c>
      <c r="E81" s="1717">
        <v>0</v>
      </c>
      <c r="F81" s="1717">
        <v>0</v>
      </c>
      <c r="G81" s="1717">
        <v>0</v>
      </c>
      <c r="H81" s="1738">
        <v>0</v>
      </c>
      <c r="I81" s="1716">
        <v>0</v>
      </c>
      <c r="J81" s="1717">
        <v>0</v>
      </c>
      <c r="K81" s="1739">
        <v>0</v>
      </c>
      <c r="L81" s="1739">
        <v>0</v>
      </c>
      <c r="M81" s="1739">
        <v>0</v>
      </c>
      <c r="N81" s="1740">
        <v>0</v>
      </c>
    </row>
    <row r="82" spans="1:14" s="60" customFormat="1" x14ac:dyDescent="0.25">
      <c r="A82" s="1721"/>
      <c r="B82" s="1725"/>
      <c r="C82" s="1694"/>
      <c r="D82" s="1695"/>
      <c r="E82" s="1695"/>
      <c r="F82" s="1695"/>
      <c r="G82" s="1695"/>
      <c r="H82" s="1696"/>
      <c r="I82" s="1694"/>
      <c r="J82" s="1695"/>
      <c r="K82" s="1729"/>
      <c r="L82" s="1729"/>
      <c r="M82" s="1729"/>
      <c r="N82" s="1697"/>
    </row>
    <row r="83" spans="1:14" s="60" customFormat="1" x14ac:dyDescent="0.25">
      <c r="A83" s="1721" t="s">
        <v>486</v>
      </c>
      <c r="B83" s="1722" t="s">
        <v>501</v>
      </c>
      <c r="C83" s="1716">
        <v>0</v>
      </c>
      <c r="D83" s="1717">
        <v>0</v>
      </c>
      <c r="E83" s="1717">
        <v>0</v>
      </c>
      <c r="F83" s="1717">
        <v>0</v>
      </c>
      <c r="G83" s="1717">
        <v>0</v>
      </c>
      <c r="H83" s="1738">
        <v>0</v>
      </c>
      <c r="I83" s="1716">
        <v>0</v>
      </c>
      <c r="J83" s="1717">
        <v>0</v>
      </c>
      <c r="K83" s="1739">
        <v>0</v>
      </c>
      <c r="L83" s="1739">
        <v>0</v>
      </c>
      <c r="M83" s="1739">
        <v>0</v>
      </c>
      <c r="N83" s="1740">
        <v>0</v>
      </c>
    </row>
    <row r="84" spans="1:14" s="60" customFormat="1" x14ac:dyDescent="0.25">
      <c r="A84" s="1721"/>
      <c r="B84" s="1725"/>
      <c r="C84" s="1694"/>
      <c r="D84" s="1695"/>
      <c r="E84" s="1695"/>
      <c r="F84" s="1695"/>
      <c r="G84" s="1695"/>
      <c r="H84" s="1696"/>
      <c r="I84" s="1694"/>
      <c r="J84" s="1695"/>
      <c r="K84" s="1729"/>
      <c r="L84" s="1729"/>
      <c r="M84" s="1729"/>
      <c r="N84" s="1697"/>
    </row>
    <row r="85" spans="1:14" s="60" customFormat="1" ht="15" customHeight="1" x14ac:dyDescent="0.25">
      <c r="A85" s="1730"/>
      <c r="B85" s="1731" t="s">
        <v>523</v>
      </c>
      <c r="C85" s="1732">
        <v>3</v>
      </c>
      <c r="D85" s="1733">
        <v>911</v>
      </c>
      <c r="E85" s="1733">
        <v>2.3789999999999998E-4</v>
      </c>
      <c r="F85" s="1733">
        <v>41.510305011</v>
      </c>
      <c r="G85" s="1733">
        <v>-41.510067111000005</v>
      </c>
      <c r="H85" s="1734">
        <v>30.3325</v>
      </c>
      <c r="I85" s="1732">
        <v>2</v>
      </c>
      <c r="J85" s="1733">
        <v>798</v>
      </c>
      <c r="K85" s="1733">
        <v>0</v>
      </c>
      <c r="L85" s="1733">
        <v>7.5107832850000005</v>
      </c>
      <c r="M85" s="1733">
        <v>-7.5107832850000005</v>
      </c>
      <c r="N85" s="1736">
        <v>24.692216498459231</v>
      </c>
    </row>
    <row r="86" spans="1:14" s="60" customFormat="1" x14ac:dyDescent="0.25">
      <c r="A86" s="1721"/>
      <c r="B86" s="1725"/>
      <c r="C86" s="1694">
        <v>0</v>
      </c>
      <c r="D86" s="1695">
        <v>0</v>
      </c>
      <c r="E86" s="1695">
        <v>0</v>
      </c>
      <c r="F86" s="1695">
        <v>0</v>
      </c>
      <c r="G86" s="1695">
        <v>0</v>
      </c>
      <c r="H86" s="1696"/>
      <c r="I86" s="1694"/>
      <c r="J86" s="1695"/>
      <c r="K86" s="1729"/>
      <c r="L86" s="1729"/>
      <c r="M86" s="1729"/>
      <c r="N86" s="1697"/>
    </row>
    <row r="87" spans="1:14" s="60" customFormat="1" ht="15" customHeight="1" x14ac:dyDescent="0.25">
      <c r="A87" s="1743"/>
      <c r="B87" s="1744" t="s">
        <v>524</v>
      </c>
      <c r="C87" s="1745">
        <v>1958</v>
      </c>
      <c r="D87" s="1746">
        <v>273934259</v>
      </c>
      <c r="E87" s="1746">
        <v>15749631.12277011</v>
      </c>
      <c r="F87" s="1746">
        <v>15013610.242057068</v>
      </c>
      <c r="G87" s="1746">
        <v>736020.88071293081</v>
      </c>
      <c r="H87" s="1747">
        <v>7373376.9746668376</v>
      </c>
      <c r="I87" s="1745">
        <v>1945</v>
      </c>
      <c r="J87" s="1746">
        <v>278599182</v>
      </c>
      <c r="K87" s="1746">
        <v>4241403.9634813536</v>
      </c>
      <c r="L87" s="1746">
        <v>4035970.9343957561</v>
      </c>
      <c r="M87" s="1746">
        <v>205433.01908526951</v>
      </c>
      <c r="N87" s="1748">
        <v>8222480.0485026343</v>
      </c>
    </row>
    <row r="88" spans="1:14" s="60" customFormat="1" x14ac:dyDescent="0.25">
      <c r="A88" s="1721"/>
      <c r="B88" s="1725"/>
      <c r="C88" s="1694"/>
      <c r="D88" s="1694"/>
      <c r="E88" s="1694"/>
      <c r="F88" s="1694"/>
      <c r="G88" s="1694"/>
      <c r="H88" s="1696"/>
      <c r="I88" s="1694"/>
      <c r="J88" s="1694"/>
      <c r="K88" s="1694"/>
      <c r="L88" s="1694"/>
      <c r="M88" s="1694"/>
      <c r="N88" s="1726"/>
    </row>
    <row r="89" spans="1:14" s="60" customFormat="1" ht="15.75" thickBot="1" x14ac:dyDescent="0.3">
      <c r="A89" s="1749"/>
      <c r="B89" s="1750" t="s">
        <v>525</v>
      </c>
      <c r="C89" s="1703">
        <v>145</v>
      </c>
      <c r="D89" s="1704">
        <v>12096585</v>
      </c>
      <c r="E89" s="1704">
        <v>136496.44213124216</v>
      </c>
      <c r="F89" s="1704">
        <v>54374.557244392992</v>
      </c>
      <c r="G89" s="1704">
        <v>82121.884886869171</v>
      </c>
      <c r="H89" s="768">
        <v>202965.07966035555</v>
      </c>
      <c r="I89" s="1703">
        <v>145</v>
      </c>
      <c r="J89" s="1704">
        <v>13058282</v>
      </c>
      <c r="K89" s="1704">
        <v>17717.291404005027</v>
      </c>
      <c r="L89" s="1704">
        <v>11788.024961170006</v>
      </c>
      <c r="M89" s="1704">
        <v>5929.266442855027</v>
      </c>
      <c r="N89" s="1705">
        <v>214670.35812679329</v>
      </c>
    </row>
    <row r="90" spans="1:14" s="504" customFormat="1" x14ac:dyDescent="0.25">
      <c r="A90" s="504" t="s">
        <v>5</v>
      </c>
    </row>
    <row r="91" spans="1:14" s="504" customFormat="1" ht="15" customHeight="1" x14ac:dyDescent="0.25">
      <c r="A91" s="504" t="s">
        <v>526</v>
      </c>
    </row>
    <row r="92" spans="1:14" s="504" customFormat="1" x14ac:dyDescent="0.25">
      <c r="A92" s="504" t="s">
        <v>750</v>
      </c>
    </row>
    <row r="93" spans="1:14" s="504" customFormat="1" x14ac:dyDescent="0.25">
      <c r="A93" s="238" t="s">
        <v>1080</v>
      </c>
    </row>
    <row r="94" spans="1:14" s="504" customFormat="1" ht="15.75" customHeight="1" x14ac:dyDescent="0.25">
      <c r="A94" s="504" t="s">
        <v>883</v>
      </c>
    </row>
    <row r="95" spans="1:14" x14ac:dyDescent="0.25">
      <c r="A95" s="497" t="s">
        <v>35</v>
      </c>
    </row>
  </sheetData>
  <mergeCells count="5">
    <mergeCell ref="A2:A3"/>
    <mergeCell ref="B2:B3"/>
    <mergeCell ref="C2:H2"/>
    <mergeCell ref="I2:N2"/>
    <mergeCell ref="A1:XFD1"/>
  </mergeCells>
  <printOptions horizontalCentered="1"/>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M26"/>
  <sheetViews>
    <sheetView workbookViewId="0">
      <selection activeCell="B22" sqref="B22"/>
    </sheetView>
  </sheetViews>
  <sheetFormatPr defaultColWidth="9.140625" defaultRowHeight="15" x14ac:dyDescent="0.25"/>
  <cols>
    <col min="1" max="1" width="22.28515625" style="142" customWidth="1"/>
    <col min="2" max="2" width="18.28515625" style="142" customWidth="1"/>
    <col min="3" max="3" width="19.5703125" style="142" customWidth="1"/>
    <col min="4" max="4" width="15.42578125" style="142" customWidth="1"/>
    <col min="5" max="5" width="11.28515625" style="142" customWidth="1"/>
    <col min="6" max="6" width="16.140625" style="142" bestFit="1" customWidth="1"/>
    <col min="7" max="7" width="18.7109375" style="142" customWidth="1"/>
    <col min="8" max="8" width="15" style="142" customWidth="1"/>
    <col min="9" max="9" width="11.7109375" style="142" customWidth="1"/>
    <col min="10" max="16384" width="9.140625" style="142"/>
  </cols>
  <sheetData>
    <row r="1" spans="1:11" ht="15.75" thickBot="1" x14ac:dyDescent="0.3">
      <c r="A1" s="761" t="s">
        <v>934</v>
      </c>
      <c r="B1" s="761"/>
      <c r="C1" s="761"/>
      <c r="D1" s="761"/>
      <c r="E1" s="761"/>
      <c r="F1" s="761"/>
      <c r="G1" s="761"/>
      <c r="H1" s="761"/>
      <c r="I1" s="761"/>
    </row>
    <row r="2" spans="1:11" x14ac:dyDescent="0.25">
      <c r="A2" s="762" t="s">
        <v>28</v>
      </c>
      <c r="B2" s="3012">
        <v>46174</v>
      </c>
      <c r="C2" s="3012"/>
      <c r="D2" s="3012"/>
      <c r="E2" s="3013"/>
      <c r="F2" s="3014">
        <v>46143</v>
      </c>
      <c r="G2" s="3015"/>
      <c r="H2" s="3015"/>
      <c r="I2" s="3016"/>
    </row>
    <row r="3" spans="1:11" ht="15.75" thickBot="1" x14ac:dyDescent="0.3">
      <c r="A3" s="1751" t="s">
        <v>528</v>
      </c>
      <c r="B3" s="415" t="s">
        <v>842</v>
      </c>
      <c r="C3" s="415" t="s">
        <v>529</v>
      </c>
      <c r="D3" s="1752" t="s">
        <v>530</v>
      </c>
      <c r="E3" s="415" t="s">
        <v>843</v>
      </c>
      <c r="F3" s="423" t="s">
        <v>842</v>
      </c>
      <c r="G3" s="416" t="s">
        <v>529</v>
      </c>
      <c r="H3" s="425" t="s">
        <v>530</v>
      </c>
      <c r="I3" s="1753" t="s">
        <v>843</v>
      </c>
    </row>
    <row r="4" spans="1:11" x14ac:dyDescent="0.25">
      <c r="A4" s="1438" t="s">
        <v>531</v>
      </c>
      <c r="B4" s="1439">
        <v>210598</v>
      </c>
      <c r="C4" s="1439">
        <v>7822</v>
      </c>
      <c r="D4" s="1439">
        <v>746</v>
      </c>
      <c r="E4" s="1439">
        <v>1278</v>
      </c>
      <c r="F4" s="1440">
        <v>209250</v>
      </c>
      <c r="G4" s="1440">
        <v>7794</v>
      </c>
      <c r="H4" s="1441">
        <v>859.9</v>
      </c>
      <c r="I4" s="1442">
        <v>1259</v>
      </c>
      <c r="J4" s="335"/>
    </row>
    <row r="5" spans="1:11" x14ac:dyDescent="0.25">
      <c r="A5" s="3017" t="s">
        <v>908</v>
      </c>
      <c r="B5" s="3018"/>
      <c r="C5" s="3018"/>
      <c r="D5" s="3018"/>
      <c r="E5" s="3018"/>
      <c r="F5" s="3018"/>
      <c r="G5" s="3018"/>
      <c r="H5" s="3018"/>
      <c r="I5" s="3019"/>
    </row>
    <row r="6" spans="1:11" x14ac:dyDescent="0.25">
      <c r="A6" s="763" t="s">
        <v>532</v>
      </c>
      <c r="B6" s="1443">
        <v>388453</v>
      </c>
      <c r="C6" s="1443">
        <v>50186</v>
      </c>
      <c r="D6" s="1443" t="s">
        <v>916</v>
      </c>
      <c r="E6" s="3020">
        <v>305531</v>
      </c>
      <c r="F6" s="1444">
        <v>384168.50059999985</v>
      </c>
      <c r="G6" s="1444">
        <v>47543.137720000006</v>
      </c>
      <c r="H6" s="1445">
        <v>0</v>
      </c>
      <c r="I6" s="3020">
        <v>301649.89821000001</v>
      </c>
    </row>
    <row r="7" spans="1:11" x14ac:dyDescent="0.25">
      <c r="A7" s="763" t="s">
        <v>533</v>
      </c>
      <c r="B7" s="1443">
        <v>2796</v>
      </c>
      <c r="C7" s="1443">
        <v>909</v>
      </c>
      <c r="D7" s="1443">
        <v>2914</v>
      </c>
      <c r="E7" s="3021"/>
      <c r="F7" s="1444">
        <v>4136.5555400000012</v>
      </c>
      <c r="G7" s="1444">
        <v>868.61170000000016</v>
      </c>
      <c r="H7" s="1444">
        <v>2791.2192799999998</v>
      </c>
      <c r="I7" s="3021"/>
    </row>
    <row r="8" spans="1:11" x14ac:dyDescent="0.25">
      <c r="A8" s="763" t="s">
        <v>534</v>
      </c>
      <c r="B8" s="1443">
        <v>2647198</v>
      </c>
      <c r="C8" s="1443">
        <v>205673</v>
      </c>
      <c r="D8" s="1446" t="s">
        <v>916</v>
      </c>
      <c r="E8" s="3021"/>
      <c r="F8" s="1446">
        <v>3081688.4594199993</v>
      </c>
      <c r="G8" s="1446">
        <v>202936.94743000003</v>
      </c>
      <c r="H8" s="1446">
        <v>0</v>
      </c>
      <c r="I8" s="3021"/>
    </row>
    <row r="9" spans="1:11" x14ac:dyDescent="0.25">
      <c r="A9" s="763" t="s">
        <v>535</v>
      </c>
      <c r="B9" s="1443">
        <v>492564</v>
      </c>
      <c r="C9" s="1443">
        <v>285</v>
      </c>
      <c r="D9" s="1443">
        <v>1446</v>
      </c>
      <c r="E9" s="3021"/>
      <c r="F9" s="1444">
        <v>22023.716130000001</v>
      </c>
      <c r="G9" s="1444">
        <v>191.14646999999999</v>
      </c>
      <c r="H9" s="1444">
        <v>1413.63</v>
      </c>
      <c r="I9" s="3021"/>
    </row>
    <row r="10" spans="1:11" x14ac:dyDescent="0.25">
      <c r="A10" s="763" t="s">
        <v>536</v>
      </c>
      <c r="B10" s="1443">
        <v>7397</v>
      </c>
      <c r="C10" s="1443">
        <v>116</v>
      </c>
      <c r="D10" s="1443" t="s">
        <v>916</v>
      </c>
      <c r="E10" s="3021"/>
      <c r="F10" s="1444">
        <v>6046.3589699999993</v>
      </c>
      <c r="G10" s="1444">
        <v>123.82000000000001</v>
      </c>
      <c r="H10" s="1445">
        <v>0</v>
      </c>
      <c r="I10" s="3021"/>
    </row>
    <row r="11" spans="1:11" x14ac:dyDescent="0.25">
      <c r="A11" s="763" t="s">
        <v>537</v>
      </c>
      <c r="B11" s="1443">
        <v>3740</v>
      </c>
      <c r="C11" s="1443">
        <v>149</v>
      </c>
      <c r="D11" s="1443">
        <v>443</v>
      </c>
      <c r="E11" s="3021"/>
      <c r="F11" s="1444">
        <v>141.48738</v>
      </c>
      <c r="G11" s="1444">
        <v>153.07904000000002</v>
      </c>
      <c r="H11" s="1444">
        <v>442.58000000000004</v>
      </c>
      <c r="I11" s="3021"/>
      <c r="K11" s="143"/>
    </row>
    <row r="12" spans="1:11" x14ac:dyDescent="0.25">
      <c r="A12" s="763" t="s">
        <v>538</v>
      </c>
      <c r="B12" s="1443">
        <v>347</v>
      </c>
      <c r="C12" s="1443" t="s">
        <v>916</v>
      </c>
      <c r="D12" s="1443" t="s">
        <v>916</v>
      </c>
      <c r="E12" s="3021"/>
      <c r="F12" s="1444">
        <v>658.87507999999991</v>
      </c>
      <c r="G12" s="1445">
        <v>0</v>
      </c>
      <c r="H12" s="1445">
        <v>0</v>
      </c>
      <c r="I12" s="3021"/>
    </row>
    <row r="13" spans="1:11" x14ac:dyDescent="0.25">
      <c r="A13" s="763" t="s">
        <v>539</v>
      </c>
      <c r="B13" s="1443" t="s">
        <v>916</v>
      </c>
      <c r="C13" s="1443" t="s">
        <v>916</v>
      </c>
      <c r="D13" s="1443" t="s">
        <v>916</v>
      </c>
      <c r="E13" s="3021"/>
      <c r="F13" s="1444">
        <v>0</v>
      </c>
      <c r="G13" s="1445">
        <v>0</v>
      </c>
      <c r="H13" s="1445">
        <v>0</v>
      </c>
      <c r="I13" s="3021"/>
    </row>
    <row r="14" spans="1:11" x14ac:dyDescent="0.25">
      <c r="A14" s="763" t="s">
        <v>540</v>
      </c>
      <c r="B14" s="1443">
        <v>11</v>
      </c>
      <c r="C14" s="1443" t="s">
        <v>916</v>
      </c>
      <c r="D14" s="1443" t="s">
        <v>916</v>
      </c>
      <c r="E14" s="3021"/>
      <c r="F14" s="1444">
        <v>10.25433</v>
      </c>
      <c r="G14" s="1445">
        <v>0</v>
      </c>
      <c r="H14" s="1445">
        <v>0</v>
      </c>
      <c r="I14" s="3021"/>
    </row>
    <row r="15" spans="1:11" x14ac:dyDescent="0.25">
      <c r="A15" s="763" t="s">
        <v>4</v>
      </c>
      <c r="B15" s="1443">
        <v>110071</v>
      </c>
      <c r="C15" s="1443">
        <v>76665</v>
      </c>
      <c r="D15" s="1443" t="s">
        <v>916</v>
      </c>
      <c r="E15" s="3021"/>
      <c r="F15" s="1444">
        <v>97586.099289999998</v>
      </c>
      <c r="G15" s="1444">
        <v>75100.953819999995</v>
      </c>
      <c r="H15" s="1444">
        <v>0</v>
      </c>
      <c r="I15" s="3021"/>
    </row>
    <row r="16" spans="1:11" x14ac:dyDescent="0.25">
      <c r="A16" s="763" t="s">
        <v>114</v>
      </c>
      <c r="B16" s="1443">
        <v>19320</v>
      </c>
      <c r="C16" s="1443">
        <v>8496</v>
      </c>
      <c r="D16" s="1443">
        <v>1315</v>
      </c>
      <c r="E16" s="3021"/>
      <c r="F16" s="1444">
        <v>21417.427279999996</v>
      </c>
      <c r="G16" s="1444">
        <v>9127.046900000003</v>
      </c>
      <c r="H16" s="1444">
        <v>1475.1714399999998</v>
      </c>
      <c r="I16" s="3021"/>
    </row>
    <row r="17" spans="1:13" x14ac:dyDescent="0.25">
      <c r="A17" s="764" t="s">
        <v>15</v>
      </c>
      <c r="B17" s="1447">
        <v>3671898</v>
      </c>
      <c r="C17" s="1447">
        <v>342479</v>
      </c>
      <c r="D17" s="1448">
        <v>6118</v>
      </c>
      <c r="E17" s="3021"/>
      <c r="F17" s="1449">
        <v>3617877.7340199989</v>
      </c>
      <c r="G17" s="1449">
        <v>336044.7430800001</v>
      </c>
      <c r="H17" s="1448">
        <v>6122.6007200000004</v>
      </c>
      <c r="I17" s="3021"/>
    </row>
    <row r="18" spans="1:13" x14ac:dyDescent="0.25">
      <c r="A18" s="765" t="s">
        <v>844</v>
      </c>
      <c r="B18" s="1443"/>
      <c r="C18" s="1443"/>
      <c r="D18" s="1443"/>
      <c r="E18" s="3021"/>
      <c r="F18" s="1450"/>
      <c r="G18" s="1451"/>
      <c r="H18" s="1451"/>
      <c r="I18" s="3021"/>
    </row>
    <row r="19" spans="1:13" x14ac:dyDescent="0.25">
      <c r="A19" s="765" t="s">
        <v>845</v>
      </c>
      <c r="B19" s="1452">
        <v>3103974</v>
      </c>
      <c r="C19" s="1452">
        <v>21353</v>
      </c>
      <c r="D19" s="1443" t="s">
        <v>916</v>
      </c>
      <c r="E19" s="3021"/>
      <c r="F19" s="1453">
        <v>3060507.9273799998</v>
      </c>
      <c r="G19" s="1453">
        <v>21085.074240000002</v>
      </c>
      <c r="H19" s="1454" t="s">
        <v>916</v>
      </c>
      <c r="I19" s="3021"/>
    </row>
    <row r="20" spans="1:13" ht="15.75" thickBot="1" x14ac:dyDescent="0.3">
      <c r="A20" s="1455" t="s">
        <v>846</v>
      </c>
      <c r="B20" s="1452">
        <v>567924</v>
      </c>
      <c r="C20" s="1452">
        <v>321126</v>
      </c>
      <c r="D20" s="1456" t="s">
        <v>916</v>
      </c>
      <c r="E20" s="3021"/>
      <c r="F20" s="1457">
        <v>557369.80664000043</v>
      </c>
      <c r="G20" s="1457">
        <v>314959.66884000006</v>
      </c>
      <c r="H20" s="1458" t="s">
        <v>916</v>
      </c>
      <c r="I20" s="3021"/>
    </row>
    <row r="21" spans="1:13" ht="15.75" thickBot="1" x14ac:dyDescent="0.3">
      <c r="A21" s="766" t="s">
        <v>840</v>
      </c>
      <c r="B21" s="3006">
        <f>SUM(B17:D17,E6)</f>
        <v>4326026</v>
      </c>
      <c r="C21" s="3007"/>
      <c r="D21" s="3007"/>
      <c r="E21" s="3008"/>
      <c r="F21" s="3009">
        <f>SUM(F17:H17,I6)</f>
        <v>4261694.9760299986</v>
      </c>
      <c r="G21" s="3010"/>
      <c r="H21" s="3010"/>
      <c r="I21" s="3011"/>
    </row>
    <row r="22" spans="1:13" x14ac:dyDescent="0.25">
      <c r="A22" s="513" t="s">
        <v>5</v>
      </c>
      <c r="B22" s="158"/>
      <c r="C22" s="501"/>
      <c r="D22" s="501"/>
      <c r="E22" s="502"/>
      <c r="F22" s="503"/>
      <c r="G22" s="503"/>
      <c r="H22" s="503"/>
      <c r="I22" s="503"/>
    </row>
    <row r="23" spans="1:13" x14ac:dyDescent="0.25">
      <c r="A23" s="507" t="s">
        <v>847</v>
      </c>
      <c r="B23" s="194"/>
      <c r="C23" s="204"/>
      <c r="D23" s="204"/>
      <c r="E23" s="204"/>
      <c r="F23" s="206"/>
      <c r="G23" s="514"/>
      <c r="H23" s="206"/>
      <c r="I23" s="206"/>
    </row>
    <row r="24" spans="1:13" s="60" customFormat="1" x14ac:dyDescent="0.25">
      <c r="A24" s="1436" t="s">
        <v>1132</v>
      </c>
      <c r="B24" s="1437"/>
      <c r="C24" s="89"/>
      <c r="D24" s="142"/>
      <c r="E24" s="142"/>
      <c r="F24" s="142"/>
      <c r="G24" s="142"/>
      <c r="H24" s="142"/>
      <c r="I24" s="142"/>
      <c r="J24" s="142"/>
      <c r="K24" s="142"/>
      <c r="L24" s="142"/>
      <c r="M24" s="142"/>
    </row>
    <row r="25" spans="1:13" x14ac:dyDescent="0.25">
      <c r="A25" s="511" t="s">
        <v>527</v>
      </c>
    </row>
    <row r="26" spans="1:13" x14ac:dyDescent="0.25">
      <c r="E26" s="2260"/>
    </row>
  </sheetData>
  <mergeCells count="7">
    <mergeCell ref="B21:E21"/>
    <mergeCell ref="F21:I21"/>
    <mergeCell ref="B2:E2"/>
    <mergeCell ref="F2:I2"/>
    <mergeCell ref="A5:I5"/>
    <mergeCell ref="E6:E20"/>
    <mergeCell ref="I6:I20"/>
  </mergeCells>
  <printOptions horizontalCentered="1"/>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Z39"/>
  <sheetViews>
    <sheetView zoomScaleNormal="100" workbookViewId="0">
      <selection activeCell="C3" sqref="C3"/>
    </sheetView>
  </sheetViews>
  <sheetFormatPr defaultColWidth="0" defaultRowHeight="15" zeroHeight="1" x14ac:dyDescent="0.25"/>
  <cols>
    <col min="1" max="1" width="57.5703125" style="95" customWidth="1"/>
    <col min="2" max="2" width="10" style="95" bestFit="1" customWidth="1"/>
    <col min="3" max="5" width="14.5703125" style="95" bestFit="1" customWidth="1"/>
    <col min="6" max="6" width="18.42578125" style="95" customWidth="1"/>
    <col min="7" max="7" width="20.7109375" style="95" customWidth="1"/>
    <col min="8" max="8" width="13.5703125" style="95" customWidth="1"/>
    <col min="9" max="9" width="12.85546875" style="95" customWidth="1"/>
    <col min="10" max="10" width="13.5703125" style="95" customWidth="1"/>
    <col min="11" max="11" width="18.85546875" style="95" customWidth="1"/>
    <col min="12" max="12" width="18.140625" style="95" customWidth="1"/>
    <col min="13" max="13" width="9.140625" style="95" customWidth="1"/>
    <col min="14" max="14" width="8.42578125" style="95" customWidth="1"/>
    <col min="15" max="26" width="9.140625" style="95" customWidth="1"/>
    <col min="27" max="16384" width="9.140625" style="95" hidden="1"/>
  </cols>
  <sheetData>
    <row r="1" spans="1:14" ht="15.75" customHeight="1" thickBot="1" x14ac:dyDescent="0.3">
      <c r="A1" s="190" t="s">
        <v>983</v>
      </c>
    </row>
    <row r="2" spans="1:14" s="101" customFormat="1" ht="18.75" customHeight="1" x14ac:dyDescent="0.25">
      <c r="A2" s="3022" t="s">
        <v>679</v>
      </c>
      <c r="B2" s="3024" t="s">
        <v>680</v>
      </c>
      <c r="C2" s="3026" t="s">
        <v>681</v>
      </c>
      <c r="D2" s="2624"/>
      <c r="E2" s="2624"/>
      <c r="F2" s="2624"/>
      <c r="G2" s="2736"/>
      <c r="H2" s="2737" t="s">
        <v>682</v>
      </c>
      <c r="I2" s="2637"/>
      <c r="J2" s="2637"/>
      <c r="K2" s="2637"/>
      <c r="L2" s="2640"/>
    </row>
    <row r="3" spans="1:14" s="101" customFormat="1" ht="30.75" thickBot="1" x14ac:dyDescent="0.3">
      <c r="A3" s="3023"/>
      <c r="B3" s="3025"/>
      <c r="C3" s="1970">
        <v>46203</v>
      </c>
      <c r="D3" s="1459">
        <v>46172</v>
      </c>
      <c r="E3" s="1459">
        <v>45838</v>
      </c>
      <c r="F3" s="414" t="s">
        <v>683</v>
      </c>
      <c r="G3" s="407" t="s">
        <v>684</v>
      </c>
      <c r="H3" s="1459">
        <v>46203</v>
      </c>
      <c r="I3" s="1972">
        <v>46172</v>
      </c>
      <c r="J3" s="1971">
        <v>45838</v>
      </c>
      <c r="K3" s="414" t="s">
        <v>683</v>
      </c>
      <c r="L3" s="406" t="s">
        <v>684</v>
      </c>
    </row>
    <row r="4" spans="1:14" s="101" customFormat="1" ht="18" customHeight="1" x14ac:dyDescent="0.25">
      <c r="A4" s="1956" t="s">
        <v>398</v>
      </c>
      <c r="B4" s="1957" t="s">
        <v>685</v>
      </c>
      <c r="C4" s="408">
        <v>3</v>
      </c>
      <c r="D4" s="409" t="s">
        <v>427</v>
      </c>
      <c r="E4" s="410" t="s">
        <v>199</v>
      </c>
      <c r="F4" s="411">
        <v>6</v>
      </c>
      <c r="G4" s="412" t="s">
        <v>428</v>
      </c>
      <c r="H4" s="408" t="s">
        <v>686</v>
      </c>
      <c r="I4" s="409">
        <v>9</v>
      </c>
      <c r="J4" s="410" t="s">
        <v>200</v>
      </c>
      <c r="K4" s="411" t="s">
        <v>687</v>
      </c>
      <c r="L4" s="412">
        <v>12</v>
      </c>
      <c r="N4" s="239"/>
    </row>
    <row r="5" spans="1:14" s="101" customFormat="1" ht="18" customHeight="1" x14ac:dyDescent="0.25">
      <c r="A5" s="1958" t="s">
        <v>688</v>
      </c>
      <c r="B5" s="1959" t="s">
        <v>689</v>
      </c>
      <c r="C5" s="1960">
        <v>6712</v>
      </c>
      <c r="D5" s="1961">
        <v>6686</v>
      </c>
      <c r="E5" s="1961">
        <v>6345</v>
      </c>
      <c r="F5" s="1961">
        <v>5.7840819542947202</v>
      </c>
      <c r="G5" s="1962">
        <v>0.3888722704157942</v>
      </c>
      <c r="H5" s="1960">
        <v>7055</v>
      </c>
      <c r="I5" s="1961">
        <v>7035</v>
      </c>
      <c r="J5" s="1961">
        <v>6702</v>
      </c>
      <c r="K5" s="1961">
        <v>5.2670844524022682</v>
      </c>
      <c r="L5" s="1962">
        <v>0.28429282160625446</v>
      </c>
      <c r="N5" s="239"/>
    </row>
    <row r="6" spans="1:14" s="101" customFormat="1" ht="18" customHeight="1" x14ac:dyDescent="0.25">
      <c r="A6" s="1958" t="s">
        <v>690</v>
      </c>
      <c r="B6" s="1959" t="s">
        <v>689</v>
      </c>
      <c r="C6" s="1960">
        <v>317</v>
      </c>
      <c r="D6" s="1961">
        <v>315</v>
      </c>
      <c r="E6" s="1961">
        <v>296</v>
      </c>
      <c r="F6" s="1961">
        <v>7.0945945945945947</v>
      </c>
      <c r="G6" s="1962">
        <v>0.63492063492063489</v>
      </c>
      <c r="H6" s="1960">
        <v>588</v>
      </c>
      <c r="I6" s="1961">
        <v>585</v>
      </c>
      <c r="J6" s="1961">
        <v>581</v>
      </c>
      <c r="K6" s="1961">
        <v>1.2048192771084338</v>
      </c>
      <c r="L6" s="1962">
        <v>0.51282051282051277</v>
      </c>
      <c r="N6" s="239"/>
    </row>
    <row r="7" spans="1:14" s="101" customFormat="1" ht="18" customHeight="1" x14ac:dyDescent="0.25">
      <c r="A7" s="1958" t="s">
        <v>691</v>
      </c>
      <c r="B7" s="1959" t="s">
        <v>689</v>
      </c>
      <c r="C7" s="1960">
        <v>3</v>
      </c>
      <c r="D7" s="1961">
        <v>3</v>
      </c>
      <c r="E7" s="1961">
        <v>5</v>
      </c>
      <c r="F7" s="1961">
        <v>-40</v>
      </c>
      <c r="G7" s="1962">
        <v>0</v>
      </c>
      <c r="H7" s="1960">
        <v>3</v>
      </c>
      <c r="I7" s="1961">
        <v>3</v>
      </c>
      <c r="J7" s="1961">
        <v>3</v>
      </c>
      <c r="K7" s="1961">
        <v>0</v>
      </c>
      <c r="L7" s="1962">
        <v>0</v>
      </c>
      <c r="N7" s="239"/>
    </row>
    <row r="8" spans="1:14" s="101" customFormat="1" ht="18" customHeight="1" x14ac:dyDescent="0.25">
      <c r="A8" s="1958" t="s">
        <v>692</v>
      </c>
      <c r="B8" s="1959" t="s">
        <v>693</v>
      </c>
      <c r="C8" s="1963">
        <v>456.25427000000002</v>
      </c>
      <c r="D8" s="1961">
        <v>451.47070000000002</v>
      </c>
      <c r="E8" s="1961">
        <v>404.93490000000003</v>
      </c>
      <c r="F8" s="1961">
        <v>12.673486528328379</v>
      </c>
      <c r="G8" s="1962">
        <v>1.0595527018696889</v>
      </c>
      <c r="H8" s="1963">
        <v>1859.20991</v>
      </c>
      <c r="I8" s="1961">
        <v>1838.2632799999999</v>
      </c>
      <c r="J8" s="1961">
        <v>1586.4795799999999</v>
      </c>
      <c r="K8" s="1961">
        <v>17.190913355468471</v>
      </c>
      <c r="L8" s="1962">
        <v>1.1394793242021428</v>
      </c>
      <c r="N8" s="239"/>
    </row>
    <row r="9" spans="1:14" s="101" customFormat="1" ht="18" customHeight="1" x14ac:dyDescent="0.25">
      <c r="A9" s="1958" t="s">
        <v>694</v>
      </c>
      <c r="B9" s="1959" t="s">
        <v>693</v>
      </c>
      <c r="C9" s="463">
        <v>131.63</v>
      </c>
      <c r="D9" s="1961">
        <v>129.08000000000001</v>
      </c>
      <c r="E9" s="1961">
        <v>122.37</v>
      </c>
      <c r="F9" s="1961">
        <v>7.567214186483608</v>
      </c>
      <c r="G9" s="1962">
        <v>1.9755190579485455</v>
      </c>
      <c r="H9" s="463">
        <v>621.86407999999994</v>
      </c>
      <c r="I9" s="1961">
        <v>616.08542999999997</v>
      </c>
      <c r="J9" s="1961">
        <v>644.91135999999995</v>
      </c>
      <c r="K9" s="1961">
        <v>-3.5737128277597723</v>
      </c>
      <c r="L9" s="1962">
        <v>0.93796245108409249</v>
      </c>
      <c r="N9" s="239"/>
    </row>
    <row r="10" spans="1:14" s="101" customFormat="1" ht="18" customHeight="1" x14ac:dyDescent="0.25">
      <c r="A10" s="1958" t="s">
        <v>695</v>
      </c>
      <c r="B10" s="1959" t="s">
        <v>696</v>
      </c>
      <c r="C10" s="1960">
        <v>104402.696853</v>
      </c>
      <c r="D10" s="1961">
        <v>102250.2037245</v>
      </c>
      <c r="E10" s="1961">
        <v>90779.720621399989</v>
      </c>
      <c r="F10" s="1961">
        <v>15.0066293863308</v>
      </c>
      <c r="G10" s="1962">
        <v>2.1051235597531139</v>
      </c>
      <c r="H10" s="1960">
        <v>47478.527819299998</v>
      </c>
      <c r="I10" s="1961">
        <v>47496.737118600002</v>
      </c>
      <c r="J10" s="1961">
        <v>42489.594629300002</v>
      </c>
      <c r="K10" s="1961">
        <v>11.741541037343115</v>
      </c>
      <c r="L10" s="1962">
        <v>-3.8338000470506714E-2</v>
      </c>
      <c r="N10" s="239"/>
    </row>
    <row r="11" spans="1:14" s="101" customFormat="1" ht="18" customHeight="1" x14ac:dyDescent="0.25">
      <c r="A11" s="1958" t="s">
        <v>697</v>
      </c>
      <c r="B11" s="1959" t="s">
        <v>698</v>
      </c>
      <c r="C11" s="1960">
        <v>39990138.603983246</v>
      </c>
      <c r="D11" s="1961">
        <v>39037458.167769305</v>
      </c>
      <c r="E11" s="1961">
        <v>39200478.492186077</v>
      </c>
      <c r="F11" s="1961">
        <v>2.0144144718911368</v>
      </c>
      <c r="G11" s="1962">
        <v>2.4404264030707479</v>
      </c>
      <c r="H11" s="1960">
        <v>7339928.5663000001</v>
      </c>
      <c r="I11" s="1961">
        <v>7183701.5968000004</v>
      </c>
      <c r="J11" s="1961">
        <v>6887545.6484000003</v>
      </c>
      <c r="K11" s="1961">
        <v>6.5681295049578345</v>
      </c>
      <c r="L11" s="1962">
        <v>2.1747419125759815</v>
      </c>
      <c r="N11" s="239"/>
    </row>
    <row r="12" spans="1:14" s="101" customFormat="1" ht="18" customHeight="1" x14ac:dyDescent="0.25">
      <c r="A12" s="1958" t="s">
        <v>904</v>
      </c>
      <c r="B12" s="1959" t="s">
        <v>696</v>
      </c>
      <c r="C12" s="1960">
        <v>121893.86992126738</v>
      </c>
      <c r="D12" s="1961">
        <v>119707.4302796335</v>
      </c>
      <c r="E12" s="1961">
        <v>105949.61310779888</v>
      </c>
      <c r="F12" s="1961">
        <v>15.048905178394515</v>
      </c>
      <c r="G12" s="1962">
        <v>1.8264861558939316</v>
      </c>
      <c r="H12" s="1960">
        <v>60325.223030000001</v>
      </c>
      <c r="I12" s="1961">
        <v>59967.959589999999</v>
      </c>
      <c r="J12" s="1961">
        <v>50959.69442</v>
      </c>
      <c r="K12" s="1961">
        <v>18.37830606441851</v>
      </c>
      <c r="L12" s="1962">
        <v>0.59575720508519381</v>
      </c>
      <c r="N12" s="239"/>
    </row>
    <row r="13" spans="1:14" s="101" customFormat="1" ht="18" customHeight="1" x14ac:dyDescent="0.25">
      <c r="A13" s="1958" t="s">
        <v>905</v>
      </c>
      <c r="B13" s="1959" t="s">
        <v>698</v>
      </c>
      <c r="C13" s="1960">
        <v>45647613.12705034</v>
      </c>
      <c r="D13" s="1961">
        <v>44628108.472760551</v>
      </c>
      <c r="E13" s="1961">
        <v>44394573.018008806</v>
      </c>
      <c r="F13" s="1961">
        <v>2.822507400923159</v>
      </c>
      <c r="G13" s="1962">
        <v>2.2844451382295525</v>
      </c>
      <c r="H13" s="1960">
        <v>8235122.1339999996</v>
      </c>
      <c r="I13" s="1961">
        <v>8069343.9539999999</v>
      </c>
      <c r="J13" s="1961">
        <v>7497130.3439999996</v>
      </c>
      <c r="K13" s="1961">
        <v>9.8436569212194573</v>
      </c>
      <c r="L13" s="1962">
        <v>2.0544195531264089</v>
      </c>
      <c r="N13" s="239"/>
    </row>
    <row r="14" spans="1:14" s="101" customFormat="1" ht="18" customHeight="1" x14ac:dyDescent="0.25">
      <c r="A14" s="1958" t="s">
        <v>699</v>
      </c>
      <c r="B14" s="1959" t="s">
        <v>696</v>
      </c>
      <c r="C14" s="1960">
        <v>3324.7228829999999</v>
      </c>
      <c r="D14" s="1961">
        <v>2404.6769697999998</v>
      </c>
      <c r="E14" s="1961">
        <v>2913.6704731801001</v>
      </c>
      <c r="F14" s="1961">
        <v>14.107717863209846</v>
      </c>
      <c r="G14" s="1962">
        <v>38.260686352251362</v>
      </c>
      <c r="H14" s="1960">
        <v>4204.1634249999997</v>
      </c>
      <c r="I14" s="1961">
        <v>3521.2324640000002</v>
      </c>
      <c r="J14" s="1961">
        <v>4573.2050763000007</v>
      </c>
      <c r="K14" s="1961">
        <v>-8.0696501718785356</v>
      </c>
      <c r="L14" s="1962">
        <v>19.394657069139175</v>
      </c>
      <c r="N14" s="239"/>
    </row>
    <row r="15" spans="1:14" s="101" customFormat="1" ht="18" customHeight="1" x14ac:dyDescent="0.25">
      <c r="A15" s="1958" t="s">
        <v>700</v>
      </c>
      <c r="B15" s="1959" t="s">
        <v>696</v>
      </c>
      <c r="C15" s="1960">
        <v>158.32013728571428</v>
      </c>
      <c r="D15" s="1961">
        <v>126.56194577894738</v>
      </c>
      <c r="E15" s="1961">
        <v>138.74621300857618</v>
      </c>
      <c r="F15" s="1961">
        <v>14.10771786320986</v>
      </c>
      <c r="G15" s="1962">
        <v>25.093001937751215</v>
      </c>
      <c r="H15" s="1960">
        <v>200.19825833333331</v>
      </c>
      <c r="I15" s="1961">
        <v>185.32802442105265</v>
      </c>
      <c r="J15" s="1961">
        <v>217.77167030000004</v>
      </c>
      <c r="K15" s="1961">
        <v>-8.0696501718785427</v>
      </c>
      <c r="L15" s="1962">
        <v>8.0237373482687691</v>
      </c>
      <c r="N15" s="239"/>
    </row>
    <row r="16" spans="1:14" s="101" customFormat="1" ht="18" customHeight="1" x14ac:dyDescent="0.25">
      <c r="A16" s="1958" t="s">
        <v>701</v>
      </c>
      <c r="B16" s="1959" t="s">
        <v>698</v>
      </c>
      <c r="C16" s="1960">
        <v>1119038.91541483</v>
      </c>
      <c r="D16" s="1961">
        <v>873470.84159649408</v>
      </c>
      <c r="E16" s="1961">
        <v>1183972.7352460099</v>
      </c>
      <c r="F16" s="1961">
        <v>-5.4844016165361911</v>
      </c>
      <c r="G16" s="1962">
        <v>28.114055114821767</v>
      </c>
      <c r="H16" s="1960">
        <v>556286.23262999998</v>
      </c>
      <c r="I16" s="1961">
        <v>483414.07027800003</v>
      </c>
      <c r="J16" s="1961">
        <v>530723.50700109999</v>
      </c>
      <c r="K16" s="1961">
        <v>4.816580628460275</v>
      </c>
      <c r="L16" s="1962">
        <v>15.074481036535179</v>
      </c>
      <c r="N16" s="239"/>
    </row>
    <row r="17" spans="1:14" s="101" customFormat="1" ht="33.75" customHeight="1" x14ac:dyDescent="0.25">
      <c r="A17" s="1958" t="s">
        <v>702</v>
      </c>
      <c r="B17" s="1964" t="s">
        <v>698</v>
      </c>
      <c r="C17" s="1960">
        <v>53287.567400706197</v>
      </c>
      <c r="D17" s="1961">
        <v>45972.149557710211</v>
      </c>
      <c r="E17" s="1961">
        <v>56379.654059333814</v>
      </c>
      <c r="F17" s="1961">
        <v>-5.4844016165361928</v>
      </c>
      <c r="G17" s="1962">
        <v>15.912716532457818</v>
      </c>
      <c r="H17" s="1960">
        <v>26489.820601428572</v>
      </c>
      <c r="I17" s="1961">
        <v>25442.845804105265</v>
      </c>
      <c r="J17" s="1961">
        <v>25272.547952433331</v>
      </c>
      <c r="K17" s="1961">
        <v>4.8165806284602848</v>
      </c>
      <c r="L17" s="1962">
        <v>4.1150066521032569</v>
      </c>
      <c r="N17" s="239"/>
    </row>
    <row r="18" spans="1:14" s="101" customFormat="1" ht="30.75" customHeight="1" x14ac:dyDescent="0.25">
      <c r="A18" s="1958" t="s">
        <v>703</v>
      </c>
      <c r="B18" s="1964" t="s">
        <v>689</v>
      </c>
      <c r="C18" s="1960">
        <v>0</v>
      </c>
      <c r="D18" s="1961">
        <v>0</v>
      </c>
      <c r="E18" s="1961">
        <v>0</v>
      </c>
      <c r="F18" s="1961">
        <v>0</v>
      </c>
      <c r="G18" s="1962">
        <v>0</v>
      </c>
      <c r="H18" s="1960">
        <v>1</v>
      </c>
      <c r="I18" s="1961">
        <v>0</v>
      </c>
      <c r="J18" s="1961">
        <v>1</v>
      </c>
      <c r="K18" s="1961">
        <v>0</v>
      </c>
      <c r="L18" s="1962" t="s">
        <v>916</v>
      </c>
      <c r="N18" s="239"/>
    </row>
    <row r="19" spans="1:14" s="101" customFormat="1" ht="33" customHeight="1" thickBot="1" x14ac:dyDescent="0.3">
      <c r="A19" s="1965" t="s">
        <v>704</v>
      </c>
      <c r="B19" s="1966" t="s">
        <v>705</v>
      </c>
      <c r="C19" s="1967">
        <v>85.922600000000003</v>
      </c>
      <c r="D19" s="1968">
        <v>84.79</v>
      </c>
      <c r="E19" s="1968">
        <v>91.781700000000001</v>
      </c>
      <c r="F19" s="1968">
        <v>-6.3837344481525156</v>
      </c>
      <c r="G19" s="1969">
        <v>1.3357707276801467</v>
      </c>
      <c r="H19" s="1967">
        <v>15.472534654334201</v>
      </c>
      <c r="I19" s="1968">
        <v>15.5216216902064</v>
      </c>
      <c r="J19" s="1968">
        <v>14.901783301230999</v>
      </c>
      <c r="K19" s="1968">
        <v>3.8300875913022643</v>
      </c>
      <c r="L19" s="1969">
        <v>-0.31624940261990625</v>
      </c>
      <c r="N19" s="239"/>
    </row>
    <row r="20" spans="1:14" s="241" customFormat="1" ht="15" customHeight="1" x14ac:dyDescent="0.25">
      <c r="A20" s="242" t="s">
        <v>541</v>
      </c>
      <c r="B20" s="240"/>
      <c r="C20" s="240"/>
      <c r="D20" s="240"/>
      <c r="E20" s="240"/>
      <c r="F20" s="240"/>
      <c r="G20" s="240"/>
      <c r="H20" s="240"/>
      <c r="I20" s="240"/>
      <c r="J20" s="240"/>
      <c r="K20" s="240"/>
      <c r="L20" s="240"/>
    </row>
    <row r="21" spans="1:14" s="241" customFormat="1" ht="13.5" customHeight="1" x14ac:dyDescent="0.25">
      <c r="A21" s="1973" t="s">
        <v>1098</v>
      </c>
      <c r="B21" s="159"/>
      <c r="C21" s="159"/>
      <c r="D21" s="159"/>
      <c r="E21" s="159"/>
      <c r="F21" s="159"/>
      <c r="G21" s="159"/>
      <c r="H21" s="159"/>
      <c r="I21" s="159"/>
      <c r="J21" s="159"/>
      <c r="K21" s="159"/>
      <c r="L21" s="159"/>
    </row>
    <row r="22" spans="1:14" x14ac:dyDescent="0.25">
      <c r="A22" s="243" t="s">
        <v>902</v>
      </c>
      <c r="B22" s="243"/>
      <c r="C22" s="243"/>
      <c r="D22" s="243"/>
      <c r="E22" s="243"/>
      <c r="F22" s="243"/>
      <c r="G22" s="243"/>
      <c r="H22" s="243"/>
      <c r="I22" s="243"/>
      <c r="J22" s="243"/>
      <c r="K22" s="243"/>
      <c r="L22" s="243" t="s">
        <v>747</v>
      </c>
    </row>
    <row r="23" spans="1:14" x14ac:dyDescent="0.25">
      <c r="A23" s="243" t="s">
        <v>1099</v>
      </c>
      <c r="B23" s="243"/>
      <c r="C23" s="243"/>
      <c r="D23" s="243"/>
      <c r="E23" s="243"/>
      <c r="F23" s="243"/>
      <c r="G23" s="243"/>
      <c r="H23" s="243"/>
      <c r="I23" s="243"/>
      <c r="J23" s="243"/>
      <c r="K23" s="243"/>
      <c r="L23" s="243"/>
    </row>
    <row r="24" spans="1:14" ht="17.25" x14ac:dyDescent="0.25">
      <c r="A24" s="243" t="s">
        <v>906</v>
      </c>
      <c r="B24" s="243"/>
      <c r="C24" s="243"/>
      <c r="D24" s="243"/>
      <c r="E24" s="243"/>
      <c r="F24" s="243"/>
      <c r="G24" s="243"/>
      <c r="H24" s="243"/>
      <c r="I24" s="243"/>
      <c r="J24" s="243"/>
      <c r="K24" s="243"/>
      <c r="L24" s="243"/>
    </row>
    <row r="25" spans="1:14" x14ac:dyDescent="0.25">
      <c r="A25" s="243" t="s">
        <v>903</v>
      </c>
      <c r="B25" s="243"/>
      <c r="C25" s="243"/>
      <c r="D25" s="243"/>
      <c r="E25" s="243"/>
      <c r="F25" s="243"/>
      <c r="G25" s="243"/>
      <c r="H25" s="243"/>
      <c r="I25" s="243"/>
      <c r="J25" s="243"/>
      <c r="K25" s="243"/>
      <c r="L25" s="243"/>
    </row>
    <row r="26" spans="1:14" s="241" customFormat="1" ht="15" customHeight="1" x14ac:dyDescent="0.25">
      <c r="A26" s="2677" t="s">
        <v>706</v>
      </c>
      <c r="B26" s="2677"/>
      <c r="C26" s="2677"/>
      <c r="D26" s="2677"/>
      <c r="E26" s="2677"/>
      <c r="F26" s="2677"/>
      <c r="G26" s="2677"/>
      <c r="H26" s="2677"/>
      <c r="I26" s="2677"/>
      <c r="J26" s="2677"/>
      <c r="K26" s="2677"/>
      <c r="L26" s="2677"/>
    </row>
    <row r="27" spans="1:14" x14ac:dyDescent="0.25"/>
    <row r="28" spans="1:14" x14ac:dyDescent="0.25"/>
    <row r="29" spans="1:14" x14ac:dyDescent="0.25"/>
    <row r="30" spans="1:14" x14ac:dyDescent="0.25"/>
    <row r="31" spans="1:14" x14ac:dyDescent="0.25"/>
    <row r="32" spans="1:14" x14ac:dyDescent="0.25"/>
    <row r="33" x14ac:dyDescent="0.25"/>
    <row r="34" x14ac:dyDescent="0.25"/>
    <row r="35" x14ac:dyDescent="0.25"/>
    <row r="36" x14ac:dyDescent="0.25"/>
    <row r="37" x14ac:dyDescent="0.25"/>
    <row r="38" x14ac:dyDescent="0.25"/>
    <row r="39" x14ac:dyDescent="0.25"/>
  </sheetData>
  <mergeCells count="5">
    <mergeCell ref="A2:A3"/>
    <mergeCell ref="B2:B3"/>
    <mergeCell ref="C2:G2"/>
    <mergeCell ref="H2:L2"/>
    <mergeCell ref="A26:L26"/>
  </mergeCells>
  <printOptions horizontalCentered="1"/>
  <pageMargins left="0.78431372549019618" right="0.78431372549019618" top="0.98039215686274517" bottom="0.98039215686274517" header="0.50980392156862753" footer="0.50980392156862753"/>
  <pageSetup paperSize="9" scale="57" orientation="landscape" useFirstPageNumber="1"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Z52"/>
  <sheetViews>
    <sheetView zoomScale="90" zoomScaleNormal="90" workbookViewId="0">
      <selection activeCell="F14" sqref="F14"/>
    </sheetView>
  </sheetViews>
  <sheetFormatPr defaultColWidth="0" defaultRowHeight="15" zeroHeight="1" x14ac:dyDescent="0.25"/>
  <cols>
    <col min="1" max="1" width="14.5703125" style="95" bestFit="1" customWidth="1"/>
    <col min="2" max="2" width="21.42578125" style="95" customWidth="1"/>
    <col min="3" max="4" width="14.5703125" style="95" bestFit="1" customWidth="1"/>
    <col min="5" max="5" width="18.42578125" style="95" customWidth="1"/>
    <col min="6" max="6" width="14.42578125" style="95" bestFit="1" customWidth="1"/>
    <col min="7" max="7" width="21.85546875" style="95" customWidth="1"/>
    <col min="8" max="8" width="13.140625" style="95" customWidth="1"/>
    <col min="9" max="9" width="14.5703125" style="95" bestFit="1" customWidth="1"/>
    <col min="10" max="10" width="17.85546875" style="95" customWidth="1"/>
    <col min="11" max="11" width="14" style="95" customWidth="1"/>
    <col min="12" max="12" width="4.5703125" style="95" bestFit="1" customWidth="1"/>
    <col min="13" max="26" width="9.140625" style="95" customWidth="1"/>
    <col min="27" max="16384" width="9.140625" style="95" hidden="1"/>
  </cols>
  <sheetData>
    <row r="1" spans="1:11" ht="16.5" customHeight="1" thickBot="1" x14ac:dyDescent="0.3">
      <c r="A1" s="244" t="s">
        <v>940</v>
      </c>
      <c r="B1" s="244"/>
      <c r="C1" s="244"/>
      <c r="D1" s="244"/>
      <c r="E1" s="244"/>
      <c r="F1" s="244"/>
      <c r="G1" s="244"/>
      <c r="H1" s="244"/>
      <c r="I1" s="244"/>
      <c r="J1" s="244"/>
      <c r="K1" s="244"/>
    </row>
    <row r="2" spans="1:11" s="101" customFormat="1" ht="18" customHeight="1" x14ac:dyDescent="0.25">
      <c r="A2" s="3027" t="s">
        <v>42</v>
      </c>
      <c r="B2" s="2565" t="s">
        <v>707</v>
      </c>
      <c r="C2" s="2566"/>
      <c r="D2" s="2566"/>
      <c r="E2" s="2566"/>
      <c r="F2" s="3028"/>
      <c r="G2" s="2566" t="s">
        <v>708</v>
      </c>
      <c r="H2" s="2566"/>
      <c r="I2" s="2566"/>
      <c r="J2" s="2566"/>
      <c r="K2" s="2567"/>
    </row>
    <row r="3" spans="1:11" s="101" customFormat="1" ht="59.25" customHeight="1" thickBot="1" x14ac:dyDescent="0.3">
      <c r="A3" s="2556"/>
      <c r="B3" s="1757" t="s">
        <v>709</v>
      </c>
      <c r="C3" s="1754" t="s">
        <v>1100</v>
      </c>
      <c r="D3" s="404" t="s">
        <v>710</v>
      </c>
      <c r="E3" s="404" t="s">
        <v>711</v>
      </c>
      <c r="F3" s="407" t="s">
        <v>712</v>
      </c>
      <c r="G3" s="1757" t="s">
        <v>709</v>
      </c>
      <c r="H3" s="405" t="s">
        <v>1100</v>
      </c>
      <c r="I3" s="404" t="s">
        <v>713</v>
      </c>
      <c r="J3" s="404" t="s">
        <v>714</v>
      </c>
      <c r="K3" s="559" t="s">
        <v>715</v>
      </c>
    </row>
    <row r="4" spans="1:11" s="101" customFormat="1" ht="16.5" customHeight="1" thickBot="1" x14ac:dyDescent="0.3">
      <c r="A4" s="570" t="s">
        <v>398</v>
      </c>
      <c r="B4" s="403">
        <v>2</v>
      </c>
      <c r="C4" s="401">
        <v>3</v>
      </c>
      <c r="D4" s="401">
        <v>4</v>
      </c>
      <c r="E4" s="401">
        <v>5</v>
      </c>
      <c r="F4" s="402">
        <v>6</v>
      </c>
      <c r="G4" s="403">
        <v>7</v>
      </c>
      <c r="H4" s="401">
        <v>8</v>
      </c>
      <c r="I4" s="401">
        <v>9</v>
      </c>
      <c r="J4" s="401">
        <v>10</v>
      </c>
      <c r="K4" s="402">
        <v>11</v>
      </c>
    </row>
    <row r="5" spans="1:11" s="101" customFormat="1" ht="16.5" customHeight="1" thickBot="1" x14ac:dyDescent="0.3">
      <c r="A5" s="1461" t="s">
        <v>825</v>
      </c>
      <c r="B5" s="715">
        <v>111379</v>
      </c>
      <c r="C5" s="715">
        <v>311</v>
      </c>
      <c r="D5" s="715">
        <v>57037</v>
      </c>
      <c r="E5" s="715">
        <v>5966822.7800000003</v>
      </c>
      <c r="F5" s="716">
        <v>47729209.237000003</v>
      </c>
      <c r="G5" s="1462">
        <v>48103</v>
      </c>
      <c r="H5" s="715">
        <v>585</v>
      </c>
      <c r="I5" s="715">
        <v>19914</v>
      </c>
      <c r="J5" s="715">
        <v>1029815.266300324</v>
      </c>
      <c r="K5" s="717">
        <v>7718458.9419999998</v>
      </c>
    </row>
    <row r="6" spans="1:11" s="101" customFormat="1" ht="16.5" customHeight="1" x14ac:dyDescent="0.25">
      <c r="A6" s="1115" t="s">
        <v>944</v>
      </c>
      <c r="B6" s="1051">
        <f>B9</f>
        <v>115107</v>
      </c>
      <c r="C6" s="1051">
        <f t="shared" ref="C6:E6" si="0">C9</f>
        <v>317</v>
      </c>
      <c r="D6" s="1051">
        <f t="shared" si="0"/>
        <v>57768</v>
      </c>
      <c r="E6" s="1051">
        <f t="shared" si="0"/>
        <v>6104524.3899999997</v>
      </c>
      <c r="F6" s="1463">
        <f>F9</f>
        <v>53497161.633999996</v>
      </c>
      <c r="G6" s="1077">
        <f>G9</f>
        <v>49684</v>
      </c>
      <c r="H6" s="1077">
        <f>H9</f>
        <v>588</v>
      </c>
      <c r="I6" s="1077">
        <f t="shared" ref="I6:J6" si="1">I9</f>
        <v>19752</v>
      </c>
      <c r="J6" s="1077">
        <f t="shared" si="1"/>
        <v>1068929.3750247031</v>
      </c>
      <c r="K6" s="1464">
        <f>K9</f>
        <v>8825061.0956000015</v>
      </c>
    </row>
    <row r="7" spans="1:11" s="101" customFormat="1" ht="16.5" customHeight="1" x14ac:dyDescent="0.25">
      <c r="A7" s="1419">
        <v>46142</v>
      </c>
      <c r="B7" s="1460">
        <v>112478</v>
      </c>
      <c r="C7" s="1460">
        <v>314</v>
      </c>
      <c r="D7" s="1460">
        <v>57050</v>
      </c>
      <c r="E7" s="1460">
        <v>6065665.8300000001</v>
      </c>
      <c r="F7" s="1460">
        <v>52273489.728</v>
      </c>
      <c r="G7" s="1460">
        <v>48694</v>
      </c>
      <c r="H7" s="1460">
        <v>588</v>
      </c>
      <c r="I7" s="1460">
        <v>19809</v>
      </c>
      <c r="J7" s="1460">
        <v>1045363.1457749212</v>
      </c>
      <c r="K7" s="1465">
        <v>8650806.376699999</v>
      </c>
    </row>
    <row r="8" spans="1:11" s="101" customFormat="1" ht="16.5" customHeight="1" x14ac:dyDescent="0.25">
      <c r="A8" s="1974">
        <v>46173</v>
      </c>
      <c r="B8" s="1975">
        <v>113574</v>
      </c>
      <c r="C8" s="1975">
        <v>315</v>
      </c>
      <c r="D8" s="1975">
        <v>57065</v>
      </c>
      <c r="E8" s="1975">
        <v>6095106.6200000001</v>
      </c>
      <c r="F8" s="1975">
        <v>60609747</v>
      </c>
      <c r="G8" s="1975">
        <v>49149</v>
      </c>
      <c r="H8" s="1975">
        <v>585</v>
      </c>
      <c r="I8" s="1975">
        <v>19810</v>
      </c>
      <c r="J8" s="1975">
        <v>1065687.311</v>
      </c>
      <c r="K8" s="1976">
        <v>8637232.4629999995</v>
      </c>
    </row>
    <row r="9" spans="1:11" s="101" customFormat="1" ht="18" customHeight="1" thickBot="1" x14ac:dyDescent="0.3">
      <c r="A9" s="1466">
        <v>46203</v>
      </c>
      <c r="B9" s="1467">
        <v>115107</v>
      </c>
      <c r="C9" s="1467">
        <v>317</v>
      </c>
      <c r="D9" s="1467">
        <v>57768</v>
      </c>
      <c r="E9" s="1467">
        <v>6104524.3899999997</v>
      </c>
      <c r="F9" s="1467">
        <v>53497161.633999996</v>
      </c>
      <c r="G9" s="1467">
        <v>49684</v>
      </c>
      <c r="H9" s="1467">
        <v>588</v>
      </c>
      <c r="I9" s="1467">
        <v>19752</v>
      </c>
      <c r="J9" s="1467">
        <v>1068929.3750247031</v>
      </c>
      <c r="K9" s="1468">
        <v>8825061.0956000015</v>
      </c>
    </row>
    <row r="10" spans="1:11" s="101" customFormat="1" x14ac:dyDescent="0.25">
      <c r="A10" s="200" t="s">
        <v>5</v>
      </c>
      <c r="B10" s="95"/>
      <c r="C10" s="95"/>
      <c r="G10" s="95"/>
      <c r="H10" s="95"/>
    </row>
    <row r="11" spans="1:11" ht="15" customHeight="1" x14ac:dyDescent="0.25">
      <c r="A11" s="265" t="s">
        <v>716</v>
      </c>
      <c r="B11" s="1763"/>
      <c r="C11" s="1763"/>
      <c r="D11" s="1763"/>
      <c r="E11" s="1763"/>
      <c r="F11" s="1763"/>
      <c r="G11" s="1763"/>
      <c r="H11" s="1763"/>
      <c r="I11" s="1763"/>
      <c r="J11" s="1763"/>
      <c r="K11" s="1763"/>
    </row>
    <row r="12" spans="1:11" ht="15" customHeight="1" x14ac:dyDescent="0.25">
      <c r="A12" s="265" t="s">
        <v>717</v>
      </c>
      <c r="B12" s="1763"/>
      <c r="C12" s="1763"/>
      <c r="D12" s="1763"/>
      <c r="E12" s="1763"/>
      <c r="F12" s="1763"/>
      <c r="G12" s="1763"/>
      <c r="H12" s="1763"/>
      <c r="I12" s="1763"/>
      <c r="J12" s="1763"/>
      <c r="K12" s="1763"/>
    </row>
    <row r="13" spans="1:11" ht="15" customHeight="1" x14ac:dyDescent="0.25">
      <c r="A13" s="238" t="s">
        <v>1080</v>
      </c>
      <c r="B13" s="1763"/>
      <c r="C13" s="1763"/>
      <c r="D13" s="1763"/>
      <c r="E13" s="1763"/>
      <c r="F13" s="1763"/>
      <c r="G13" s="1763"/>
      <c r="H13" s="1763"/>
      <c r="I13" s="1763"/>
      <c r="J13" s="1763"/>
      <c r="K13" s="1763"/>
    </row>
    <row r="14" spans="1:11" ht="17.25" customHeight="1" x14ac:dyDescent="0.25">
      <c r="A14" s="1755" t="s">
        <v>706</v>
      </c>
      <c r="B14" s="1763"/>
      <c r="C14" s="1763"/>
      <c r="D14" s="1763"/>
      <c r="E14" s="1763"/>
      <c r="F14" s="1763"/>
      <c r="G14" s="1763"/>
      <c r="H14" s="1763"/>
      <c r="I14" s="1763"/>
      <c r="J14" s="1763"/>
      <c r="K14" s="1763"/>
    </row>
    <row r="15" spans="1:11" ht="12" customHeight="1" x14ac:dyDescent="0.25">
      <c r="A15" s="265"/>
      <c r="B15" s="1763"/>
      <c r="C15" s="1763"/>
      <c r="D15" s="1763"/>
      <c r="E15" s="1763"/>
      <c r="F15" s="1763"/>
      <c r="G15" s="1763"/>
      <c r="H15" s="1763"/>
      <c r="I15" s="1763"/>
      <c r="J15" s="1763"/>
      <c r="K15" s="1763"/>
    </row>
    <row r="16" spans="1:11" x14ac:dyDescent="0.25">
      <c r="A16" s="238"/>
    </row>
    <row r="17" spans="1:1" x14ac:dyDescent="0.25">
      <c r="A17" s="1755"/>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sheetData>
  <mergeCells count="3">
    <mergeCell ref="A2:A3"/>
    <mergeCell ref="B2:F2"/>
    <mergeCell ref="G2:K2"/>
  </mergeCells>
  <printOptions horizontalCentered="1"/>
  <pageMargins left="0.78431372549019618" right="0.78431372549019618" top="0.98039215686274517" bottom="0.98039215686274517" header="0.50980392156862753" footer="0.50980392156862753"/>
  <pageSetup paperSize="9" scale="71" orientation="landscape" useFirstPageNumber="1"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Z37"/>
  <sheetViews>
    <sheetView workbookViewId="0">
      <selection activeCell="F21" sqref="F21"/>
    </sheetView>
  </sheetViews>
  <sheetFormatPr defaultColWidth="0" defaultRowHeight="15" zeroHeight="1" x14ac:dyDescent="0.25"/>
  <cols>
    <col min="1" max="1" width="38.42578125" style="95" customWidth="1"/>
    <col min="2" max="2" width="10.140625" style="95" bestFit="1" customWidth="1"/>
    <col min="3" max="4" width="12.42578125" style="95" bestFit="1" customWidth="1"/>
    <col min="5" max="6" width="14" style="95" bestFit="1" customWidth="1"/>
    <col min="7" max="7" width="12.42578125" style="95" bestFit="1" customWidth="1"/>
    <col min="8" max="9" width="14" style="95" bestFit="1" customWidth="1"/>
    <col min="10" max="10" width="14.85546875" style="95" customWidth="1"/>
    <col min="11" max="11" width="10.28515625" style="95" bestFit="1" customWidth="1"/>
    <col min="12" max="26" width="9.140625" style="95" customWidth="1"/>
    <col min="27" max="16384" width="9.140625" style="95" hidden="1"/>
  </cols>
  <sheetData>
    <row r="1" spans="1:11" ht="15.75" customHeight="1" thickBot="1" x14ac:dyDescent="0.3">
      <c r="A1" s="245" t="s">
        <v>937</v>
      </c>
    </row>
    <row r="2" spans="1:11" s="101" customFormat="1" ht="18" customHeight="1" x14ac:dyDescent="0.25">
      <c r="A2" s="2576" t="s">
        <v>528</v>
      </c>
      <c r="B2" s="3036" t="s">
        <v>680</v>
      </c>
      <c r="C2" s="2565" t="s">
        <v>40</v>
      </c>
      <c r="D2" s="2686"/>
      <c r="E2" s="2566" t="s">
        <v>222</v>
      </c>
      <c r="F2" s="2686"/>
      <c r="G2" s="2566" t="s">
        <v>114</v>
      </c>
      <c r="H2" s="2686"/>
      <c r="I2" s="2566" t="s">
        <v>15</v>
      </c>
      <c r="J2" s="2567"/>
    </row>
    <row r="3" spans="1:11" s="101" customFormat="1" ht="16.5" customHeight="1" thickBot="1" x14ac:dyDescent="0.3">
      <c r="A3" s="2650"/>
      <c r="B3" s="3037"/>
      <c r="C3" s="400" t="s">
        <v>718</v>
      </c>
      <c r="D3" s="400" t="s">
        <v>719</v>
      </c>
      <c r="E3" s="521" t="s">
        <v>718</v>
      </c>
      <c r="F3" s="400" t="s">
        <v>719</v>
      </c>
      <c r="G3" s="521" t="s">
        <v>718</v>
      </c>
      <c r="H3" s="400" t="s">
        <v>719</v>
      </c>
      <c r="I3" s="521" t="s">
        <v>718</v>
      </c>
      <c r="J3" s="569" t="s">
        <v>719</v>
      </c>
    </row>
    <row r="4" spans="1:11" s="101" customFormat="1" ht="18" customHeight="1" thickBot="1" x14ac:dyDescent="0.3">
      <c r="A4" s="3029" t="s">
        <v>707</v>
      </c>
      <c r="B4" s="3030"/>
      <c r="C4" s="3030"/>
      <c r="D4" s="3030"/>
      <c r="E4" s="3030"/>
      <c r="F4" s="3030"/>
      <c r="G4" s="3030"/>
      <c r="H4" s="3030"/>
      <c r="I4" s="3030"/>
      <c r="J4" s="3031"/>
    </row>
    <row r="5" spans="1:11" s="101" customFormat="1" ht="18.75" customHeight="1" x14ac:dyDescent="0.25">
      <c r="A5" s="1977" t="s">
        <v>720</v>
      </c>
      <c r="B5" s="1978" t="s">
        <v>721</v>
      </c>
      <c r="C5" s="1979">
        <v>882</v>
      </c>
      <c r="D5" s="1979">
        <v>5762</v>
      </c>
      <c r="E5" s="1979">
        <v>6712</v>
      </c>
      <c r="F5" s="1979">
        <v>102078</v>
      </c>
      <c r="G5" s="1979">
        <v>462</v>
      </c>
      <c r="H5" s="1979">
        <v>12873</v>
      </c>
      <c r="I5" s="1979">
        <v>8056</v>
      </c>
      <c r="J5" s="1980">
        <v>120713</v>
      </c>
    </row>
    <row r="6" spans="1:11" s="101" customFormat="1" x14ac:dyDescent="0.25">
      <c r="A6" s="1981" t="s">
        <v>722</v>
      </c>
      <c r="B6" s="1982" t="s">
        <v>721</v>
      </c>
      <c r="C6" s="1983">
        <v>9708</v>
      </c>
      <c r="D6" s="1983">
        <v>24204</v>
      </c>
      <c r="E6" s="1983">
        <v>7014</v>
      </c>
      <c r="F6" s="1983">
        <v>112329</v>
      </c>
      <c r="G6" s="1983">
        <v>2750</v>
      </c>
      <c r="H6" s="1983">
        <v>97898</v>
      </c>
      <c r="I6" s="1984">
        <v>19472</v>
      </c>
      <c r="J6" s="1985">
        <v>234431</v>
      </c>
    </row>
    <row r="7" spans="1:11" s="101" customFormat="1" x14ac:dyDescent="0.25">
      <c r="A7" s="1981" t="s">
        <v>723</v>
      </c>
      <c r="B7" s="1982" t="s">
        <v>724</v>
      </c>
      <c r="C7" s="1986">
        <v>17414.674869999999</v>
      </c>
      <c r="D7" s="1986">
        <v>4405320.9710299997</v>
      </c>
      <c r="E7" s="1986">
        <v>10440269.6853</v>
      </c>
      <c r="F7" s="1986">
        <v>26532597.195519999</v>
      </c>
      <c r="G7" s="1986">
        <v>1731702.6319567398</v>
      </c>
      <c r="H7" s="1986">
        <v>17917938.794193774</v>
      </c>
      <c r="I7" s="1986">
        <v>12189386.992126739</v>
      </c>
      <c r="J7" s="1987">
        <v>48855856.96074377</v>
      </c>
      <c r="K7" s="98"/>
    </row>
    <row r="8" spans="1:11" s="101" customFormat="1" x14ac:dyDescent="0.25">
      <c r="A8" s="1981" t="s">
        <v>725</v>
      </c>
      <c r="B8" s="1982" t="s">
        <v>726</v>
      </c>
      <c r="C8" s="1988">
        <v>4034088.0336447596</v>
      </c>
      <c r="D8" s="1988">
        <v>1747654.589934641</v>
      </c>
      <c r="E8" s="1988">
        <v>39990138.603983246</v>
      </c>
      <c r="F8" s="1988">
        <v>2373775.0860371049</v>
      </c>
      <c r="G8" s="1988">
        <v>1623386.4894223362</v>
      </c>
      <c r="H8" s="1988">
        <v>3728118.8312892914</v>
      </c>
      <c r="I8" s="1988">
        <v>45647613.12705034</v>
      </c>
      <c r="J8" s="1989">
        <v>7849548.5072610378</v>
      </c>
      <c r="K8" s="139"/>
    </row>
    <row r="9" spans="1:11" s="101" customFormat="1" x14ac:dyDescent="0.25">
      <c r="A9" s="1981" t="s">
        <v>727</v>
      </c>
      <c r="B9" s="1982" t="s">
        <v>728</v>
      </c>
      <c r="C9" s="1990">
        <v>756.17994999999996</v>
      </c>
      <c r="D9" s="1990">
        <v>88919.925189999994</v>
      </c>
      <c r="E9" s="1990">
        <v>332472.28830000001</v>
      </c>
      <c r="F9" s="1990">
        <v>0</v>
      </c>
      <c r="G9" s="1990">
        <v>31528.019489169998</v>
      </c>
      <c r="H9" s="1990">
        <v>410.69153427999998</v>
      </c>
      <c r="I9" s="1990">
        <v>364756.48773916997</v>
      </c>
      <c r="J9" s="1991">
        <v>89330.61672428</v>
      </c>
      <c r="K9" s="139"/>
    </row>
    <row r="10" spans="1:11" s="101" customFormat="1" ht="15.75" thickBot="1" x14ac:dyDescent="0.3">
      <c r="A10" s="1992" t="s">
        <v>729</v>
      </c>
      <c r="B10" s="1993" t="s">
        <v>730</v>
      </c>
      <c r="C10" s="1988">
        <v>356522.12181390001</v>
      </c>
      <c r="D10" s="1990">
        <v>78727.468894200007</v>
      </c>
      <c r="E10" s="1988">
        <v>1119038.9154148339</v>
      </c>
      <c r="F10" s="1990">
        <v>0</v>
      </c>
      <c r="G10" s="1988">
        <v>33176.350534063</v>
      </c>
      <c r="H10" s="1990">
        <v>317.38539651100001</v>
      </c>
      <c r="I10" s="1988">
        <v>1508737.3877627971</v>
      </c>
      <c r="J10" s="1991">
        <v>79044.854290710995</v>
      </c>
      <c r="K10" s="139"/>
    </row>
    <row r="11" spans="1:11" s="101" customFormat="1" ht="18" customHeight="1" thickBot="1" x14ac:dyDescent="0.3">
      <c r="A11" s="3032" t="s">
        <v>708</v>
      </c>
      <c r="B11" s="3033"/>
      <c r="C11" s="3033"/>
      <c r="D11" s="3033"/>
      <c r="E11" s="3033"/>
      <c r="F11" s="3033"/>
      <c r="G11" s="3033"/>
      <c r="H11" s="3033"/>
      <c r="I11" s="3033"/>
      <c r="J11" s="3034"/>
    </row>
    <row r="12" spans="1:11" s="101" customFormat="1" ht="18" customHeight="1" x14ac:dyDescent="0.25">
      <c r="A12" s="1764" t="s">
        <v>720</v>
      </c>
      <c r="B12" s="1765" t="s">
        <v>721</v>
      </c>
      <c r="C12" s="1766">
        <v>775</v>
      </c>
      <c r="D12" s="1766">
        <v>1358</v>
      </c>
      <c r="E12" s="1766">
        <v>7055</v>
      </c>
      <c r="F12" s="1766">
        <v>38890</v>
      </c>
      <c r="G12" s="1766">
        <v>3166</v>
      </c>
      <c r="H12" s="1766">
        <v>4230</v>
      </c>
      <c r="I12" s="1766">
        <v>10996</v>
      </c>
      <c r="J12" s="1767">
        <v>44478</v>
      </c>
    </row>
    <row r="13" spans="1:11" s="101" customFormat="1" x14ac:dyDescent="0.25">
      <c r="A13" s="1981" t="s">
        <v>722</v>
      </c>
      <c r="B13" s="1982" t="s">
        <v>721</v>
      </c>
      <c r="C13" s="1983">
        <v>7489</v>
      </c>
      <c r="D13" s="1983">
        <v>10661</v>
      </c>
      <c r="E13" s="1983">
        <v>7278</v>
      </c>
      <c r="F13" s="1983">
        <v>39661</v>
      </c>
      <c r="G13" s="1983">
        <v>24742</v>
      </c>
      <c r="H13" s="1983">
        <v>43533</v>
      </c>
      <c r="I13" s="1984">
        <v>39509</v>
      </c>
      <c r="J13" s="1994">
        <v>93855</v>
      </c>
    </row>
    <row r="14" spans="1:11" s="101" customFormat="1" x14ac:dyDescent="0.25">
      <c r="A14" s="1981" t="s">
        <v>723</v>
      </c>
      <c r="B14" s="1982" t="s">
        <v>731</v>
      </c>
      <c r="C14" s="1986">
        <v>5234.37338</v>
      </c>
      <c r="D14" s="1986">
        <v>422624.67443000001</v>
      </c>
      <c r="E14" s="1986">
        <v>4747852.7819299996</v>
      </c>
      <c r="F14" s="1986">
        <v>3567723.0815599998</v>
      </c>
      <c r="G14" s="1986">
        <v>1279435.1481271</v>
      </c>
      <c r="H14" s="1986">
        <v>666423.69081990002</v>
      </c>
      <c r="I14" s="1986">
        <v>6032522.3034370989</v>
      </c>
      <c r="J14" s="1995">
        <v>4656771.4468099</v>
      </c>
      <c r="K14" s="98"/>
    </row>
    <row r="15" spans="1:11" s="101" customFormat="1" x14ac:dyDescent="0.25">
      <c r="A15" s="1981" t="s">
        <v>725</v>
      </c>
      <c r="B15" s="1982" t="s">
        <v>732</v>
      </c>
      <c r="C15" s="1988">
        <v>99317.823000000004</v>
      </c>
      <c r="D15" s="1988">
        <v>126336.58960000001</v>
      </c>
      <c r="E15" s="1988">
        <v>7339928.5663000001</v>
      </c>
      <c r="F15" s="1988">
        <v>288804.36969999998</v>
      </c>
      <c r="G15" s="1988">
        <v>795875.74479999999</v>
      </c>
      <c r="H15" s="1988">
        <v>174798.00219999999</v>
      </c>
      <c r="I15" s="1988">
        <v>8235122.1340999994</v>
      </c>
      <c r="J15" s="1996">
        <v>589938.96149999998</v>
      </c>
    </row>
    <row r="16" spans="1:11" s="101" customFormat="1" x14ac:dyDescent="0.25">
      <c r="A16" s="1981" t="s">
        <v>733</v>
      </c>
      <c r="B16" s="1982" t="s">
        <v>731</v>
      </c>
      <c r="C16" s="1990">
        <v>19.981320000000004</v>
      </c>
      <c r="D16" s="1990">
        <v>0</v>
      </c>
      <c r="E16" s="1990">
        <v>420411.39948999987</v>
      </c>
      <c r="F16" s="1990">
        <v>0</v>
      </c>
      <c r="G16" s="1990">
        <v>146988.15238000001</v>
      </c>
      <c r="H16" s="1990">
        <v>0</v>
      </c>
      <c r="I16" s="1990">
        <v>567419.53318999987</v>
      </c>
      <c r="J16" s="1997">
        <v>0</v>
      </c>
    </row>
    <row r="17" spans="1:10" s="101" customFormat="1" ht="15.75" thickBot="1" x14ac:dyDescent="0.3">
      <c r="A17" s="1992" t="s">
        <v>734</v>
      </c>
      <c r="B17" s="1993" t="s">
        <v>732</v>
      </c>
      <c r="C17" s="1768">
        <v>492.82815840000001</v>
      </c>
      <c r="D17" s="1768">
        <v>0</v>
      </c>
      <c r="E17" s="1769">
        <v>556285.73066919995</v>
      </c>
      <c r="F17" s="1768">
        <v>0</v>
      </c>
      <c r="G17" s="1769">
        <v>97407.517670599991</v>
      </c>
      <c r="H17" s="1768">
        <v>0</v>
      </c>
      <c r="I17" s="1769">
        <v>654186.07649819995</v>
      </c>
      <c r="J17" s="1770">
        <v>0</v>
      </c>
    </row>
    <row r="18" spans="1:10" s="101" customFormat="1" ht="13.5" customHeight="1" x14ac:dyDescent="0.25">
      <c r="A18" s="3035" t="s">
        <v>1082</v>
      </c>
      <c r="B18" s="3035"/>
      <c r="C18" s="3035"/>
      <c r="D18" s="3035"/>
      <c r="E18" s="3035"/>
      <c r="F18" s="3035"/>
      <c r="G18" s="3035"/>
      <c r="H18" s="3035"/>
      <c r="I18" s="3035"/>
      <c r="J18" s="3035"/>
    </row>
    <row r="19" spans="1:10" s="101" customFormat="1" ht="11.25" customHeight="1" x14ac:dyDescent="0.25">
      <c r="A19" s="243" t="s">
        <v>1083</v>
      </c>
      <c r="B19" s="246"/>
      <c r="C19" s="246"/>
      <c r="D19" s="246"/>
      <c r="E19" s="246"/>
      <c r="F19" s="246"/>
      <c r="G19" s="246"/>
      <c r="H19" s="246"/>
      <c r="I19" s="246"/>
      <c r="J19" s="246"/>
    </row>
    <row r="20" spans="1:10" x14ac:dyDescent="0.25">
      <c r="A20" s="238" t="s">
        <v>1080</v>
      </c>
    </row>
    <row r="21" spans="1:10" x14ac:dyDescent="0.25"/>
    <row r="22" spans="1:10" x14ac:dyDescent="0.25"/>
    <row r="23" spans="1:10" x14ac:dyDescent="0.25"/>
    <row r="24" spans="1:10" x14ac:dyDescent="0.25"/>
    <row r="25" spans="1:10" x14ac:dyDescent="0.25"/>
    <row r="26" spans="1:10" x14ac:dyDescent="0.25"/>
    <row r="27" spans="1:10" x14ac:dyDescent="0.25"/>
    <row r="28" spans="1:10" x14ac:dyDescent="0.25"/>
    <row r="29" spans="1:10" x14ac:dyDescent="0.25"/>
    <row r="30" spans="1:10" x14ac:dyDescent="0.25"/>
    <row r="31" spans="1:10" x14ac:dyDescent="0.25"/>
    <row r="32" spans="1:10" x14ac:dyDescent="0.25"/>
    <row r="33" x14ac:dyDescent="0.25"/>
    <row r="34" x14ac:dyDescent="0.25"/>
    <row r="35" x14ac:dyDescent="0.25"/>
    <row r="36" x14ac:dyDescent="0.25"/>
    <row r="37" x14ac:dyDescent="0.25"/>
  </sheetData>
  <mergeCells count="9">
    <mergeCell ref="A4:J4"/>
    <mergeCell ref="A11:J11"/>
    <mergeCell ref="A18:J18"/>
    <mergeCell ref="A2:A3"/>
    <mergeCell ref="B2:B3"/>
    <mergeCell ref="C2:D2"/>
    <mergeCell ref="E2:F2"/>
    <mergeCell ref="G2:H2"/>
    <mergeCell ref="I2:J2"/>
  </mergeCells>
  <printOptions horizontalCentered="1"/>
  <pageMargins left="0.78431372549019618" right="0.78431372549019618" top="0.98039215686274517" bottom="0.98039215686274517" header="0.50980392156862753" footer="0.50980392156862753"/>
  <pageSetup paperSize="9" scale="77" orientation="landscape" useFirstPageNumber="1"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Z50"/>
  <sheetViews>
    <sheetView zoomScaleNormal="100" workbookViewId="0">
      <selection activeCell="M16" sqref="M16"/>
    </sheetView>
  </sheetViews>
  <sheetFormatPr defaultColWidth="0" defaultRowHeight="15" zeroHeight="1" x14ac:dyDescent="0.25"/>
  <cols>
    <col min="1" max="1" width="12.42578125" style="95" bestFit="1" customWidth="1"/>
    <col min="2" max="2" width="10.42578125" style="95" customWidth="1"/>
    <col min="3" max="3" width="9.5703125" style="95" customWidth="1"/>
    <col min="4" max="4" width="12.5703125" style="95" bestFit="1" customWidth="1"/>
    <col min="5" max="5" width="10.7109375" style="95" customWidth="1"/>
    <col min="6" max="6" width="11.5703125" style="95" customWidth="1"/>
    <col min="7" max="7" width="14" style="95" customWidth="1"/>
    <col min="8" max="9" width="9.140625" style="95" customWidth="1"/>
    <col min="10" max="10" width="10.5703125" style="95" bestFit="1" customWidth="1"/>
    <col min="11" max="11" width="10.28515625" style="95" bestFit="1" customWidth="1"/>
    <col min="12" max="22" width="9.140625" style="95" customWidth="1"/>
    <col min="23" max="26" width="0" style="95" hidden="1" customWidth="1"/>
    <col min="27" max="16384" width="9.140625" style="95" hidden="1"/>
  </cols>
  <sheetData>
    <row r="1" spans="1:11" ht="17.25" customHeight="1" thickBot="1" x14ac:dyDescent="0.3">
      <c r="A1" s="135" t="s">
        <v>966</v>
      </c>
      <c r="B1" s="136"/>
      <c r="C1" s="136"/>
      <c r="D1" s="136"/>
      <c r="E1" s="136"/>
      <c r="F1" s="136"/>
      <c r="G1" s="136"/>
    </row>
    <row r="2" spans="1:11" s="101" customFormat="1" ht="18" customHeight="1" x14ac:dyDescent="0.25">
      <c r="A2" s="2532" t="s">
        <v>42</v>
      </c>
      <c r="B2" s="2541" t="s">
        <v>820</v>
      </c>
      <c r="C2" s="2548" t="s">
        <v>15</v>
      </c>
      <c r="D2" s="2578"/>
      <c r="E2" s="2548" t="s">
        <v>822</v>
      </c>
      <c r="F2" s="2578"/>
      <c r="G2" s="2540" t="s">
        <v>964</v>
      </c>
    </row>
    <row r="3" spans="1:11" s="101" customFormat="1" ht="35.25" customHeight="1" thickBot="1" x14ac:dyDescent="0.3">
      <c r="A3" s="3038"/>
      <c r="B3" s="2653"/>
      <c r="C3" s="601" t="s">
        <v>821</v>
      </c>
      <c r="D3" s="602" t="s">
        <v>965</v>
      </c>
      <c r="E3" s="601" t="s">
        <v>821</v>
      </c>
      <c r="F3" s="602" t="s">
        <v>965</v>
      </c>
      <c r="G3" s="2687"/>
    </row>
    <row r="4" spans="1:11" s="97" customFormat="1" ht="16.5" customHeight="1" x14ac:dyDescent="0.25">
      <c r="A4" s="581" t="s">
        <v>398</v>
      </c>
      <c r="B4" s="757">
        <v>2</v>
      </c>
      <c r="C4" s="757">
        <v>3</v>
      </c>
      <c r="D4" s="757">
        <v>4</v>
      </c>
      <c r="E4" s="757">
        <v>5</v>
      </c>
      <c r="F4" s="757">
        <v>6</v>
      </c>
      <c r="G4" s="583">
        <v>7</v>
      </c>
    </row>
    <row r="5" spans="1:11" s="97" customFormat="1" ht="16.5" customHeight="1" thickBot="1" x14ac:dyDescent="0.3">
      <c r="A5" s="758" t="s">
        <v>825</v>
      </c>
      <c r="B5" s="759">
        <v>240</v>
      </c>
      <c r="C5" s="759">
        <v>6028</v>
      </c>
      <c r="D5" s="759">
        <v>766717.2</v>
      </c>
      <c r="E5" s="759">
        <v>25.116666666666667</v>
      </c>
      <c r="F5" s="759">
        <v>3194.6549999999997</v>
      </c>
      <c r="G5" s="760">
        <v>127.19263437292634</v>
      </c>
    </row>
    <row r="6" spans="1:11" s="97" customFormat="1" ht="16.5" customHeight="1" x14ac:dyDescent="0.25">
      <c r="A6" s="1078" t="s">
        <v>944</v>
      </c>
      <c r="B6" s="1139">
        <f>SUM(B7:B9)</f>
        <v>59</v>
      </c>
      <c r="C6" s="1139">
        <f>SUM(C7:C9)</f>
        <v>2824</v>
      </c>
      <c r="D6" s="1139">
        <f>SUM(D7:D9)</f>
        <v>381964.6</v>
      </c>
      <c r="E6" s="1139">
        <f>C6/B6</f>
        <v>47.864406779661017</v>
      </c>
      <c r="F6" s="1139">
        <f>D6/B6</f>
        <v>6473.9762711864405</v>
      </c>
      <c r="G6" s="1140">
        <f>D6/C6</f>
        <v>135.25658640226629</v>
      </c>
      <c r="H6" s="137"/>
      <c r="I6" s="137"/>
      <c r="J6" s="138"/>
      <c r="K6" s="138"/>
    </row>
    <row r="7" spans="1:11" s="97" customFormat="1" ht="16.5" customHeight="1" x14ac:dyDescent="0.25">
      <c r="A7" s="1093">
        <v>46113</v>
      </c>
      <c r="B7" s="1141">
        <v>19</v>
      </c>
      <c r="C7" s="1141">
        <v>900</v>
      </c>
      <c r="D7" s="1141">
        <v>122040</v>
      </c>
      <c r="E7" s="1141">
        <v>47</v>
      </c>
      <c r="F7" s="1141">
        <v>6423.14</v>
      </c>
      <c r="G7" s="1142">
        <v>135.6</v>
      </c>
      <c r="H7" s="137"/>
      <c r="I7" s="137"/>
      <c r="J7" s="138"/>
      <c r="K7" s="138"/>
    </row>
    <row r="8" spans="1:11" s="97" customFormat="1" ht="16.5" customHeight="1" x14ac:dyDescent="0.25">
      <c r="A8" s="1658">
        <v>46143</v>
      </c>
      <c r="B8" s="1661">
        <v>19</v>
      </c>
      <c r="C8" s="1661">
        <v>880</v>
      </c>
      <c r="D8" s="1661">
        <v>121752.65</v>
      </c>
      <c r="E8" s="1661">
        <v>46</v>
      </c>
      <c r="F8" s="1661">
        <v>6408.03</v>
      </c>
      <c r="G8" s="1662">
        <v>138</v>
      </c>
      <c r="H8" s="137"/>
      <c r="I8" s="137"/>
      <c r="J8" s="138"/>
      <c r="K8" s="138"/>
    </row>
    <row r="9" spans="1:11" s="101" customFormat="1" ht="16.5" customHeight="1" thickBot="1" x14ac:dyDescent="0.3">
      <c r="A9" s="1094">
        <v>46174</v>
      </c>
      <c r="B9" s="1143">
        <v>21</v>
      </c>
      <c r="C9" s="1143">
        <v>1044</v>
      </c>
      <c r="D9" s="1143">
        <v>138171.95000000001</v>
      </c>
      <c r="E9" s="1143">
        <v>50</v>
      </c>
      <c r="F9" s="1143">
        <v>6579.62</v>
      </c>
      <c r="G9" s="1144">
        <v>132.35</v>
      </c>
      <c r="H9" s="98"/>
      <c r="I9" s="138"/>
      <c r="J9" s="138"/>
      <c r="K9" s="139"/>
    </row>
    <row r="10" spans="1:11" s="101" customFormat="1" x14ac:dyDescent="0.25">
      <c r="A10" s="200" t="s">
        <v>1054</v>
      </c>
      <c r="B10" s="131"/>
      <c r="C10" s="131"/>
      <c r="D10" s="131"/>
      <c r="E10" s="131"/>
      <c r="F10" s="131"/>
      <c r="G10" s="131"/>
      <c r="H10" s="98"/>
      <c r="I10" s="138"/>
      <c r="J10" s="138"/>
      <c r="K10" s="139"/>
    </row>
    <row r="11" spans="1:11" s="101" customFormat="1" x14ac:dyDescent="0.25">
      <c r="A11" s="200" t="s">
        <v>823</v>
      </c>
    </row>
    <row r="12" spans="1:11" s="101" customFormat="1" x14ac:dyDescent="0.25">
      <c r="B12" s="139"/>
      <c r="C12" s="139"/>
      <c r="D12" s="139"/>
      <c r="E12" s="139"/>
      <c r="F12" s="139"/>
      <c r="G12" s="139"/>
    </row>
    <row r="13" spans="1:11" x14ac:dyDescent="0.25">
      <c r="B13" s="122"/>
      <c r="C13" s="122"/>
      <c r="D13" s="122"/>
      <c r="E13" s="122"/>
      <c r="F13" s="122"/>
      <c r="G13" s="122"/>
    </row>
    <row r="14" spans="1:11" x14ac:dyDescent="0.25">
      <c r="F14" s="118"/>
    </row>
    <row r="15" spans="1:11" x14ac:dyDescent="0.25">
      <c r="F15" s="118"/>
    </row>
    <row r="16" spans="1:11" x14ac:dyDescent="0.25">
      <c r="F16" s="118"/>
    </row>
    <row r="17" spans="5:6" x14ac:dyDescent="0.25">
      <c r="E17" s="118"/>
      <c r="F17" s="118"/>
    </row>
    <row r="18" spans="5:6" x14ac:dyDescent="0.25">
      <c r="F18" s="118"/>
    </row>
    <row r="19" spans="5:6" x14ac:dyDescent="0.25"/>
    <row r="20" spans="5:6" x14ac:dyDescent="0.25"/>
    <row r="21" spans="5:6" x14ac:dyDescent="0.25"/>
    <row r="22" spans="5:6" x14ac:dyDescent="0.25"/>
    <row r="23" spans="5:6" x14ac:dyDescent="0.25"/>
    <row r="24" spans="5:6" x14ac:dyDescent="0.25"/>
    <row r="25" spans="5:6" x14ac:dyDescent="0.25"/>
    <row r="26" spans="5:6" x14ac:dyDescent="0.25"/>
    <row r="27" spans="5:6" x14ac:dyDescent="0.25"/>
    <row r="28" spans="5:6" x14ac:dyDescent="0.25"/>
    <row r="29" spans="5:6" x14ac:dyDescent="0.25"/>
    <row r="30" spans="5:6" x14ac:dyDescent="0.25"/>
    <row r="31" spans="5:6" x14ac:dyDescent="0.25"/>
    <row r="32" spans="5: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sheetData>
  <mergeCells count="5">
    <mergeCell ref="A2:A3"/>
    <mergeCell ref="B2:B3"/>
    <mergeCell ref="C2:D2"/>
    <mergeCell ref="E2:F2"/>
    <mergeCell ref="G2:G3"/>
  </mergeCells>
  <printOptions horizontalCentered="1"/>
  <pageMargins left="0.23622047244094491" right="0.23622047244094491" top="0.31496062992125984" bottom="0.39370078740157483" header="0.31496062992125984" footer="0.31496062992125984"/>
  <pageSetup paperSize="9" scale="70" orientation="portrait" useFirstPageNumber="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XFA91"/>
  <sheetViews>
    <sheetView showGridLines="0" zoomScale="95" zoomScaleNormal="95" workbookViewId="0">
      <pane xSplit="1" ySplit="4" topLeftCell="B18" activePane="bottomRight" state="frozen"/>
      <selection pane="topRight" activeCell="B1" sqref="B1"/>
      <selection pane="bottomLeft" activeCell="A5" sqref="A5"/>
      <selection pane="bottomRight" activeCell="K38" sqref="K38"/>
    </sheetView>
  </sheetViews>
  <sheetFormatPr defaultColWidth="13.7109375" defaultRowHeight="15" zeroHeight="1" x14ac:dyDescent="0.25"/>
  <cols>
    <col min="1" max="1" width="44.7109375" style="80" customWidth="1"/>
    <col min="2" max="2" width="12.5703125" style="76" customWidth="1"/>
    <col min="3" max="3" width="13.28515625" style="76" customWidth="1"/>
    <col min="4" max="4" width="9.5703125" style="90" customWidth="1"/>
    <col min="5" max="5" width="13.140625" style="90" customWidth="1"/>
    <col min="6" max="6" width="9.5703125" style="76" customWidth="1"/>
    <col min="7" max="7" width="10" style="76" bestFit="1" customWidth="1"/>
    <col min="8" max="8" width="11" style="76" customWidth="1"/>
    <col min="9" max="9" width="10" style="76" bestFit="1" customWidth="1"/>
    <col min="10" max="10" width="12" style="76" customWidth="1"/>
    <col min="11" max="11" width="10" style="76" customWidth="1"/>
    <col min="12" max="12" width="13.28515625" style="76" hidden="1" customWidth="1"/>
    <col min="13" max="13" width="8.85546875" style="76" hidden="1" customWidth="1"/>
    <col min="14" max="14" width="13.28515625" style="76" hidden="1" customWidth="1"/>
    <col min="15" max="15" width="8.85546875" style="76" hidden="1" customWidth="1"/>
    <col min="16" max="16" width="13.28515625" style="76" hidden="1" customWidth="1"/>
    <col min="17" max="17" width="8.85546875" style="76" hidden="1" customWidth="1"/>
    <col min="18" max="18" width="13.28515625" style="76" hidden="1" customWidth="1"/>
    <col min="19" max="19" width="8.85546875" style="76" hidden="1" customWidth="1"/>
    <col min="20" max="20" width="13.28515625" style="76" hidden="1" customWidth="1"/>
    <col min="21" max="21" width="8.85546875" style="76" hidden="1" customWidth="1"/>
    <col min="22" max="22" width="13.28515625" style="76" hidden="1" customWidth="1"/>
    <col min="23" max="23" width="8.85546875" style="76" hidden="1" customWidth="1"/>
    <col min="24" max="24" width="13.28515625" style="76" hidden="1" customWidth="1"/>
    <col min="25" max="25" width="8.85546875" style="76" hidden="1" customWidth="1"/>
    <col min="26" max="26" width="13.28515625" style="76" hidden="1" customWidth="1"/>
    <col min="27" max="27" width="8.85546875" style="76" hidden="1" customWidth="1"/>
    <col min="28" max="28" width="13.28515625" style="90" hidden="1" customWidth="1"/>
    <col min="29" max="29" width="12.85546875" style="76" hidden="1" customWidth="1"/>
    <col min="30" max="30" width="13.7109375" style="76" customWidth="1"/>
    <col min="31" max="16384" width="13.7109375" style="76"/>
  </cols>
  <sheetData>
    <row r="1" spans="1:30" ht="15" customHeight="1" thickBot="1" x14ac:dyDescent="0.3">
      <c r="A1" s="2401" t="s">
        <v>797</v>
      </c>
      <c r="B1" s="2401"/>
      <c r="C1" s="2401"/>
      <c r="D1" s="2401"/>
      <c r="E1" s="2401"/>
      <c r="F1" s="2401"/>
      <c r="G1" s="2401"/>
    </row>
    <row r="2" spans="1:30" ht="15" customHeight="1" x14ac:dyDescent="0.25">
      <c r="A2" s="2402" t="s">
        <v>36</v>
      </c>
      <c r="B2" s="2405" t="s">
        <v>825</v>
      </c>
      <c r="C2" s="2406"/>
      <c r="D2" s="2407" t="s">
        <v>944</v>
      </c>
      <c r="E2" s="2408"/>
      <c r="F2" s="2409">
        <v>46142</v>
      </c>
      <c r="G2" s="2410"/>
      <c r="H2" s="2375">
        <v>46173</v>
      </c>
      <c r="I2" s="2376"/>
      <c r="J2" s="2370">
        <v>46174</v>
      </c>
      <c r="K2" s="2371"/>
      <c r="L2" s="2369">
        <v>46204</v>
      </c>
      <c r="M2" s="2364"/>
      <c r="N2" s="2363">
        <v>46235</v>
      </c>
      <c r="O2" s="2364"/>
      <c r="P2" s="2363">
        <v>46266</v>
      </c>
      <c r="Q2" s="2364"/>
      <c r="R2" s="2363">
        <v>46296</v>
      </c>
      <c r="S2" s="2364"/>
      <c r="T2" s="2363">
        <v>46327</v>
      </c>
      <c r="U2" s="2364"/>
      <c r="V2" s="2363">
        <v>46357</v>
      </c>
      <c r="W2" s="2364"/>
      <c r="X2" s="2363">
        <v>46388</v>
      </c>
      <c r="Y2" s="2364"/>
      <c r="Z2" s="2363">
        <v>46419</v>
      </c>
      <c r="AA2" s="2364"/>
      <c r="AB2" s="2363">
        <v>46447</v>
      </c>
      <c r="AC2" s="2372"/>
    </row>
    <row r="3" spans="1:30" ht="15" customHeight="1" x14ac:dyDescent="0.25">
      <c r="A3" s="2403"/>
      <c r="B3" s="2365" t="s">
        <v>37</v>
      </c>
      <c r="C3" s="2367" t="s">
        <v>425</v>
      </c>
      <c r="D3" s="2365" t="s">
        <v>37</v>
      </c>
      <c r="E3" s="2367" t="s">
        <v>677</v>
      </c>
      <c r="F3" s="2365" t="s">
        <v>37</v>
      </c>
      <c r="G3" s="2378" t="s">
        <v>677</v>
      </c>
      <c r="H3" s="2365" t="s">
        <v>37</v>
      </c>
      <c r="I3" s="2367" t="s">
        <v>677</v>
      </c>
      <c r="J3" s="2365" t="s">
        <v>37</v>
      </c>
      <c r="K3" s="2378" t="s">
        <v>677</v>
      </c>
      <c r="L3" s="2365" t="s">
        <v>37</v>
      </c>
      <c r="M3" s="2367" t="s">
        <v>425</v>
      </c>
      <c r="N3" s="2365" t="s">
        <v>37</v>
      </c>
      <c r="O3" s="2367" t="s">
        <v>425</v>
      </c>
      <c r="P3" s="2365" t="s">
        <v>37</v>
      </c>
      <c r="Q3" s="2367" t="s">
        <v>425</v>
      </c>
      <c r="R3" s="2365" t="s">
        <v>37</v>
      </c>
      <c r="S3" s="2367" t="s">
        <v>425</v>
      </c>
      <c r="T3" s="2365" t="s">
        <v>37</v>
      </c>
      <c r="U3" s="2367" t="s">
        <v>425</v>
      </c>
      <c r="V3" s="2365" t="s">
        <v>37</v>
      </c>
      <c r="W3" s="2367" t="s">
        <v>425</v>
      </c>
      <c r="X3" s="2365" t="s">
        <v>37</v>
      </c>
      <c r="Y3" s="2367" t="s">
        <v>425</v>
      </c>
      <c r="Z3" s="2365" t="s">
        <v>37</v>
      </c>
      <c r="AA3" s="2367" t="s">
        <v>425</v>
      </c>
      <c r="AB3" s="2365" t="s">
        <v>37</v>
      </c>
      <c r="AC3" s="2373" t="s">
        <v>425</v>
      </c>
    </row>
    <row r="4" spans="1:30" ht="18" customHeight="1" thickBot="1" x14ac:dyDescent="0.3">
      <c r="A4" s="2404"/>
      <c r="B4" s="2366"/>
      <c r="C4" s="2368"/>
      <c r="D4" s="2366"/>
      <c r="E4" s="2368"/>
      <c r="F4" s="2366"/>
      <c r="G4" s="2379"/>
      <c r="H4" s="2366"/>
      <c r="I4" s="2368"/>
      <c r="J4" s="2366"/>
      <c r="K4" s="2379"/>
      <c r="L4" s="2366"/>
      <c r="M4" s="2368"/>
      <c r="N4" s="2366"/>
      <c r="O4" s="2368"/>
      <c r="P4" s="2366"/>
      <c r="Q4" s="2368"/>
      <c r="R4" s="2366"/>
      <c r="S4" s="2368"/>
      <c r="T4" s="2366"/>
      <c r="U4" s="2368"/>
      <c r="V4" s="2366"/>
      <c r="W4" s="2368"/>
      <c r="X4" s="2366"/>
      <c r="Y4" s="2368"/>
      <c r="Z4" s="2366"/>
      <c r="AA4" s="2368"/>
      <c r="AB4" s="2366"/>
      <c r="AC4" s="2374"/>
    </row>
    <row r="5" spans="1:30" ht="15.75" thickBot="1" x14ac:dyDescent="0.3">
      <c r="A5" s="1084" t="s">
        <v>38</v>
      </c>
      <c r="B5" s="515"/>
      <c r="C5" s="515"/>
      <c r="D5" s="515"/>
      <c r="E5" s="515"/>
      <c r="F5" s="515"/>
      <c r="G5" s="1085"/>
      <c r="H5" s="515"/>
      <c r="I5" s="515"/>
      <c r="J5" s="515"/>
      <c r="K5" s="1085"/>
      <c r="L5" s="515"/>
      <c r="M5" s="515"/>
      <c r="N5" s="515"/>
      <c r="O5" s="515"/>
      <c r="P5" s="515"/>
      <c r="Q5" s="515"/>
      <c r="R5" s="515"/>
      <c r="S5" s="515"/>
      <c r="T5" s="515"/>
      <c r="U5" s="515"/>
      <c r="V5" s="515"/>
      <c r="W5" s="515"/>
      <c r="X5" s="515"/>
      <c r="Y5" s="515"/>
      <c r="Z5" s="515"/>
      <c r="AA5" s="515"/>
      <c r="AB5" s="515"/>
      <c r="AC5" s="913"/>
    </row>
    <row r="6" spans="1:30" x14ac:dyDescent="0.25">
      <c r="A6" s="2102" t="s">
        <v>224</v>
      </c>
      <c r="B6" s="2411">
        <v>109</v>
      </c>
      <c r="C6" s="831">
        <f>SUM(C7:C8)</f>
        <v>177029</v>
      </c>
      <c r="D6" s="2413">
        <f>F6+H6+J6+L6+N6+P6+R6+T6+V6+X6+Z6+AB6</f>
        <v>8</v>
      </c>
      <c r="E6" s="2103">
        <f>G6+I6+K6+M6+O6+Q6+S6+U6+W6+Y6+AA6+AC6</f>
        <v>4676.93</v>
      </c>
      <c r="F6" s="2415">
        <v>4</v>
      </c>
      <c r="G6" s="1544">
        <f>SUM(G7:G8)</f>
        <v>2098.85</v>
      </c>
      <c r="H6" s="2360">
        <v>1</v>
      </c>
      <c r="I6" s="1544">
        <f>SUM(I7:I8)</f>
        <v>925.92</v>
      </c>
      <c r="J6" s="2360">
        <v>3</v>
      </c>
      <c r="K6" s="1544">
        <f>SUM(K7:K8)</f>
        <v>1652.16</v>
      </c>
      <c r="L6" s="1483"/>
      <c r="M6" s="525"/>
      <c r="N6" s="796"/>
      <c r="O6" s="796"/>
      <c r="P6" s="796"/>
      <c r="Q6" s="832"/>
      <c r="R6" s="873"/>
      <c r="S6" s="833"/>
      <c r="T6" s="797"/>
      <c r="U6" s="526"/>
      <c r="V6" s="795"/>
      <c r="W6" s="526"/>
      <c r="X6" s="797"/>
      <c r="Y6" s="526"/>
      <c r="Z6" s="795"/>
      <c r="AA6" s="526"/>
      <c r="AB6" s="798"/>
      <c r="AC6" s="914"/>
      <c r="AD6" s="328"/>
    </row>
    <row r="7" spans="1:30" x14ac:dyDescent="0.25">
      <c r="A7" s="2104" t="s">
        <v>225</v>
      </c>
      <c r="B7" s="2412"/>
      <c r="C7" s="2105">
        <v>107706</v>
      </c>
      <c r="D7" s="2414"/>
      <c r="E7" s="2106">
        <f>G7+I7+K7+M7+O7+Q7+S7+U7+W7+Y7+AA7+AC7</f>
        <v>1608.65</v>
      </c>
      <c r="F7" s="2380"/>
      <c r="G7" s="2107">
        <v>541.29</v>
      </c>
      <c r="H7" s="2349"/>
      <c r="I7" s="2107">
        <v>75.92</v>
      </c>
      <c r="J7" s="2349"/>
      <c r="K7" s="2107">
        <v>991.44</v>
      </c>
      <c r="L7" s="2091"/>
      <c r="M7" s="834"/>
      <c r="N7" s="838"/>
      <c r="O7" s="834"/>
      <c r="P7" s="838"/>
      <c r="Q7" s="835"/>
      <c r="R7" s="874"/>
      <c r="S7" s="836"/>
      <c r="T7" s="875"/>
      <c r="U7" s="772"/>
      <c r="V7" s="876"/>
      <c r="W7" s="772"/>
      <c r="X7" s="875"/>
      <c r="Y7" s="772"/>
      <c r="Z7" s="876"/>
      <c r="AA7" s="772"/>
      <c r="AB7" s="877"/>
      <c r="AC7" s="915"/>
    </row>
    <row r="8" spans="1:30" x14ac:dyDescent="0.25">
      <c r="A8" s="2104" t="s">
        <v>226</v>
      </c>
      <c r="B8" s="2412"/>
      <c r="C8" s="2105">
        <v>69323</v>
      </c>
      <c r="D8" s="2414"/>
      <c r="E8" s="2106">
        <f>G8+I8+K8+M8+O8+Q8+S8+U8+W8+Y8+AA8+AC8</f>
        <v>3068.2799999999997</v>
      </c>
      <c r="F8" s="2380"/>
      <c r="G8" s="2107">
        <v>1557.56</v>
      </c>
      <c r="H8" s="2350"/>
      <c r="I8" s="2107">
        <v>850</v>
      </c>
      <c r="J8" s="2350"/>
      <c r="K8" s="2107">
        <v>660.72</v>
      </c>
      <c r="L8" s="2091"/>
      <c r="M8" s="834"/>
      <c r="N8" s="838"/>
      <c r="O8" s="834"/>
      <c r="P8" s="838"/>
      <c r="Q8" s="835"/>
      <c r="R8" s="878"/>
      <c r="S8" s="836"/>
      <c r="T8" s="875"/>
      <c r="U8" s="772"/>
      <c r="V8" s="876"/>
      <c r="W8" s="772"/>
      <c r="X8" s="875"/>
      <c r="Y8" s="772"/>
      <c r="Z8" s="876"/>
      <c r="AA8" s="772"/>
      <c r="AB8" s="877"/>
      <c r="AC8" s="915"/>
    </row>
    <row r="9" spans="1:30" x14ac:dyDescent="0.25">
      <c r="A9" s="2108" t="s">
        <v>227</v>
      </c>
      <c r="B9" s="2412">
        <v>257</v>
      </c>
      <c r="C9" s="2109">
        <f>SUM(C10:C11)</f>
        <v>11587</v>
      </c>
      <c r="D9" s="2414">
        <f>F9+H9+J9+L9+N9+P9+R9+T9+V9+X9+Z9+AB9</f>
        <v>38</v>
      </c>
      <c r="E9" s="2110">
        <f t="shared" ref="E9:E11" si="0">G9+I9+K9+M9+O9+Q9+S9+U9+W9+Y9+AA9+AC9</f>
        <v>1889.59</v>
      </c>
      <c r="F9" s="2416">
        <v>7</v>
      </c>
      <c r="G9" s="2111">
        <f>SUM(G10:G11)</f>
        <v>394.33000000000004</v>
      </c>
      <c r="H9" s="2351">
        <v>12</v>
      </c>
      <c r="I9" s="2111">
        <f>SUM(I10:I11)</f>
        <v>650.71</v>
      </c>
      <c r="J9" s="2351">
        <v>19</v>
      </c>
      <c r="K9" s="2111">
        <f>SUM(K10:K11)</f>
        <v>844.55</v>
      </c>
      <c r="L9" s="2092"/>
      <c r="M9" s="839"/>
      <c r="N9" s="879"/>
      <c r="O9" s="838"/>
      <c r="P9" s="879"/>
      <c r="Q9" s="840"/>
      <c r="R9" s="880"/>
      <c r="S9" s="841"/>
      <c r="T9" s="875"/>
      <c r="U9" s="842"/>
      <c r="V9" s="876"/>
      <c r="W9" s="842"/>
      <c r="X9" s="875"/>
      <c r="Y9" s="843"/>
      <c r="Z9" s="881"/>
      <c r="AA9" s="843"/>
      <c r="AB9" s="877"/>
      <c r="AC9" s="916"/>
    </row>
    <row r="10" spans="1:30" x14ac:dyDescent="0.25">
      <c r="A10" s="2104" t="s">
        <v>225</v>
      </c>
      <c r="B10" s="2412"/>
      <c r="C10" s="2105">
        <v>2008</v>
      </c>
      <c r="D10" s="2414"/>
      <c r="E10" s="2106">
        <f t="shared" si="0"/>
        <v>106.57</v>
      </c>
      <c r="F10" s="2416"/>
      <c r="G10" s="2107">
        <v>39.86</v>
      </c>
      <c r="H10" s="2352"/>
      <c r="I10" s="2107">
        <v>21.71</v>
      </c>
      <c r="J10" s="2352"/>
      <c r="K10" s="2107">
        <v>45</v>
      </c>
      <c r="L10" s="2092"/>
      <c r="M10" s="834"/>
      <c r="N10" s="879"/>
      <c r="O10" s="834"/>
      <c r="P10" s="879"/>
      <c r="Q10" s="835"/>
      <c r="R10" s="882"/>
      <c r="S10" s="836"/>
      <c r="T10" s="875"/>
      <c r="U10" s="772"/>
      <c r="V10" s="876"/>
      <c r="W10" s="772"/>
      <c r="X10" s="875"/>
      <c r="Y10" s="844"/>
      <c r="Z10" s="881"/>
      <c r="AA10" s="844"/>
      <c r="AB10" s="877"/>
      <c r="AC10" s="917"/>
    </row>
    <row r="11" spans="1:30" x14ac:dyDescent="0.25">
      <c r="A11" s="2104" t="s">
        <v>226</v>
      </c>
      <c r="B11" s="2412"/>
      <c r="C11" s="2105">
        <v>9579</v>
      </c>
      <c r="D11" s="2414"/>
      <c r="E11" s="2106">
        <f t="shared" si="0"/>
        <v>1783.02</v>
      </c>
      <c r="F11" s="2416"/>
      <c r="G11" s="2107">
        <v>354.47</v>
      </c>
      <c r="H11" s="2361"/>
      <c r="I11" s="2107">
        <v>629</v>
      </c>
      <c r="J11" s="2361"/>
      <c r="K11" s="2107">
        <v>799.55</v>
      </c>
      <c r="L11" s="2092"/>
      <c r="M11" s="834"/>
      <c r="N11" s="879"/>
      <c r="O11" s="834"/>
      <c r="P11" s="879"/>
      <c r="Q11" s="835"/>
      <c r="R11" s="883"/>
      <c r="S11" s="836"/>
      <c r="T11" s="875"/>
      <c r="U11" s="772"/>
      <c r="V11" s="876"/>
      <c r="W11" s="772"/>
      <c r="X11" s="875"/>
      <c r="Y11" s="844"/>
      <c r="Z11" s="881"/>
      <c r="AA11" s="844"/>
      <c r="AB11" s="877"/>
      <c r="AC11" s="917"/>
    </row>
    <row r="12" spans="1:30" x14ac:dyDescent="0.25">
      <c r="A12" s="2108" t="s">
        <v>228</v>
      </c>
      <c r="B12" s="2390">
        <f>SUM(B6,B9)</f>
        <v>366</v>
      </c>
      <c r="C12" s="2109">
        <f t="shared" ref="C12" si="1">SUM(C6,C9)</f>
        <v>188616</v>
      </c>
      <c r="D12" s="2414">
        <f>D6+D9</f>
        <v>46</v>
      </c>
      <c r="E12" s="2110">
        <f>G12+I12+K12+M12+O12+Q12+S12+U12+W12+Y12+AA12+AC12</f>
        <v>6566.52</v>
      </c>
      <c r="F12" s="2380">
        <f>SUM(F9,F6)</f>
        <v>11</v>
      </c>
      <c r="G12" s="2111">
        <f>SUM(G6,G9)</f>
        <v>2493.1799999999998</v>
      </c>
      <c r="H12" s="2348">
        <v>13</v>
      </c>
      <c r="I12" s="2111">
        <f>SUM(I6,I9)</f>
        <v>1576.63</v>
      </c>
      <c r="J12" s="2348">
        <v>22</v>
      </c>
      <c r="K12" s="2111">
        <f>SUM(K6,K9)</f>
        <v>2496.71</v>
      </c>
      <c r="L12" s="2091"/>
      <c r="M12" s="839"/>
      <c r="N12" s="838"/>
      <c r="O12" s="838"/>
      <c r="P12" s="838"/>
      <c r="Q12" s="840"/>
      <c r="R12" s="885"/>
      <c r="S12" s="845"/>
      <c r="T12" s="886"/>
      <c r="U12" s="846"/>
      <c r="V12" s="886"/>
      <c r="W12" s="846"/>
      <c r="X12" s="886"/>
      <c r="Y12" s="847"/>
      <c r="Z12" s="887"/>
      <c r="AA12" s="847"/>
      <c r="AB12" s="888"/>
      <c r="AC12" s="918"/>
    </row>
    <row r="13" spans="1:30" s="90" customFormat="1" x14ac:dyDescent="0.25">
      <c r="A13" s="2104" t="s">
        <v>229</v>
      </c>
      <c r="B13" s="2390"/>
      <c r="C13" s="2105">
        <f>C10+C7</f>
        <v>109714</v>
      </c>
      <c r="D13" s="2414"/>
      <c r="E13" s="2106">
        <f t="shared" ref="E13:E19" si="2">G13+I13+K13+M13+O13+Q13+S13+U13+W13+Y13+AA13+AC13</f>
        <v>1715.22</v>
      </c>
      <c r="F13" s="2380"/>
      <c r="G13" s="2112">
        <f>SUM(G10,G7)</f>
        <v>581.15</v>
      </c>
      <c r="H13" s="2349"/>
      <c r="I13" s="2112">
        <f>SUM(I10,I7)</f>
        <v>97.63</v>
      </c>
      <c r="J13" s="2349"/>
      <c r="K13" s="2112">
        <f>SUM(K10,K7)</f>
        <v>1036.44</v>
      </c>
      <c r="L13" s="2091"/>
      <c r="M13" s="834"/>
      <c r="N13" s="838"/>
      <c r="O13" s="848"/>
      <c r="P13" s="838"/>
      <c r="Q13" s="835"/>
      <c r="R13" s="889"/>
      <c r="S13" s="849"/>
      <c r="T13" s="886"/>
      <c r="U13" s="850"/>
      <c r="V13" s="886"/>
      <c r="W13" s="850"/>
      <c r="X13" s="886"/>
      <c r="Y13" s="851"/>
      <c r="Z13" s="887"/>
      <c r="AA13" s="851"/>
      <c r="AB13" s="888"/>
      <c r="AC13" s="919"/>
      <c r="AD13" s="329"/>
    </row>
    <row r="14" spans="1:30" s="90" customFormat="1" x14ac:dyDescent="0.25">
      <c r="A14" s="2104" t="s">
        <v>230</v>
      </c>
      <c r="B14" s="2390"/>
      <c r="C14" s="2105">
        <f>C11+C8</f>
        <v>78902</v>
      </c>
      <c r="D14" s="2414"/>
      <c r="E14" s="2106">
        <f t="shared" si="2"/>
        <v>4851.2999999999993</v>
      </c>
      <c r="F14" s="2380"/>
      <c r="G14" s="2112">
        <f>SUM(G11,G8)</f>
        <v>1912.03</v>
      </c>
      <c r="H14" s="2350"/>
      <c r="I14" s="2112">
        <f>SUM(I11,I8)</f>
        <v>1479</v>
      </c>
      <c r="J14" s="2350"/>
      <c r="K14" s="2112">
        <f>SUM(K11,K8)</f>
        <v>1460.27</v>
      </c>
      <c r="L14" s="2091"/>
      <c r="M14" s="834"/>
      <c r="N14" s="838"/>
      <c r="O14" s="848"/>
      <c r="P14" s="838"/>
      <c r="Q14" s="835"/>
      <c r="R14" s="890"/>
      <c r="S14" s="849"/>
      <c r="T14" s="886"/>
      <c r="U14" s="850"/>
      <c r="V14" s="886"/>
      <c r="W14" s="850"/>
      <c r="X14" s="886"/>
      <c r="Y14" s="851"/>
      <c r="Z14" s="887"/>
      <c r="AA14" s="851"/>
      <c r="AB14" s="888"/>
      <c r="AC14" s="919"/>
    </row>
    <row r="15" spans="1:30" x14ac:dyDescent="0.25">
      <c r="A15" s="2108" t="s">
        <v>231</v>
      </c>
      <c r="B15" s="2381">
        <v>0</v>
      </c>
      <c r="C15" s="2105">
        <f t="shared" ref="C15" si="3">SUM(C16:C17)</f>
        <v>0</v>
      </c>
      <c r="D15" s="2417">
        <f>F15+H15+J15+L15+N15+P15</f>
        <v>0</v>
      </c>
      <c r="E15" s="2110">
        <f t="shared" si="2"/>
        <v>0</v>
      </c>
      <c r="F15" s="2397">
        <v>0</v>
      </c>
      <c r="G15" s="2113">
        <v>0</v>
      </c>
      <c r="H15" s="2348">
        <v>0</v>
      </c>
      <c r="I15" s="2113">
        <v>0</v>
      </c>
      <c r="J15" s="2348">
        <v>0</v>
      </c>
      <c r="K15" s="2113">
        <v>0</v>
      </c>
      <c r="L15" s="2091"/>
      <c r="M15" s="852"/>
      <c r="N15" s="838"/>
      <c r="O15" s="852"/>
      <c r="P15" s="875"/>
      <c r="Q15" s="835"/>
      <c r="R15" s="875"/>
      <c r="S15" s="835"/>
      <c r="T15" s="875"/>
      <c r="U15" s="834"/>
      <c r="V15" s="875"/>
      <c r="W15" s="834"/>
      <c r="X15" s="875"/>
      <c r="Y15" s="853"/>
      <c r="Z15" s="877"/>
      <c r="AA15" s="853"/>
      <c r="AB15" s="877"/>
      <c r="AC15" s="920"/>
    </row>
    <row r="16" spans="1:30" x14ac:dyDescent="0.25">
      <c r="A16" s="2104" t="s">
        <v>225</v>
      </c>
      <c r="B16" s="2382"/>
      <c r="C16" s="2105">
        <v>0</v>
      </c>
      <c r="D16" s="2418"/>
      <c r="E16" s="2106">
        <f t="shared" si="2"/>
        <v>0</v>
      </c>
      <c r="F16" s="2398"/>
      <c r="G16" s="2114">
        <v>0</v>
      </c>
      <c r="H16" s="2349"/>
      <c r="I16" s="2114">
        <v>0</v>
      </c>
      <c r="J16" s="2349"/>
      <c r="K16" s="2114">
        <v>0</v>
      </c>
      <c r="L16" s="2091"/>
      <c r="M16" s="854"/>
      <c r="N16" s="838"/>
      <c r="O16" s="854"/>
      <c r="P16" s="875"/>
      <c r="Q16" s="835"/>
      <c r="R16" s="875"/>
      <c r="S16" s="835"/>
      <c r="T16" s="875"/>
      <c r="U16" s="834"/>
      <c r="V16" s="875"/>
      <c r="W16" s="834"/>
      <c r="X16" s="875"/>
      <c r="Y16" s="853"/>
      <c r="Z16" s="877"/>
      <c r="AA16" s="853"/>
      <c r="AB16" s="877"/>
      <c r="AC16" s="920"/>
    </row>
    <row r="17" spans="1:29 16381:16381" x14ac:dyDescent="0.25">
      <c r="A17" s="2104" t="s">
        <v>226</v>
      </c>
      <c r="B17" s="2383"/>
      <c r="C17" s="2105">
        <v>0</v>
      </c>
      <c r="D17" s="2419"/>
      <c r="E17" s="2106">
        <f t="shared" si="2"/>
        <v>0</v>
      </c>
      <c r="F17" s="2399"/>
      <c r="G17" s="2115">
        <v>0</v>
      </c>
      <c r="H17" s="2350"/>
      <c r="I17" s="2115">
        <v>0</v>
      </c>
      <c r="J17" s="2350"/>
      <c r="K17" s="2115">
        <v>0</v>
      </c>
      <c r="L17" s="2091"/>
      <c r="M17" s="855"/>
      <c r="N17" s="838"/>
      <c r="O17" s="855"/>
      <c r="P17" s="875"/>
      <c r="Q17" s="835"/>
      <c r="R17" s="875"/>
      <c r="S17" s="835"/>
      <c r="T17" s="875"/>
      <c r="U17" s="834"/>
      <c r="V17" s="875"/>
      <c r="W17" s="834"/>
      <c r="X17" s="875"/>
      <c r="Y17" s="853"/>
      <c r="Z17" s="877"/>
      <c r="AA17" s="853"/>
      <c r="AB17" s="877"/>
      <c r="AC17" s="920"/>
    </row>
    <row r="18" spans="1:29 16381:16381" x14ac:dyDescent="0.25">
      <c r="A18" s="2108" t="s">
        <v>232</v>
      </c>
      <c r="B18" s="2384">
        <v>1</v>
      </c>
      <c r="C18" s="2105">
        <f>SUM(C19:C20)</f>
        <v>87.75</v>
      </c>
      <c r="D18" s="2417">
        <f>F18+H18+J18+L18+N18+P18+R18+T18+V18+X18+Z18+AB18</f>
        <v>0</v>
      </c>
      <c r="E18" s="2110">
        <f t="shared" si="2"/>
        <v>0</v>
      </c>
      <c r="F18" s="2380">
        <v>0</v>
      </c>
      <c r="G18" s="2113">
        <v>0</v>
      </c>
      <c r="H18" s="2362">
        <v>0</v>
      </c>
      <c r="I18" s="2113">
        <v>0</v>
      </c>
      <c r="J18" s="2362">
        <v>0</v>
      </c>
      <c r="K18" s="2113">
        <v>0</v>
      </c>
      <c r="L18" s="2093"/>
      <c r="M18" s="838"/>
      <c r="N18" s="891"/>
      <c r="O18" s="838"/>
      <c r="P18" s="875"/>
      <c r="Q18" s="835"/>
      <c r="R18" s="875"/>
      <c r="S18" s="835"/>
      <c r="T18" s="875"/>
      <c r="U18" s="834"/>
      <c r="V18" s="875"/>
      <c r="W18" s="834"/>
      <c r="X18" s="875"/>
      <c r="Y18" s="853"/>
      <c r="Z18" s="853"/>
      <c r="AA18" s="853"/>
      <c r="AB18" s="877"/>
      <c r="AC18" s="920"/>
    </row>
    <row r="19" spans="1:29 16381:16381" x14ac:dyDescent="0.25">
      <c r="A19" s="2104" t="s">
        <v>225</v>
      </c>
      <c r="B19" s="2385"/>
      <c r="C19" s="2105">
        <v>0</v>
      </c>
      <c r="D19" s="2418"/>
      <c r="E19" s="2106">
        <f t="shared" si="2"/>
        <v>0</v>
      </c>
      <c r="F19" s="2380"/>
      <c r="G19" s="2114">
        <v>0</v>
      </c>
      <c r="H19" s="2362"/>
      <c r="I19" s="2114">
        <v>0</v>
      </c>
      <c r="J19" s="2362"/>
      <c r="K19" s="2114">
        <v>0</v>
      </c>
      <c r="L19" s="1482"/>
      <c r="M19" s="854"/>
      <c r="N19" s="892"/>
      <c r="O19" s="854"/>
      <c r="P19" s="875"/>
      <c r="Q19" s="835"/>
      <c r="R19" s="875"/>
      <c r="S19" s="835"/>
      <c r="T19" s="875"/>
      <c r="U19" s="834"/>
      <c r="V19" s="875"/>
      <c r="W19" s="834"/>
      <c r="X19" s="875"/>
      <c r="Y19" s="853"/>
      <c r="Z19" s="853"/>
      <c r="AA19" s="853"/>
      <c r="AB19" s="877"/>
      <c r="AC19" s="920"/>
    </row>
    <row r="20" spans="1:29 16381:16381" x14ac:dyDescent="0.25">
      <c r="A20" s="2104" t="s">
        <v>226</v>
      </c>
      <c r="B20" s="2386"/>
      <c r="C20" s="2105">
        <v>87.75</v>
      </c>
      <c r="D20" s="2419"/>
      <c r="E20" s="2106">
        <f>G20+I20+K20+M20+O20+Q20+S20+U20+W20+Y20+AA20+AC20</f>
        <v>0</v>
      </c>
      <c r="F20" s="2380"/>
      <c r="G20" s="2115">
        <v>0</v>
      </c>
      <c r="H20" s="2362"/>
      <c r="I20" s="2115">
        <v>0</v>
      </c>
      <c r="J20" s="2362"/>
      <c r="K20" s="2115">
        <v>0</v>
      </c>
      <c r="L20" s="1542"/>
      <c r="M20" s="855"/>
      <c r="N20" s="893"/>
      <c r="O20" s="855"/>
      <c r="P20" s="875"/>
      <c r="Q20" s="835"/>
      <c r="R20" s="875"/>
      <c r="S20" s="835"/>
      <c r="T20" s="875"/>
      <c r="U20" s="834"/>
      <c r="V20" s="875"/>
      <c r="W20" s="834"/>
      <c r="X20" s="875"/>
      <c r="Y20" s="853"/>
      <c r="Z20" s="853"/>
      <c r="AA20" s="853"/>
      <c r="AB20" s="877"/>
      <c r="AC20" s="920"/>
    </row>
    <row r="21" spans="1:29 16381:16381" x14ac:dyDescent="0.25">
      <c r="A21" s="2108" t="s">
        <v>233</v>
      </c>
      <c r="B21" s="2387">
        <f>SUM(B15,B18)</f>
        <v>1</v>
      </c>
      <c r="C21" s="2109">
        <f>SUM(C15,C18)</f>
        <v>87.75</v>
      </c>
      <c r="D21" s="2391">
        <f>D15+D18</f>
        <v>0</v>
      </c>
      <c r="E21" s="2110">
        <f t="shared" ref="E21:E23" si="4">G21+I21+K21+M21+O21+Q21+S21+U21+W21+Y21+AA21+AC21</f>
        <v>0</v>
      </c>
      <c r="F21" s="2394">
        <v>0</v>
      </c>
      <c r="G21" s="2111">
        <v>0</v>
      </c>
      <c r="H21" s="2348">
        <v>0</v>
      </c>
      <c r="I21" s="2111">
        <v>0</v>
      </c>
      <c r="J21" s="2348">
        <v>0</v>
      </c>
      <c r="K21" s="2111">
        <v>0</v>
      </c>
      <c r="L21" s="2094"/>
      <c r="M21" s="838"/>
      <c r="N21" s="894"/>
      <c r="O21" s="838"/>
      <c r="P21" s="894"/>
      <c r="Q21" s="835"/>
      <c r="R21" s="884"/>
      <c r="S21" s="835"/>
      <c r="T21" s="884"/>
      <c r="U21" s="834"/>
      <c r="V21" s="884"/>
      <c r="W21" s="834"/>
      <c r="X21" s="884"/>
      <c r="Y21" s="853"/>
      <c r="Z21" s="853"/>
      <c r="AA21" s="853"/>
      <c r="AB21" s="895"/>
      <c r="AC21" s="920"/>
    </row>
    <row r="22" spans="1:29 16381:16381" x14ac:dyDescent="0.25">
      <c r="A22" s="2104" t="s">
        <v>225</v>
      </c>
      <c r="B22" s="2388"/>
      <c r="C22" s="2105">
        <v>0</v>
      </c>
      <c r="D22" s="2392"/>
      <c r="E22" s="2106">
        <f t="shared" si="4"/>
        <v>0</v>
      </c>
      <c r="F22" s="2395"/>
      <c r="G22" s="2114">
        <v>0</v>
      </c>
      <c r="H22" s="2349"/>
      <c r="I22" s="2114">
        <v>0</v>
      </c>
      <c r="J22" s="2349"/>
      <c r="K22" s="2114">
        <v>0</v>
      </c>
      <c r="L22" s="1481"/>
      <c r="M22" s="854"/>
      <c r="N22" s="896"/>
      <c r="O22" s="854"/>
      <c r="P22" s="896"/>
      <c r="Q22" s="835"/>
      <c r="R22" s="884"/>
      <c r="S22" s="835"/>
      <c r="T22" s="884"/>
      <c r="U22" s="834"/>
      <c r="V22" s="884"/>
      <c r="W22" s="834"/>
      <c r="X22" s="884"/>
      <c r="Y22" s="853"/>
      <c r="Z22" s="853"/>
      <c r="AA22" s="853"/>
      <c r="AB22" s="895"/>
      <c r="AC22" s="920"/>
    </row>
    <row r="23" spans="1:29 16381:16381" x14ac:dyDescent="0.25">
      <c r="A23" s="2104" t="s">
        <v>226</v>
      </c>
      <c r="B23" s="2389"/>
      <c r="C23" s="2116">
        <f>C20+C17</f>
        <v>87.75</v>
      </c>
      <c r="D23" s="2393"/>
      <c r="E23" s="2106">
        <f t="shared" si="4"/>
        <v>0</v>
      </c>
      <c r="F23" s="2396"/>
      <c r="G23" s="2115">
        <v>0</v>
      </c>
      <c r="H23" s="2350"/>
      <c r="I23" s="2115">
        <v>0</v>
      </c>
      <c r="J23" s="2350"/>
      <c r="K23" s="2115">
        <v>0</v>
      </c>
      <c r="L23" s="1543"/>
      <c r="M23" s="855"/>
      <c r="N23" s="897"/>
      <c r="O23" s="855"/>
      <c r="P23" s="897"/>
      <c r="Q23" s="835"/>
      <c r="R23" s="884"/>
      <c r="S23" s="835"/>
      <c r="T23" s="884"/>
      <c r="U23" s="834"/>
      <c r="V23" s="884"/>
      <c r="W23" s="834"/>
      <c r="X23" s="884"/>
      <c r="Y23" s="853"/>
      <c r="Z23" s="853"/>
      <c r="AA23" s="853"/>
      <c r="AB23" s="895"/>
      <c r="AC23" s="920"/>
    </row>
    <row r="24" spans="1:29 16381:16381" s="90" customFormat="1" x14ac:dyDescent="0.25">
      <c r="A24" s="2108" t="s">
        <v>334</v>
      </c>
      <c r="B24" s="2412">
        <f>SUM(B21,,B12)</f>
        <v>367</v>
      </c>
      <c r="C24" s="2117">
        <f>SUM(C21,,C12)</f>
        <v>188703.75</v>
      </c>
      <c r="D24" s="2414">
        <f>D12+D21</f>
        <v>46</v>
      </c>
      <c r="E24" s="2110">
        <f>+G24+I24+K24+M24+O24+Q24+S24+U24+W24+Y24+AA24+AC24</f>
        <v>6566.52</v>
      </c>
      <c r="F24" s="2380">
        <f>SUM(F21,F12)</f>
        <v>11</v>
      </c>
      <c r="G24" s="2118">
        <f>SUM(G21,G12)</f>
        <v>2493.1799999999998</v>
      </c>
      <c r="H24" s="2348">
        <f>SUM(H21,H12)</f>
        <v>13</v>
      </c>
      <c r="I24" s="2118">
        <f>SUM(I21,I12)</f>
        <v>1576.63</v>
      </c>
      <c r="J24" s="2348">
        <v>22</v>
      </c>
      <c r="K24" s="2118">
        <f>SUM(K21,K12)</f>
        <v>2496.71</v>
      </c>
      <c r="L24" s="2091"/>
      <c r="M24" s="857"/>
      <c r="N24" s="838"/>
      <c r="O24" s="857"/>
      <c r="P24" s="838"/>
      <c r="Q24" s="856"/>
      <c r="R24" s="898"/>
      <c r="S24" s="845"/>
      <c r="T24" s="899"/>
      <c r="U24" s="846"/>
      <c r="V24" s="899"/>
      <c r="W24" s="846"/>
      <c r="X24" s="899"/>
      <c r="Y24" s="846"/>
      <c r="Z24" s="900"/>
      <c r="AA24" s="847"/>
      <c r="AB24" s="900"/>
      <c r="AC24" s="918"/>
      <c r="XFA24" s="284"/>
    </row>
    <row r="25" spans="1:29 16381:16381" x14ac:dyDescent="0.25">
      <c r="A25" s="2104" t="s">
        <v>229</v>
      </c>
      <c r="B25" s="2412"/>
      <c r="C25" s="2119">
        <f>SUM(C22,,C13)</f>
        <v>109714</v>
      </c>
      <c r="D25" s="2414"/>
      <c r="E25" s="2106">
        <f>+G25+I25+K25+M25+O25+Q25+S25+U25+W25+Y25+AA25+AC25</f>
        <v>1715.22</v>
      </c>
      <c r="F25" s="2380"/>
      <c r="G25" s="2112">
        <f>SUM(G22,G13)</f>
        <v>581.15</v>
      </c>
      <c r="H25" s="2349"/>
      <c r="I25" s="2112">
        <f>SUM(I22,I13)</f>
        <v>97.63</v>
      </c>
      <c r="J25" s="2349"/>
      <c r="K25" s="2112">
        <f>SUM(K22,K13)</f>
        <v>1036.44</v>
      </c>
      <c r="L25" s="2091"/>
      <c r="M25" s="848"/>
      <c r="N25" s="838"/>
      <c r="O25" s="848"/>
      <c r="P25" s="838"/>
      <c r="Q25" s="835"/>
      <c r="R25" s="901"/>
      <c r="S25" s="849"/>
      <c r="T25" s="902"/>
      <c r="U25" s="850"/>
      <c r="V25" s="902"/>
      <c r="W25" s="850"/>
      <c r="X25" s="902"/>
      <c r="Y25" s="846"/>
      <c r="Z25" s="903"/>
      <c r="AA25" s="851"/>
      <c r="AB25" s="903"/>
      <c r="AC25" s="919"/>
    </row>
    <row r="26" spans="1:29 16381:16381" x14ac:dyDescent="0.25">
      <c r="A26" s="2104" t="s">
        <v>230</v>
      </c>
      <c r="B26" s="2412"/>
      <c r="C26" s="2119">
        <f>SUM(C23,,C14)</f>
        <v>78989.75</v>
      </c>
      <c r="D26" s="2414"/>
      <c r="E26" s="2106">
        <f>G26+I26+K26+M26+O26+Q26+S26+U26+W26+Y26+AA26+AC26</f>
        <v>4851.2999999999993</v>
      </c>
      <c r="F26" s="2380"/>
      <c r="G26" s="2112">
        <f>SUM(G23,G14)</f>
        <v>1912.03</v>
      </c>
      <c r="H26" s="2350"/>
      <c r="I26" s="2112">
        <f>SUM(I23,I14)</f>
        <v>1479</v>
      </c>
      <c r="J26" s="2350"/>
      <c r="K26" s="2112">
        <f>SUM(K23,K14)</f>
        <v>1460.27</v>
      </c>
      <c r="L26" s="2091"/>
      <c r="M26" s="848"/>
      <c r="N26" s="838"/>
      <c r="O26" s="848"/>
      <c r="P26" s="838"/>
      <c r="Q26" s="835"/>
      <c r="R26" s="904"/>
      <c r="S26" s="849"/>
      <c r="T26" s="902"/>
      <c r="U26" s="850"/>
      <c r="V26" s="902"/>
      <c r="W26" s="850"/>
      <c r="X26" s="902"/>
      <c r="Y26" s="846"/>
      <c r="Z26" s="903"/>
      <c r="AA26" s="851"/>
      <c r="AB26" s="903"/>
      <c r="AC26" s="919"/>
    </row>
    <row r="27" spans="1:29 16381:16381" x14ac:dyDescent="0.25">
      <c r="A27" s="2108" t="s">
        <v>234</v>
      </c>
      <c r="B27" s="2120">
        <f>SUM(B28:B29)</f>
        <v>139</v>
      </c>
      <c r="C27" s="2109">
        <f>SUM(C28:C29)</f>
        <v>46168</v>
      </c>
      <c r="D27" s="2121">
        <f>D28+D29</f>
        <v>23</v>
      </c>
      <c r="E27" s="2110">
        <f>G27+I27+K27+M27+O27+Q27+S27+U27+W27+Y27+AA27+AC27</f>
        <v>2043.07</v>
      </c>
      <c r="F27" s="2091">
        <f>SUM(F28:F29)</f>
        <v>12</v>
      </c>
      <c r="G27" s="2122">
        <f>SUM(G28:G29)</f>
        <v>1412.05</v>
      </c>
      <c r="H27" s="2123">
        <f>SUM(H28:H29)</f>
        <v>4</v>
      </c>
      <c r="I27" s="2111">
        <f>SUM(I28:I29)</f>
        <v>284.02</v>
      </c>
      <c r="J27" s="2123">
        <f t="shared" ref="J27:K27" si="5">SUM(J28:J29)</f>
        <v>7</v>
      </c>
      <c r="K27" s="2111">
        <f t="shared" si="5"/>
        <v>347</v>
      </c>
      <c r="L27" s="2091"/>
      <c r="M27" s="838"/>
      <c r="N27" s="838"/>
      <c r="O27" s="838"/>
      <c r="P27" s="838"/>
      <c r="Q27" s="837"/>
      <c r="R27" s="858"/>
      <c r="S27" s="841"/>
      <c r="T27" s="858"/>
      <c r="U27" s="842"/>
      <c r="V27" s="858"/>
      <c r="W27" s="842"/>
      <c r="X27" s="858"/>
      <c r="Y27" s="842"/>
      <c r="Z27" s="859"/>
      <c r="AA27" s="843"/>
      <c r="AB27" s="859"/>
      <c r="AC27" s="916"/>
    </row>
    <row r="28" spans="1:29 16381:16381" x14ac:dyDescent="0.25">
      <c r="A28" s="2104" t="s">
        <v>235</v>
      </c>
      <c r="B28" s="2124">
        <v>125</v>
      </c>
      <c r="C28" s="2125">
        <v>45767</v>
      </c>
      <c r="D28" s="2126">
        <f t="shared" ref="D28:E35" si="6">F28+H28+J28+L28+N28+P28+R28+T28+V28+X28+Z28+AB28</f>
        <v>22</v>
      </c>
      <c r="E28" s="2106">
        <f t="shared" si="6"/>
        <v>1997.77</v>
      </c>
      <c r="F28" s="2095">
        <v>11</v>
      </c>
      <c r="G28" s="2113">
        <v>1366.75</v>
      </c>
      <c r="H28" s="2127">
        <v>4</v>
      </c>
      <c r="I28" s="2113">
        <v>284.02</v>
      </c>
      <c r="J28" s="2127">
        <v>7</v>
      </c>
      <c r="K28" s="2113">
        <v>347</v>
      </c>
      <c r="L28" s="2095"/>
      <c r="M28" s="852"/>
      <c r="N28" s="852"/>
      <c r="O28" s="852"/>
      <c r="P28" s="860"/>
      <c r="Q28" s="835"/>
      <c r="R28" s="860"/>
      <c r="S28" s="849"/>
      <c r="T28" s="860"/>
      <c r="U28" s="850"/>
      <c r="V28" s="860"/>
      <c r="W28" s="850"/>
      <c r="X28" s="860"/>
      <c r="Y28" s="850"/>
      <c r="Z28" s="861"/>
      <c r="AA28" s="851"/>
      <c r="AB28" s="861"/>
      <c r="AC28" s="919"/>
    </row>
    <row r="29" spans="1:29 16381:16381" x14ac:dyDescent="0.25">
      <c r="A29" s="2104" t="s">
        <v>236</v>
      </c>
      <c r="B29" s="2124">
        <v>14</v>
      </c>
      <c r="C29" s="2128">
        <v>401</v>
      </c>
      <c r="D29" s="2126">
        <f t="shared" si="6"/>
        <v>1</v>
      </c>
      <c r="E29" s="2106">
        <f t="shared" si="6"/>
        <v>45.3</v>
      </c>
      <c r="F29" s="2095">
        <v>1</v>
      </c>
      <c r="G29" s="2113">
        <v>45.3</v>
      </c>
      <c r="H29" s="2127">
        <v>0</v>
      </c>
      <c r="I29" s="2113">
        <v>0</v>
      </c>
      <c r="J29" s="2127">
        <v>0</v>
      </c>
      <c r="K29" s="2113">
        <v>0</v>
      </c>
      <c r="L29" s="2095"/>
      <c r="M29" s="852"/>
      <c r="N29" s="852"/>
      <c r="O29" s="852"/>
      <c r="P29" s="860"/>
      <c r="Q29" s="835"/>
      <c r="R29" s="860"/>
      <c r="S29" s="835"/>
      <c r="T29" s="860"/>
      <c r="U29" s="850"/>
      <c r="V29" s="860"/>
      <c r="W29" s="834"/>
      <c r="X29" s="860"/>
      <c r="Y29" s="834"/>
      <c r="Z29" s="861"/>
      <c r="AA29" s="853"/>
      <c r="AB29" s="861"/>
      <c r="AC29" s="919"/>
    </row>
    <row r="30" spans="1:29 16381:16381" x14ac:dyDescent="0.25">
      <c r="A30" s="2108" t="s">
        <v>237</v>
      </c>
      <c r="B30" s="2120">
        <f t="shared" ref="B30" si="7">B31+B32</f>
        <v>1304</v>
      </c>
      <c r="C30" s="2109">
        <f>C31+C32</f>
        <v>148219</v>
      </c>
      <c r="D30" s="2121">
        <f t="shared" si="6"/>
        <v>377</v>
      </c>
      <c r="E30" s="2110">
        <f t="shared" si="6"/>
        <v>82297.319999999992</v>
      </c>
      <c r="F30" s="2091">
        <f>SUM(F31:F32)</f>
        <v>140</v>
      </c>
      <c r="G30" s="2122">
        <f>SUM(G31:G32)</f>
        <v>48360.829999999994</v>
      </c>
      <c r="H30" s="2123">
        <f>SUM(H31:H32)</f>
        <v>118</v>
      </c>
      <c r="I30" s="2111">
        <f>SUM(I31:I32)</f>
        <v>10577.349999999999</v>
      </c>
      <c r="J30" s="2123">
        <f t="shared" ref="J30:K30" si="8">SUM(J31:J32)</f>
        <v>119</v>
      </c>
      <c r="K30" s="2111">
        <f t="shared" si="8"/>
        <v>23359.14</v>
      </c>
      <c r="L30" s="2091"/>
      <c r="M30" s="838"/>
      <c r="N30" s="838"/>
      <c r="O30" s="838"/>
      <c r="P30" s="838"/>
      <c r="Q30" s="837"/>
      <c r="R30" s="862"/>
      <c r="S30" s="863"/>
      <c r="T30" s="862"/>
      <c r="U30" s="864"/>
      <c r="V30" s="862"/>
      <c r="W30" s="864"/>
      <c r="X30" s="862"/>
      <c r="Y30" s="864"/>
      <c r="Z30" s="865"/>
      <c r="AA30" s="866"/>
      <c r="AB30" s="865"/>
      <c r="AC30" s="921"/>
    </row>
    <row r="31" spans="1:29 16381:16381" x14ac:dyDescent="0.25">
      <c r="A31" s="2104" t="s">
        <v>235</v>
      </c>
      <c r="B31" s="2129">
        <v>1040</v>
      </c>
      <c r="C31" s="2130">
        <v>143913</v>
      </c>
      <c r="D31" s="2126">
        <f t="shared" si="6"/>
        <v>298</v>
      </c>
      <c r="E31" s="2106">
        <f t="shared" si="6"/>
        <v>81240.36</v>
      </c>
      <c r="F31" s="2095">
        <v>108</v>
      </c>
      <c r="G31" s="2113">
        <v>47842.27</v>
      </c>
      <c r="H31" s="2127">
        <v>92</v>
      </c>
      <c r="I31" s="2113">
        <v>10270.39</v>
      </c>
      <c r="J31" s="2127">
        <v>98</v>
      </c>
      <c r="K31" s="2113">
        <v>23127.7</v>
      </c>
      <c r="L31" s="2095"/>
      <c r="M31" s="852"/>
      <c r="N31" s="852"/>
      <c r="O31" s="852"/>
      <c r="P31" s="860"/>
      <c r="Q31" s="835"/>
      <c r="R31" s="860"/>
      <c r="S31" s="849"/>
      <c r="T31" s="860"/>
      <c r="U31" s="850"/>
      <c r="V31" s="860"/>
      <c r="W31" s="850"/>
      <c r="X31" s="860"/>
      <c r="Y31" s="850"/>
      <c r="Z31" s="861"/>
      <c r="AA31" s="851"/>
      <c r="AB31" s="861"/>
      <c r="AC31" s="919"/>
    </row>
    <row r="32" spans="1:29 16381:16381" x14ac:dyDescent="0.25">
      <c r="A32" s="2104" t="s">
        <v>236</v>
      </c>
      <c r="B32" s="2129">
        <v>264</v>
      </c>
      <c r="C32" s="2130">
        <v>4306</v>
      </c>
      <c r="D32" s="2126">
        <f>F32+H32+J32+L32+N32+P32+R32+T32+V32+X32+Z32+AB32</f>
        <v>79</v>
      </c>
      <c r="E32" s="2106">
        <f t="shared" si="6"/>
        <v>1056.96</v>
      </c>
      <c r="F32" s="2095">
        <v>32</v>
      </c>
      <c r="G32" s="2112">
        <v>518.55999999999995</v>
      </c>
      <c r="H32" s="2127">
        <v>26</v>
      </c>
      <c r="I32" s="2112">
        <v>306.96000000000004</v>
      </c>
      <c r="J32" s="2127">
        <v>21</v>
      </c>
      <c r="K32" s="2112">
        <v>231.44</v>
      </c>
      <c r="L32" s="2095"/>
      <c r="M32" s="848"/>
      <c r="N32" s="852"/>
      <c r="O32" s="848"/>
      <c r="P32" s="860"/>
      <c r="Q32" s="835"/>
      <c r="R32" s="860"/>
      <c r="S32" s="849"/>
      <c r="T32" s="860"/>
      <c r="U32" s="850"/>
      <c r="V32" s="860"/>
      <c r="W32" s="850"/>
      <c r="X32" s="860"/>
      <c r="Y32" s="850"/>
      <c r="Z32" s="861"/>
      <c r="AA32" s="851"/>
      <c r="AB32" s="861"/>
      <c r="AC32" s="919"/>
    </row>
    <row r="33" spans="1:29" x14ac:dyDescent="0.25">
      <c r="A33" s="2108" t="s">
        <v>238</v>
      </c>
      <c r="B33" s="2120">
        <f>B34+B35</f>
        <v>36</v>
      </c>
      <c r="C33" s="2109">
        <f t="shared" ref="C33" si="9">C34+C35</f>
        <v>67853.009999999995</v>
      </c>
      <c r="D33" s="2121">
        <f>D34+D35</f>
        <v>11</v>
      </c>
      <c r="E33" s="2110">
        <f>G33+I33+K33+M33+O33+Q33+S33+U33+W33+Y33+AA33+AC33</f>
        <v>14537.24</v>
      </c>
      <c r="F33" s="2091">
        <f>SUM(F34:F35)</f>
        <v>1</v>
      </c>
      <c r="G33" s="2111">
        <f>SUM(G34:G35)</f>
        <v>2500</v>
      </c>
      <c r="H33" s="2123">
        <f>SUM(H34:H35)</f>
        <v>2</v>
      </c>
      <c r="I33" s="2111">
        <f>SUM(I34:I35)</f>
        <v>4200</v>
      </c>
      <c r="J33" s="2123">
        <f t="shared" ref="J33:K33" si="10">SUM(J34:J35)</f>
        <v>8</v>
      </c>
      <c r="K33" s="2111">
        <f t="shared" si="10"/>
        <v>7837.24</v>
      </c>
      <c r="L33" s="2091"/>
      <c r="M33" s="838"/>
      <c r="N33" s="838"/>
      <c r="O33" s="838"/>
      <c r="P33" s="838"/>
      <c r="Q33" s="837"/>
      <c r="R33" s="862"/>
      <c r="S33" s="863"/>
      <c r="T33" s="862"/>
      <c r="U33" s="864"/>
      <c r="V33" s="862"/>
      <c r="W33" s="864"/>
      <c r="X33" s="862"/>
      <c r="Y33" s="864"/>
      <c r="Z33" s="865"/>
      <c r="AA33" s="866"/>
      <c r="AB33" s="865"/>
      <c r="AC33" s="921"/>
    </row>
    <row r="34" spans="1:29" x14ac:dyDescent="0.25">
      <c r="A34" s="2104" t="s">
        <v>235</v>
      </c>
      <c r="B34" s="2131">
        <v>32</v>
      </c>
      <c r="C34" s="2105">
        <v>67673</v>
      </c>
      <c r="D34" s="2126">
        <f>F34+H34+J34+L34+N34+P34+R34+T34+V34+X34+Z34+AB34</f>
        <v>10</v>
      </c>
      <c r="E34" s="2106">
        <f>G34+I34+K34+M34+O34+Q34+S34+U34+W34+Y34+AA34+AC34</f>
        <v>14337.24</v>
      </c>
      <c r="F34" s="2096">
        <v>1</v>
      </c>
      <c r="G34" s="2112">
        <v>2500</v>
      </c>
      <c r="H34" s="2132">
        <v>1</v>
      </c>
      <c r="I34" s="2112">
        <v>4000</v>
      </c>
      <c r="J34" s="2132">
        <v>8</v>
      </c>
      <c r="K34" s="2112">
        <v>7837.24</v>
      </c>
      <c r="L34" s="2096"/>
      <c r="M34" s="848"/>
      <c r="N34" s="848"/>
      <c r="O34" s="848"/>
      <c r="P34" s="860"/>
      <c r="Q34" s="835"/>
      <c r="R34" s="860"/>
      <c r="S34" s="849"/>
      <c r="T34" s="860"/>
      <c r="U34" s="850"/>
      <c r="V34" s="860"/>
      <c r="W34" s="850"/>
      <c r="X34" s="860"/>
      <c r="Y34" s="850"/>
      <c r="Z34" s="861"/>
      <c r="AA34" s="851"/>
      <c r="AB34" s="861"/>
      <c r="AC34" s="919"/>
    </row>
    <row r="35" spans="1:29" x14ac:dyDescent="0.25">
      <c r="A35" s="2104" t="s">
        <v>236</v>
      </c>
      <c r="B35" s="2131">
        <v>4</v>
      </c>
      <c r="C35" s="2105">
        <v>180.01</v>
      </c>
      <c r="D35" s="2126">
        <f>F35+H35+J35+L35+N35+P35+R35+T35+V35+X35+Z35+AB35</f>
        <v>1</v>
      </c>
      <c r="E35" s="2106">
        <f t="shared" si="6"/>
        <v>200</v>
      </c>
      <c r="F35" s="2097">
        <v>0</v>
      </c>
      <c r="G35" s="2112">
        <v>0</v>
      </c>
      <c r="H35" s="2133">
        <v>1</v>
      </c>
      <c r="I35" s="2112">
        <v>200</v>
      </c>
      <c r="J35" s="2133">
        <v>0</v>
      </c>
      <c r="K35" s="2112">
        <v>0</v>
      </c>
      <c r="L35" s="2097"/>
      <c r="M35" s="848"/>
      <c r="N35" s="854"/>
      <c r="O35" s="848"/>
      <c r="P35" s="860"/>
      <c r="Q35" s="835"/>
      <c r="R35" s="860"/>
      <c r="S35" s="835"/>
      <c r="T35" s="860"/>
      <c r="U35" s="834"/>
      <c r="V35" s="860"/>
      <c r="W35" s="834"/>
      <c r="X35" s="860"/>
      <c r="Y35" s="834"/>
      <c r="Z35" s="861"/>
      <c r="AA35" s="853"/>
      <c r="AB35" s="861"/>
      <c r="AC35" s="920"/>
    </row>
    <row r="36" spans="1:29" s="90" customFormat="1" x14ac:dyDescent="0.25">
      <c r="A36" s="2108" t="s">
        <v>600</v>
      </c>
      <c r="B36" s="2421">
        <f>B33+B30+B27+B24</f>
        <v>1846</v>
      </c>
      <c r="C36" s="2134">
        <f>C33+C30+C27+C24</f>
        <v>450943.76</v>
      </c>
      <c r="D36" s="2414">
        <f>D24+D27+D30+D33</f>
        <v>457</v>
      </c>
      <c r="E36" s="2110">
        <f>E24+E27+E30+E33</f>
        <v>105444.15</v>
      </c>
      <c r="F36" s="2416">
        <f>SUM(F33,F30,F27,F24)</f>
        <v>164</v>
      </c>
      <c r="G36" s="2135">
        <f>SUM(G24,G27,G30,G33)</f>
        <v>54766.06</v>
      </c>
      <c r="H36" s="2351">
        <f>SUM(H33,H30,H27,H24)</f>
        <v>137</v>
      </c>
      <c r="I36" s="2135">
        <f>SUM(I24,I27,I30,I33)</f>
        <v>16638</v>
      </c>
      <c r="J36" s="2351">
        <f>SUM(J24,J27,J30,J33)</f>
        <v>156</v>
      </c>
      <c r="K36" s="2135">
        <f>SUM(K24,K27,K30,K33)</f>
        <v>34040.089999999997</v>
      </c>
      <c r="L36" s="2092"/>
      <c r="M36" s="867"/>
      <c r="N36" s="879"/>
      <c r="O36" s="867"/>
      <c r="P36" s="879"/>
      <c r="Q36" s="840"/>
      <c r="R36" s="905"/>
      <c r="S36" s="845"/>
      <c r="T36" s="879"/>
      <c r="U36" s="846"/>
      <c r="V36" s="879"/>
      <c r="W36" s="846"/>
      <c r="X36" s="879"/>
      <c r="Y36" s="846"/>
      <c r="Z36" s="906"/>
      <c r="AA36" s="847"/>
      <c r="AB36" s="907"/>
      <c r="AC36" s="918"/>
    </row>
    <row r="37" spans="1:29" x14ac:dyDescent="0.25">
      <c r="A37" s="2136" t="s">
        <v>599</v>
      </c>
      <c r="B37" s="2421"/>
      <c r="C37" s="2137">
        <f>C25</f>
        <v>109714</v>
      </c>
      <c r="D37" s="2414"/>
      <c r="E37" s="2106">
        <f>G37+I37+K37+M37+O37+Q37+S37+U37+W37+Y37+AA37+AC37</f>
        <v>1715.22</v>
      </c>
      <c r="F37" s="2416"/>
      <c r="G37" s="2138">
        <f>G25</f>
        <v>581.15</v>
      </c>
      <c r="H37" s="2352"/>
      <c r="I37" s="2138">
        <f>I25</f>
        <v>97.63</v>
      </c>
      <c r="J37" s="2352"/>
      <c r="K37" s="2138">
        <f>K25</f>
        <v>1036.44</v>
      </c>
      <c r="L37" s="2092"/>
      <c r="M37" s="868"/>
      <c r="N37" s="879"/>
      <c r="O37" s="868"/>
      <c r="P37" s="879"/>
      <c r="Q37" s="835"/>
      <c r="R37" s="908"/>
      <c r="S37" s="849"/>
      <c r="T37" s="875"/>
      <c r="U37" s="850"/>
      <c r="V37" s="875"/>
      <c r="W37" s="850"/>
      <c r="X37" s="875"/>
      <c r="Y37" s="850"/>
      <c r="Z37" s="877"/>
      <c r="AA37" s="851"/>
      <c r="AB37" s="909"/>
      <c r="AC37" s="919"/>
    </row>
    <row r="38" spans="1:29" ht="30.75" thickBot="1" x14ac:dyDescent="0.3">
      <c r="A38" s="2139" t="s">
        <v>263</v>
      </c>
      <c r="B38" s="2422"/>
      <c r="C38" s="2140">
        <f>C26+C27+C30+C33</f>
        <v>341229.76</v>
      </c>
      <c r="D38" s="2420"/>
      <c r="E38" s="2141">
        <f>G38+I38+K38+M38+O38+Q38+S38+U38+W38+Y38+AA38+AC38</f>
        <v>103728.93</v>
      </c>
      <c r="F38" s="2423"/>
      <c r="G38" s="2142">
        <f>SUM(G26,G27,G30,G33)</f>
        <v>54184.909999999996</v>
      </c>
      <c r="H38" s="2353"/>
      <c r="I38" s="1545">
        <f>SUM(I26,I27,I30,I33)</f>
        <v>16540.37</v>
      </c>
      <c r="J38" s="2353"/>
      <c r="K38" s="1545">
        <f>SUM(K26,K27,K30,K33)</f>
        <v>33003.65</v>
      </c>
      <c r="L38" s="2098"/>
      <c r="M38" s="869"/>
      <c r="N38" s="910"/>
      <c r="O38" s="869"/>
      <c r="P38" s="910"/>
      <c r="Q38" s="870"/>
      <c r="R38" s="908"/>
      <c r="S38" s="871"/>
      <c r="T38" s="880"/>
      <c r="U38" s="872"/>
      <c r="V38" s="880"/>
      <c r="W38" s="872"/>
      <c r="X38" s="880"/>
      <c r="Y38" s="850"/>
      <c r="Z38" s="911"/>
      <c r="AA38" s="851"/>
      <c r="AB38" s="912"/>
      <c r="AC38" s="922"/>
    </row>
    <row r="39" spans="1:29" ht="15.75" thickBot="1" x14ac:dyDescent="0.3">
      <c r="A39" s="2357" t="s">
        <v>241</v>
      </c>
      <c r="B39" s="2358"/>
      <c r="C39" s="2358"/>
      <c r="D39" s="2358"/>
      <c r="E39" s="2358"/>
      <c r="F39" s="2358"/>
      <c r="G39" s="2358"/>
      <c r="H39" s="2358"/>
      <c r="I39" s="2358"/>
      <c r="J39" s="2358"/>
      <c r="K39" s="2359"/>
      <c r="L39" s="812"/>
      <c r="M39" s="812"/>
      <c r="N39" s="812"/>
      <c r="O39" s="812"/>
      <c r="P39" s="812"/>
      <c r="Q39" s="812"/>
      <c r="R39" s="812"/>
      <c r="S39" s="812"/>
      <c r="T39" s="812"/>
      <c r="U39" s="812"/>
      <c r="V39" s="812"/>
      <c r="W39" s="812"/>
      <c r="X39" s="812"/>
      <c r="Y39" s="812"/>
      <c r="Z39" s="812"/>
      <c r="AA39" s="812"/>
      <c r="AB39" s="812"/>
      <c r="AC39" s="923"/>
    </row>
    <row r="40" spans="1:29" ht="30" x14ac:dyDescent="0.25">
      <c r="A40" s="2108" t="s">
        <v>601</v>
      </c>
      <c r="B40" s="2131">
        <v>1924</v>
      </c>
      <c r="C40" s="2105">
        <v>899735.56757288007</v>
      </c>
      <c r="D40" s="2143">
        <f>F40+H40+J40+L40+N40+P40+R40+T40+V40+X40+Z40+AB40</f>
        <v>439</v>
      </c>
      <c r="E40" s="2144">
        <f>G40+I40+K40+M40+O40+Q40+S40+U40+W40+Y40+AA40+AC40</f>
        <v>186640.68369999999</v>
      </c>
      <c r="F40" s="2095">
        <v>130</v>
      </c>
      <c r="G40" s="2113">
        <v>34000.3537</v>
      </c>
      <c r="H40" s="2127">
        <v>119</v>
      </c>
      <c r="I40" s="2113">
        <v>50563.740000000005</v>
      </c>
      <c r="J40" s="2145">
        <v>190</v>
      </c>
      <c r="K40" s="1546">
        <v>102076.59</v>
      </c>
      <c r="L40" s="2095"/>
      <c r="M40" s="852"/>
      <c r="N40" s="852"/>
      <c r="O40" s="852"/>
      <c r="P40" s="852"/>
      <c r="Q40" s="852"/>
      <c r="R40" s="924"/>
      <c r="S40" s="767"/>
      <c r="T40" s="924"/>
      <c r="U40" s="767"/>
      <c r="V40" s="924"/>
      <c r="W40" s="767"/>
      <c r="X40" s="925"/>
      <c r="Y40" s="767"/>
      <c r="Z40" s="924"/>
      <c r="AA40" s="767"/>
      <c r="AB40" s="926"/>
      <c r="AC40" s="927"/>
    </row>
    <row r="41" spans="1:29" ht="30" x14ac:dyDescent="0.25">
      <c r="A41" s="2146" t="s">
        <v>877</v>
      </c>
      <c r="B41" s="2147">
        <v>43</v>
      </c>
      <c r="C41" s="2148">
        <v>11342.77</v>
      </c>
      <c r="D41" s="2126">
        <f>F41+H41+J41+L41+N41+P41+R41+T41+V41+X41+Z41+AB41</f>
        <v>6</v>
      </c>
      <c r="E41" s="2106">
        <f>G41+I41+K41+M41+O41+Q41+S41+U41+W41+Y41+AA41+AC41</f>
        <v>1741.6507999999999</v>
      </c>
      <c r="F41" s="2099">
        <v>2</v>
      </c>
      <c r="G41" s="2149">
        <v>564.38</v>
      </c>
      <c r="H41" s="2150">
        <v>2</v>
      </c>
      <c r="I41" s="2149">
        <v>746.2441</v>
      </c>
      <c r="J41" s="2150">
        <v>2</v>
      </c>
      <c r="K41" s="2149">
        <v>431.02670000000001</v>
      </c>
      <c r="L41" s="2099"/>
      <c r="M41" s="928"/>
      <c r="N41" s="928"/>
      <c r="O41" s="928"/>
      <c r="P41" s="852"/>
      <c r="Q41" s="852"/>
      <c r="R41" s="924"/>
      <c r="S41" s="767"/>
      <c r="T41" s="924"/>
      <c r="U41" s="767"/>
      <c r="V41" s="924"/>
      <c r="W41" s="767"/>
      <c r="X41" s="925"/>
      <c r="Y41" s="767"/>
      <c r="Z41" s="924"/>
      <c r="AA41" s="767"/>
      <c r="AB41" s="926"/>
      <c r="AC41" s="927"/>
    </row>
    <row r="42" spans="1:29" ht="15.75" thickBot="1" x14ac:dyDescent="0.3">
      <c r="A42" s="2151" t="s">
        <v>602</v>
      </c>
      <c r="B42" s="2152">
        <f>B41+B40</f>
        <v>1967</v>
      </c>
      <c r="C42" s="2153">
        <f t="shared" ref="C42:I42" si="11">C41+C40</f>
        <v>911078.33757288009</v>
      </c>
      <c r="D42" s="2154">
        <f>D41+D40</f>
        <v>445</v>
      </c>
      <c r="E42" s="2155">
        <f>E41+E40</f>
        <v>188382.3345</v>
      </c>
      <c r="F42" s="2100">
        <f t="shared" si="11"/>
        <v>132</v>
      </c>
      <c r="G42" s="2156">
        <f t="shared" si="11"/>
        <v>34564.733699999997</v>
      </c>
      <c r="H42" s="2157">
        <f t="shared" si="11"/>
        <v>121</v>
      </c>
      <c r="I42" s="2156">
        <f t="shared" si="11"/>
        <v>51309.984100000009</v>
      </c>
      <c r="J42" s="1547">
        <f>J41+J40</f>
        <v>192</v>
      </c>
      <c r="K42" s="1548">
        <f>K41+K40</f>
        <v>102507.6167</v>
      </c>
      <c r="L42" s="2100"/>
      <c r="M42" s="929"/>
      <c r="N42" s="929"/>
      <c r="O42" s="929"/>
      <c r="P42" s="929"/>
      <c r="Q42" s="929"/>
      <c r="R42" s="930"/>
      <c r="S42" s="931"/>
      <c r="T42" s="930"/>
      <c r="U42" s="931"/>
      <c r="V42" s="930"/>
      <c r="W42" s="931"/>
      <c r="X42" s="930"/>
      <c r="Y42" s="931"/>
      <c r="Z42" s="930"/>
      <c r="AA42" s="931"/>
      <c r="AB42" s="932"/>
      <c r="AC42" s="933"/>
    </row>
    <row r="43" spans="1:29" ht="15.75" thickBot="1" x14ac:dyDescent="0.3">
      <c r="A43" s="2354" t="s">
        <v>678</v>
      </c>
      <c r="B43" s="2355"/>
      <c r="C43" s="2355"/>
      <c r="D43" s="2355"/>
      <c r="E43" s="2355"/>
      <c r="F43" s="2355"/>
      <c r="G43" s="2355"/>
      <c r="H43" s="2355"/>
      <c r="I43" s="2355"/>
      <c r="J43" s="2355"/>
      <c r="K43" s="2356"/>
      <c r="L43" s="813"/>
      <c r="M43" s="813"/>
      <c r="N43" s="813"/>
      <c r="O43" s="813"/>
      <c r="P43" s="813"/>
      <c r="Q43" s="813"/>
      <c r="R43" s="813"/>
      <c r="S43" s="813"/>
      <c r="T43" s="813"/>
      <c r="U43" s="813"/>
      <c r="V43" s="813"/>
      <c r="W43" s="813"/>
      <c r="X43" s="813"/>
      <c r="Y43" s="813"/>
      <c r="Z43" s="813"/>
      <c r="AA43" s="813"/>
      <c r="AB43" s="813"/>
      <c r="AC43" s="934"/>
    </row>
    <row r="44" spans="1:29" x14ac:dyDescent="0.25">
      <c r="A44" s="1086" t="s">
        <v>603</v>
      </c>
      <c r="B44" s="2158">
        <v>3</v>
      </c>
      <c r="C44" s="2159">
        <v>9300</v>
      </c>
      <c r="D44" s="2143">
        <f>F44+H44+J44+L44+N44+P44+R44+T44+V44+X44+Z44+AB44</f>
        <v>2</v>
      </c>
      <c r="E44" s="2144">
        <f>G44+I44+K44+M44+O44+Q44+S44+U44+W44+Y44+AA44+AC44</f>
        <v>6005</v>
      </c>
      <c r="F44" s="1549">
        <v>1</v>
      </c>
      <c r="G44" s="2160">
        <v>2600</v>
      </c>
      <c r="H44" s="1153">
        <v>1</v>
      </c>
      <c r="I44" s="2160">
        <v>3405</v>
      </c>
      <c r="J44" s="2161">
        <v>0</v>
      </c>
      <c r="K44" s="1551">
        <v>0</v>
      </c>
      <c r="L44" s="1549"/>
      <c r="M44" s="935"/>
      <c r="N44" s="935"/>
      <c r="O44" s="935"/>
      <c r="P44" s="936"/>
      <c r="Q44" s="937"/>
      <c r="R44" s="936"/>
      <c r="S44" s="936"/>
      <c r="T44" s="936"/>
      <c r="U44" s="936"/>
      <c r="V44" s="936"/>
      <c r="W44" s="936"/>
      <c r="X44" s="938"/>
      <c r="Y44" s="936"/>
      <c r="Z44" s="936"/>
      <c r="AA44" s="936"/>
      <c r="AB44" s="939"/>
      <c r="AC44" s="940"/>
    </row>
    <row r="45" spans="1:29" x14ac:dyDescent="0.25">
      <c r="A45" s="2146" t="s">
        <v>604</v>
      </c>
      <c r="B45" s="2162">
        <v>12</v>
      </c>
      <c r="C45" s="2163">
        <v>21025.66</v>
      </c>
      <c r="D45" s="2126">
        <f>F45+H45+J45+L45+N45+P45+R45+T45+V45+X45+Z45+AB45</f>
        <v>3</v>
      </c>
      <c r="E45" s="2106">
        <f>G45+I45+K45+M45+O45+Q45+S45+U45+W45+Y45+AA45+AC45</f>
        <v>3826.7799999999997</v>
      </c>
      <c r="F45" s="2101">
        <v>1</v>
      </c>
      <c r="G45" s="2164">
        <v>1105</v>
      </c>
      <c r="H45" s="2165">
        <v>1</v>
      </c>
      <c r="I45" s="2164">
        <v>721.78</v>
      </c>
      <c r="J45" s="2165">
        <v>1</v>
      </c>
      <c r="K45" s="2164">
        <v>1999.9999999999998</v>
      </c>
      <c r="L45" s="2101"/>
      <c r="M45" s="941"/>
      <c r="N45" s="941"/>
      <c r="O45" s="941"/>
      <c r="P45" s="860"/>
      <c r="Q45" s="834"/>
      <c r="R45" s="860"/>
      <c r="S45" s="772"/>
      <c r="T45" s="860"/>
      <c r="U45" s="772"/>
      <c r="V45" s="860"/>
      <c r="W45" s="772"/>
      <c r="X45" s="942"/>
      <c r="Y45" s="772"/>
      <c r="Z45" s="860"/>
      <c r="AA45" s="772"/>
      <c r="AB45" s="861"/>
      <c r="AC45" s="917"/>
    </row>
    <row r="46" spans="1:29" s="92" customFormat="1" ht="30.75" thickBot="1" x14ac:dyDescent="0.3">
      <c r="A46" s="2166" t="s">
        <v>605</v>
      </c>
      <c r="B46" s="2167">
        <f t="shared" ref="B46:G46" si="12">SUM(B44:B45)</f>
        <v>15</v>
      </c>
      <c r="C46" s="1087">
        <f>SUM(C44:C45)</f>
        <v>30325.66</v>
      </c>
      <c r="D46" s="2154">
        <f>D44+D45</f>
        <v>5</v>
      </c>
      <c r="E46" s="2155">
        <f>E44+E45</f>
        <v>9831.7799999999988</v>
      </c>
      <c r="F46" s="2168">
        <f t="shared" si="12"/>
        <v>2</v>
      </c>
      <c r="G46" s="1548">
        <f t="shared" si="12"/>
        <v>3705</v>
      </c>
      <c r="H46" s="1547">
        <f>SUM(H44:H45)</f>
        <v>2</v>
      </c>
      <c r="I46" s="1548">
        <f>SUM(I44:I45)</f>
        <v>4126.78</v>
      </c>
      <c r="J46" s="1552">
        <f>SUM(J44:J45)</f>
        <v>1</v>
      </c>
      <c r="K46" s="1553">
        <f>SUM(K44:K45)</f>
        <v>1999.9999999999998</v>
      </c>
      <c r="L46" s="1550"/>
      <c r="M46" s="943"/>
      <c r="N46" s="943"/>
      <c r="O46" s="943"/>
      <c r="P46" s="943"/>
      <c r="Q46" s="943"/>
      <c r="R46" s="944"/>
      <c r="S46" s="944"/>
      <c r="T46" s="944"/>
      <c r="U46" s="944"/>
      <c r="V46" s="944"/>
      <c r="W46" s="944"/>
      <c r="X46" s="944"/>
      <c r="Y46" s="944"/>
      <c r="Z46" s="944"/>
      <c r="AA46" s="944"/>
      <c r="AB46" s="945"/>
      <c r="AC46" s="946"/>
    </row>
    <row r="47" spans="1:29" x14ac:dyDescent="0.25">
      <c r="A47" s="208" t="s">
        <v>5</v>
      </c>
      <c r="B47" s="208"/>
      <c r="C47" s="208"/>
      <c r="D47" s="237"/>
      <c r="E47" s="333"/>
      <c r="F47" s="208"/>
      <c r="G47" s="334"/>
      <c r="H47" s="334"/>
      <c r="I47" s="178"/>
    </row>
    <row r="48" spans="1:29" ht="17.25" customHeight="1" x14ac:dyDescent="0.25">
      <c r="A48" s="2377" t="s">
        <v>616</v>
      </c>
      <c r="B48" s="2377"/>
      <c r="C48" s="2377"/>
      <c r="D48" s="2377"/>
      <c r="E48" s="2377"/>
      <c r="F48" s="2377"/>
      <c r="G48" s="208"/>
      <c r="H48" s="178"/>
      <c r="I48" s="208"/>
      <c r="M48" s="92"/>
      <c r="N48" s="92"/>
      <c r="O48" s="92"/>
    </row>
    <row r="49" spans="1:21" s="90" customFormat="1" ht="16.5" customHeight="1" x14ac:dyDescent="0.25">
      <c r="A49" s="2400" t="s">
        <v>1117</v>
      </c>
      <c r="B49" s="2400"/>
      <c r="C49" s="2400"/>
      <c r="D49" s="2400"/>
      <c r="E49" s="2400"/>
      <c r="F49" s="2400"/>
      <c r="G49" s="237"/>
      <c r="H49" s="237"/>
      <c r="I49" s="326"/>
    </row>
    <row r="50" spans="1:21" ht="18" customHeight="1" x14ac:dyDescent="0.25">
      <c r="A50" s="2377" t="s">
        <v>617</v>
      </c>
      <c r="B50" s="2377"/>
      <c r="C50" s="2377"/>
      <c r="D50" s="2377"/>
      <c r="E50" s="2377"/>
      <c r="F50" s="2377"/>
      <c r="G50" s="208"/>
      <c r="H50" s="178"/>
      <c r="I50" s="178"/>
    </row>
    <row r="51" spans="1:21" ht="14.25" customHeight="1" x14ac:dyDescent="0.25">
      <c r="A51" s="182" t="s">
        <v>1054</v>
      </c>
      <c r="B51" s="208"/>
      <c r="C51" s="208"/>
      <c r="D51" s="237"/>
      <c r="E51" s="237"/>
      <c r="F51" s="208"/>
      <c r="G51" s="208"/>
      <c r="H51" s="178"/>
      <c r="I51" s="178"/>
    </row>
    <row r="52" spans="1:21" ht="18" customHeight="1" x14ac:dyDescent="0.25">
      <c r="A52" s="199" t="s">
        <v>914</v>
      </c>
      <c r="B52" s="179"/>
      <c r="C52" s="179"/>
      <c r="D52" s="285"/>
      <c r="E52" s="279"/>
      <c r="F52" s="179"/>
      <c r="G52" s="266"/>
      <c r="H52" s="266"/>
      <c r="I52" s="266"/>
      <c r="J52" s="266"/>
      <c r="K52" s="266"/>
      <c r="L52" s="266"/>
      <c r="M52" s="266"/>
      <c r="N52" s="266"/>
      <c r="O52" s="266"/>
    </row>
    <row r="53" spans="1:21" x14ac:dyDescent="0.25">
      <c r="F53" s="90"/>
      <c r="G53" s="90"/>
      <c r="H53" s="90"/>
      <c r="I53" s="90"/>
      <c r="J53" s="90"/>
      <c r="K53" s="90"/>
      <c r="L53" s="90"/>
      <c r="M53" s="90"/>
      <c r="N53" s="90"/>
      <c r="O53" s="90"/>
      <c r="P53" s="90"/>
      <c r="Q53" s="90"/>
      <c r="R53" s="90"/>
      <c r="S53" s="90"/>
      <c r="T53" s="90"/>
      <c r="U53" s="90"/>
    </row>
    <row r="54" spans="1:21" x14ac:dyDescent="0.25">
      <c r="A54" s="78"/>
      <c r="B54" s="77"/>
      <c r="C54" s="77"/>
      <c r="D54" s="280"/>
      <c r="E54" s="280"/>
      <c r="F54" s="77"/>
      <c r="G54" s="77"/>
    </row>
    <row r="55" spans="1:21" x14ac:dyDescent="0.25"/>
    <row r="56" spans="1:21" hidden="1" x14ac:dyDescent="0.25">
      <c r="A56" s="79"/>
    </row>
    <row r="57" spans="1:21" hidden="1" x14ac:dyDescent="0.25">
      <c r="A57" s="79"/>
    </row>
    <row r="80" spans="1:7" ht="15.75" hidden="1" x14ac:dyDescent="0.25">
      <c r="A80" s="81"/>
      <c r="B80" s="82"/>
      <c r="C80" s="82"/>
      <c r="D80" s="281"/>
      <c r="E80" s="281"/>
      <c r="G80" s="83"/>
    </row>
    <row r="81" spans="1:7" hidden="1" x14ac:dyDescent="0.25">
      <c r="A81" s="84"/>
      <c r="B81" s="85"/>
      <c r="C81" s="85"/>
      <c r="D81" s="282"/>
      <c r="E81" s="282"/>
      <c r="G81" s="87"/>
    </row>
    <row r="82" spans="1:7" hidden="1" x14ac:dyDescent="0.25">
      <c r="A82" s="84"/>
      <c r="B82" s="85"/>
      <c r="C82" s="85"/>
      <c r="D82" s="282"/>
      <c r="E82" s="282"/>
      <c r="G82" s="86"/>
    </row>
    <row r="83" spans="1:7" hidden="1" x14ac:dyDescent="0.25">
      <c r="A83" s="84"/>
      <c r="B83" s="85"/>
      <c r="C83" s="85"/>
      <c r="D83" s="282"/>
      <c r="E83" s="282"/>
      <c r="G83" s="86"/>
    </row>
    <row r="90" spans="1:7" hidden="1" x14ac:dyDescent="0.25">
      <c r="D90" s="283"/>
      <c r="E90" s="283"/>
      <c r="F90" s="88"/>
      <c r="G90" s="88"/>
    </row>
    <row r="91" spans="1:7" hidden="1" x14ac:dyDescent="0.25">
      <c r="D91" s="283"/>
      <c r="E91" s="283"/>
      <c r="F91" s="88"/>
      <c r="G91" s="88"/>
    </row>
  </sheetData>
  <mergeCells count="89">
    <mergeCell ref="H6:H8"/>
    <mergeCell ref="H9:H11"/>
    <mergeCell ref="H12:H14"/>
    <mergeCell ref="H15:H17"/>
    <mergeCell ref="H18:H20"/>
    <mergeCell ref="F18:F20"/>
    <mergeCell ref="B36:B38"/>
    <mergeCell ref="F36:F38"/>
    <mergeCell ref="D24:D26"/>
    <mergeCell ref="B24:B26"/>
    <mergeCell ref="F24:F26"/>
    <mergeCell ref="C3:C4"/>
    <mergeCell ref="D3:D4"/>
    <mergeCell ref="D15:D17"/>
    <mergeCell ref="D18:D20"/>
    <mergeCell ref="D36:D38"/>
    <mergeCell ref="A50:F50"/>
    <mergeCell ref="A49:F49"/>
    <mergeCell ref="A1:G1"/>
    <mergeCell ref="A2:A4"/>
    <mergeCell ref="B2:C2"/>
    <mergeCell ref="D2:E2"/>
    <mergeCell ref="F2:G2"/>
    <mergeCell ref="F3:F4"/>
    <mergeCell ref="G3:G4"/>
    <mergeCell ref="B6:B8"/>
    <mergeCell ref="B9:B11"/>
    <mergeCell ref="D6:D8"/>
    <mergeCell ref="D9:D11"/>
    <mergeCell ref="F6:F8"/>
    <mergeCell ref="F9:F11"/>
    <mergeCell ref="D12:D14"/>
    <mergeCell ref="H2:I2"/>
    <mergeCell ref="P3:P4"/>
    <mergeCell ref="Q3:Q4"/>
    <mergeCell ref="A48:F48"/>
    <mergeCell ref="J3:J4"/>
    <mergeCell ref="K3:K4"/>
    <mergeCell ref="F12:F14"/>
    <mergeCell ref="B15:B17"/>
    <mergeCell ref="B18:B20"/>
    <mergeCell ref="B21:B23"/>
    <mergeCell ref="B12:B14"/>
    <mergeCell ref="D21:D23"/>
    <mergeCell ref="F21:F23"/>
    <mergeCell ref="F15:F17"/>
    <mergeCell ref="E3:E4"/>
    <mergeCell ref="B3:B4"/>
    <mergeCell ref="H3:H4"/>
    <mergeCell ref="I3:I4"/>
    <mergeCell ref="N3:N4"/>
    <mergeCell ref="O3:O4"/>
    <mergeCell ref="AB2:AC2"/>
    <mergeCell ref="AB3:AB4"/>
    <mergeCell ref="AC3:AC4"/>
    <mergeCell ref="T2:U2"/>
    <mergeCell ref="T3:T4"/>
    <mergeCell ref="U3:U4"/>
    <mergeCell ref="V2:W2"/>
    <mergeCell ref="V3:V4"/>
    <mergeCell ref="W3:W4"/>
    <mergeCell ref="X2:Y2"/>
    <mergeCell ref="X3:X4"/>
    <mergeCell ref="Y3:Y4"/>
    <mergeCell ref="N2:O2"/>
    <mergeCell ref="L2:M2"/>
    <mergeCell ref="L3:L4"/>
    <mergeCell ref="M3:M4"/>
    <mergeCell ref="J2:K2"/>
    <mergeCell ref="Z2:AA2"/>
    <mergeCell ref="Z3:Z4"/>
    <mergeCell ref="AA3:AA4"/>
    <mergeCell ref="P2:Q2"/>
    <mergeCell ref="R2:S2"/>
    <mergeCell ref="R3:R4"/>
    <mergeCell ref="S3:S4"/>
    <mergeCell ref="J6:J8"/>
    <mergeCell ref="J9:J11"/>
    <mergeCell ref="J12:J14"/>
    <mergeCell ref="J15:J17"/>
    <mergeCell ref="J18:J20"/>
    <mergeCell ref="J21:J23"/>
    <mergeCell ref="J24:J26"/>
    <mergeCell ref="J36:J38"/>
    <mergeCell ref="A43:K43"/>
    <mergeCell ref="A39:K39"/>
    <mergeCell ref="H21:H23"/>
    <mergeCell ref="H24:H26"/>
    <mergeCell ref="H36:H38"/>
  </mergeCells>
  <printOptions horizontalCentered="1"/>
  <pageMargins left="0.23622047244094491" right="0.23622047244094491" top="0.31496062992125984" bottom="0.39370078740157483" header="0.31496062992125984" footer="0.31496062992125984"/>
  <pageSetup paperSize="9" scale="56" orientation="portrait" useFirstPageNumber="1" r:id="rId1"/>
  <ignoredErrors>
    <ignoredError sqref="D33 E3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53"/>
  <sheetViews>
    <sheetView showGridLines="0" zoomScaleNormal="100" workbookViewId="0">
      <selection activeCell="M14" sqref="M14"/>
    </sheetView>
  </sheetViews>
  <sheetFormatPr defaultColWidth="9.140625" defaultRowHeight="15" zeroHeight="1" x14ac:dyDescent="0.25"/>
  <cols>
    <col min="1" max="1" width="27.28515625" style="76" customWidth="1"/>
    <col min="2" max="9" width="10.28515625" style="76" customWidth="1"/>
    <col min="10" max="16384" width="9.140625" style="76"/>
  </cols>
  <sheetData>
    <row r="1" spans="1:16" s="2401" customFormat="1" ht="21.75" customHeight="1" thickBot="1" x14ac:dyDescent="0.3">
      <c r="A1" s="2401" t="s">
        <v>970</v>
      </c>
    </row>
    <row r="2" spans="1:16" x14ac:dyDescent="0.25">
      <c r="A2" s="2440" t="s">
        <v>36</v>
      </c>
      <c r="B2" s="2424" t="s">
        <v>316</v>
      </c>
      <c r="C2" s="2425"/>
      <c r="D2" s="2425"/>
      <c r="E2" s="2426"/>
      <c r="F2" s="2424" t="s">
        <v>317</v>
      </c>
      <c r="G2" s="2425"/>
      <c r="H2" s="2425"/>
      <c r="I2" s="2427"/>
    </row>
    <row r="3" spans="1:16" x14ac:dyDescent="0.25">
      <c r="A3" s="2441"/>
      <c r="B3" s="2428" t="s">
        <v>318</v>
      </c>
      <c r="C3" s="2429"/>
      <c r="D3" s="2428" t="s">
        <v>314</v>
      </c>
      <c r="E3" s="2429"/>
      <c r="F3" s="2428" t="s">
        <v>318</v>
      </c>
      <c r="G3" s="2429"/>
      <c r="H3" s="2428" t="s">
        <v>314</v>
      </c>
      <c r="I3" s="2430"/>
    </row>
    <row r="4" spans="1:16" ht="30.75" thickBot="1" x14ac:dyDescent="0.3">
      <c r="A4" s="2442"/>
      <c r="B4" s="362" t="s">
        <v>37</v>
      </c>
      <c r="C4" s="362" t="s">
        <v>425</v>
      </c>
      <c r="D4" s="364" t="s">
        <v>37</v>
      </c>
      <c r="E4" s="362" t="s">
        <v>425</v>
      </c>
      <c r="F4" s="364" t="s">
        <v>37</v>
      </c>
      <c r="G4" s="362" t="s">
        <v>425</v>
      </c>
      <c r="H4" s="364" t="s">
        <v>37</v>
      </c>
      <c r="I4" s="363" t="s">
        <v>425</v>
      </c>
    </row>
    <row r="5" spans="1:16" ht="15.75" thickBot="1" x14ac:dyDescent="0.3">
      <c r="A5" s="2431" t="s">
        <v>38</v>
      </c>
      <c r="B5" s="2432"/>
      <c r="C5" s="2432"/>
      <c r="D5" s="2432"/>
      <c r="E5" s="2432"/>
      <c r="F5" s="2432"/>
      <c r="G5" s="2432"/>
      <c r="H5" s="2432"/>
      <c r="I5" s="2433"/>
    </row>
    <row r="6" spans="1:16" x14ac:dyDescent="0.25">
      <c r="A6" s="356" t="s">
        <v>319</v>
      </c>
      <c r="B6" s="1554">
        <v>0</v>
      </c>
      <c r="C6" s="1555">
        <v>0</v>
      </c>
      <c r="D6" s="1554">
        <v>0</v>
      </c>
      <c r="E6" s="1554">
        <v>0</v>
      </c>
      <c r="F6" s="1554">
        <v>22</v>
      </c>
      <c r="G6" s="1555">
        <v>2496.69</v>
      </c>
      <c r="H6" s="1554">
        <v>0</v>
      </c>
      <c r="I6" s="1154">
        <v>0</v>
      </c>
      <c r="J6" s="92"/>
      <c r="K6" s="92"/>
      <c r="L6" s="92"/>
      <c r="M6" s="92"/>
      <c r="N6" s="92"/>
    </row>
    <row r="7" spans="1:16" x14ac:dyDescent="0.25">
      <c r="A7" s="1556" t="s">
        <v>262</v>
      </c>
      <c r="B7" s="1557">
        <v>0</v>
      </c>
      <c r="C7" s="1558">
        <v>0</v>
      </c>
      <c r="D7" s="1557">
        <v>0</v>
      </c>
      <c r="E7" s="1557">
        <v>0</v>
      </c>
      <c r="F7" s="1557">
        <v>0</v>
      </c>
      <c r="G7" s="1558">
        <v>0</v>
      </c>
      <c r="H7" s="1557">
        <v>0</v>
      </c>
      <c r="I7" s="1559">
        <v>0</v>
      </c>
      <c r="J7" s="92"/>
      <c r="K7" s="92"/>
      <c r="L7" s="92"/>
      <c r="M7" s="92"/>
      <c r="O7" s="92"/>
      <c r="P7" s="92"/>
    </row>
    <row r="8" spans="1:16" x14ac:dyDescent="0.25">
      <c r="A8" s="1556" t="s">
        <v>320</v>
      </c>
      <c r="B8" s="1557">
        <v>1</v>
      </c>
      <c r="C8" s="1558">
        <v>41.06</v>
      </c>
      <c r="D8" s="1557">
        <v>0</v>
      </c>
      <c r="E8" s="1557">
        <v>0</v>
      </c>
      <c r="F8" s="1557">
        <v>6</v>
      </c>
      <c r="G8" s="1558">
        <v>305.98</v>
      </c>
      <c r="H8" s="1557">
        <v>0</v>
      </c>
      <c r="I8" s="1559">
        <v>0</v>
      </c>
      <c r="J8" s="92"/>
      <c r="K8" s="92"/>
      <c r="L8" s="92"/>
      <c r="M8" s="92"/>
      <c r="O8" s="92"/>
      <c r="P8" s="92"/>
    </row>
    <row r="9" spans="1:16" x14ac:dyDescent="0.25">
      <c r="A9" s="1560" t="s">
        <v>321</v>
      </c>
      <c r="B9" s="1557">
        <v>61</v>
      </c>
      <c r="C9" s="1558">
        <v>3278.92</v>
      </c>
      <c r="D9" s="1557">
        <v>0</v>
      </c>
      <c r="E9" s="1557">
        <v>0</v>
      </c>
      <c r="F9" s="1557">
        <v>58</v>
      </c>
      <c r="G9" s="1558">
        <v>20080.22</v>
      </c>
      <c r="H9" s="1557">
        <v>0</v>
      </c>
      <c r="I9" s="1559">
        <v>0</v>
      </c>
      <c r="J9" s="92"/>
      <c r="K9" s="92"/>
      <c r="L9" s="92"/>
      <c r="M9" s="92"/>
      <c r="O9" s="92"/>
      <c r="P9" s="92"/>
    </row>
    <row r="10" spans="1:16" x14ac:dyDescent="0.25">
      <c r="A10" s="1560" t="s">
        <v>322</v>
      </c>
      <c r="B10" s="1557">
        <v>0</v>
      </c>
      <c r="C10" s="1557">
        <v>0</v>
      </c>
      <c r="D10" s="1557">
        <v>0</v>
      </c>
      <c r="E10" s="1557">
        <v>0</v>
      </c>
      <c r="F10" s="1557">
        <v>8</v>
      </c>
      <c r="G10" s="1558">
        <v>7837.24</v>
      </c>
      <c r="H10" s="1557">
        <v>0</v>
      </c>
      <c r="I10" s="1559">
        <v>0</v>
      </c>
      <c r="J10" s="92"/>
      <c r="K10" s="92"/>
      <c r="L10" s="92"/>
      <c r="M10" s="92"/>
      <c r="O10" s="92"/>
      <c r="P10" s="92"/>
    </row>
    <row r="11" spans="1:16" ht="15.75" thickBot="1" x14ac:dyDescent="0.3">
      <c r="A11" s="359" t="s">
        <v>15</v>
      </c>
      <c r="B11" s="1561">
        <f>SUM(B6:B10)</f>
        <v>62</v>
      </c>
      <c r="C11" s="1561">
        <f>SUM(C6:C10)</f>
        <v>3319.98</v>
      </c>
      <c r="D11" s="1561">
        <f t="shared" ref="D11:I11" si="0">SUM(D6:D10)</f>
        <v>0</v>
      </c>
      <c r="E11" s="1561">
        <f t="shared" si="0"/>
        <v>0</v>
      </c>
      <c r="F11" s="1561">
        <f>SUM(F6:F10)</f>
        <v>94</v>
      </c>
      <c r="G11" s="1561">
        <f>SUM(G6:G10)</f>
        <v>30720.129999999997</v>
      </c>
      <c r="H11" s="1561">
        <f t="shared" si="0"/>
        <v>0</v>
      </c>
      <c r="I11" s="1562">
        <f t="shared" si="0"/>
        <v>0</v>
      </c>
      <c r="J11" s="92"/>
      <c r="K11" s="92"/>
      <c r="L11" s="92"/>
      <c r="M11" s="92"/>
      <c r="O11" s="92"/>
      <c r="P11" s="92"/>
    </row>
    <row r="12" spans="1:16" ht="15.75" thickBot="1" x14ac:dyDescent="0.3">
      <c r="A12" s="2434" t="s">
        <v>241</v>
      </c>
      <c r="B12" s="2435"/>
      <c r="C12" s="2435"/>
      <c r="D12" s="2435"/>
      <c r="E12" s="2435"/>
      <c r="F12" s="2435"/>
      <c r="G12" s="2435"/>
      <c r="H12" s="2435"/>
      <c r="I12" s="2436"/>
      <c r="J12" s="92"/>
      <c r="K12" s="92"/>
      <c r="L12" s="92"/>
      <c r="M12" s="92"/>
    </row>
    <row r="13" spans="1:16" s="90" customFormat="1" x14ac:dyDescent="0.25">
      <c r="A13" s="357" t="s">
        <v>324</v>
      </c>
      <c r="B13" s="1563">
        <v>2</v>
      </c>
      <c r="C13" s="1564">
        <v>431</v>
      </c>
      <c r="D13" s="1565">
        <v>0</v>
      </c>
      <c r="E13" s="1565">
        <v>0</v>
      </c>
      <c r="F13" s="1565">
        <v>0</v>
      </c>
      <c r="G13" s="1565">
        <v>0</v>
      </c>
      <c r="H13" s="1565">
        <v>0</v>
      </c>
      <c r="I13" s="1155">
        <v>0</v>
      </c>
      <c r="J13" s="92"/>
      <c r="K13" s="92"/>
      <c r="L13" s="92"/>
      <c r="M13" s="92"/>
    </row>
    <row r="14" spans="1:16" x14ac:dyDescent="0.25">
      <c r="A14" s="1560" t="s">
        <v>325</v>
      </c>
      <c r="B14" s="1566">
        <v>127</v>
      </c>
      <c r="C14" s="1567">
        <v>53862.07</v>
      </c>
      <c r="D14" s="1566">
        <v>7</v>
      </c>
      <c r="E14" s="1568">
        <v>27055.800000000003</v>
      </c>
      <c r="F14" s="1566">
        <v>27</v>
      </c>
      <c r="G14" s="1568">
        <v>8183.41</v>
      </c>
      <c r="H14" s="1568">
        <v>29</v>
      </c>
      <c r="I14" s="1569">
        <v>12975.3</v>
      </c>
      <c r="J14" s="92"/>
      <c r="K14" s="92"/>
      <c r="L14" s="92"/>
      <c r="M14" s="92"/>
      <c r="N14" s="92"/>
      <c r="O14" s="92"/>
    </row>
    <row r="15" spans="1:16" ht="15.75" thickBot="1" x14ac:dyDescent="0.3">
      <c r="A15" s="360" t="s">
        <v>15</v>
      </c>
      <c r="B15" s="1570">
        <f>B13+B14</f>
        <v>129</v>
      </c>
      <c r="C15" s="1570">
        <f>C13+C14</f>
        <v>54293.07</v>
      </c>
      <c r="D15" s="1570">
        <f t="shared" ref="D15:I15" si="1">D13+D14</f>
        <v>7</v>
      </c>
      <c r="E15" s="1570">
        <f t="shared" si="1"/>
        <v>27055.800000000003</v>
      </c>
      <c r="F15" s="1570">
        <f t="shared" si="1"/>
        <v>27</v>
      </c>
      <c r="G15" s="1570">
        <f t="shared" si="1"/>
        <v>8183.41</v>
      </c>
      <c r="H15" s="1570">
        <f t="shared" si="1"/>
        <v>29</v>
      </c>
      <c r="I15" s="1571">
        <f t="shared" si="1"/>
        <v>12975.3</v>
      </c>
      <c r="J15" s="92"/>
      <c r="K15" s="92"/>
      <c r="L15" s="92"/>
      <c r="M15" s="92"/>
    </row>
    <row r="16" spans="1:16" ht="15.75" thickBot="1" x14ac:dyDescent="0.3">
      <c r="A16" s="2437" t="s">
        <v>678</v>
      </c>
      <c r="B16" s="2438"/>
      <c r="C16" s="2438"/>
      <c r="D16" s="2438"/>
      <c r="E16" s="2438"/>
      <c r="F16" s="2438"/>
      <c r="G16" s="2438"/>
      <c r="H16" s="2438"/>
      <c r="I16" s="2439"/>
      <c r="J16" s="92"/>
      <c r="K16" s="92"/>
      <c r="L16" s="92"/>
      <c r="M16" s="92"/>
    </row>
    <row r="17" spans="1:13" x14ac:dyDescent="0.25">
      <c r="A17" s="358" t="s">
        <v>326</v>
      </c>
      <c r="B17" s="1565">
        <v>0</v>
      </c>
      <c r="C17" s="1572">
        <v>0</v>
      </c>
      <c r="D17" s="1565">
        <v>0</v>
      </c>
      <c r="E17" s="1565">
        <v>0</v>
      </c>
      <c r="F17" s="1565">
        <v>0</v>
      </c>
      <c r="G17" s="1565">
        <v>0</v>
      </c>
      <c r="H17" s="1565">
        <v>0</v>
      </c>
      <c r="I17" s="1155">
        <v>0</v>
      </c>
      <c r="J17" s="92"/>
      <c r="K17" s="92"/>
      <c r="L17" s="92"/>
      <c r="M17" s="92"/>
    </row>
    <row r="18" spans="1:13" x14ac:dyDescent="0.25">
      <c r="A18" s="1573" t="s">
        <v>327</v>
      </c>
      <c r="B18" s="1557">
        <v>0</v>
      </c>
      <c r="C18" s="1156">
        <v>0</v>
      </c>
      <c r="D18" s="1557">
        <v>0</v>
      </c>
      <c r="E18" s="1557">
        <v>0</v>
      </c>
      <c r="F18" s="1557">
        <v>1</v>
      </c>
      <c r="G18" s="1557">
        <v>2000</v>
      </c>
      <c r="H18" s="1557">
        <v>0</v>
      </c>
      <c r="I18" s="1574">
        <v>0</v>
      </c>
      <c r="J18" s="92"/>
      <c r="K18" s="92"/>
      <c r="L18" s="92"/>
      <c r="M18" s="92"/>
    </row>
    <row r="19" spans="1:13" ht="15.75" thickBot="1" x14ac:dyDescent="0.3">
      <c r="A19" s="361" t="s">
        <v>15</v>
      </c>
      <c r="B19" s="1575">
        <f>B17+B18</f>
        <v>0</v>
      </c>
      <c r="C19" s="1575">
        <f t="shared" ref="C19:I19" si="2">C17+C18</f>
        <v>0</v>
      </c>
      <c r="D19" s="1575">
        <f t="shared" si="2"/>
        <v>0</v>
      </c>
      <c r="E19" s="1575">
        <f t="shared" si="2"/>
        <v>0</v>
      </c>
      <c r="F19" s="1575">
        <f t="shared" si="2"/>
        <v>1</v>
      </c>
      <c r="G19" s="1575">
        <f t="shared" si="2"/>
        <v>2000</v>
      </c>
      <c r="H19" s="1575">
        <f t="shared" si="2"/>
        <v>0</v>
      </c>
      <c r="I19" s="1576">
        <f t="shared" si="2"/>
        <v>0</v>
      </c>
      <c r="J19" s="92"/>
      <c r="K19" s="92"/>
      <c r="L19" s="92"/>
      <c r="M19" s="92"/>
    </row>
    <row r="20" spans="1:13" x14ac:dyDescent="0.25">
      <c r="A20" s="179" t="s">
        <v>5</v>
      </c>
    </row>
    <row r="21" spans="1:13" x14ac:dyDescent="0.25">
      <c r="A21" s="177" t="s">
        <v>616</v>
      </c>
      <c r="B21" s="178"/>
      <c r="C21" s="178"/>
      <c r="D21" s="178"/>
      <c r="E21" s="178"/>
      <c r="F21" s="178"/>
      <c r="G21" s="178"/>
      <c r="H21" s="178"/>
      <c r="I21" s="178"/>
      <c r="J21" s="178"/>
    </row>
    <row r="22" spans="1:13" x14ac:dyDescent="0.25">
      <c r="A22" s="2400" t="s">
        <v>676</v>
      </c>
      <c r="B22" s="2400"/>
      <c r="C22" s="2400"/>
      <c r="D22" s="2400"/>
      <c r="E22" s="2400"/>
      <c r="F22" s="2400"/>
      <c r="G22" s="178"/>
      <c r="H22" s="178"/>
      <c r="I22" s="178"/>
      <c r="J22" s="178"/>
    </row>
    <row r="23" spans="1:13" x14ac:dyDescent="0.25">
      <c r="A23" s="182" t="s">
        <v>617</v>
      </c>
      <c r="B23" s="178"/>
      <c r="C23" s="178"/>
      <c r="D23" s="178"/>
      <c r="E23" s="178"/>
      <c r="F23" s="178"/>
      <c r="G23" s="178"/>
      <c r="H23" s="178"/>
      <c r="I23" s="178"/>
      <c r="J23" s="178"/>
    </row>
    <row r="24" spans="1:13" x14ac:dyDescent="0.25">
      <c r="A24" s="182" t="s">
        <v>1054</v>
      </c>
      <c r="B24" s="178"/>
      <c r="C24" s="178"/>
      <c r="D24" s="178"/>
      <c r="E24" s="178"/>
      <c r="F24" s="178"/>
      <c r="G24" s="178"/>
      <c r="H24" s="178"/>
      <c r="I24" s="178"/>
      <c r="J24" s="178"/>
    </row>
    <row r="25" spans="1:13" s="178" customFormat="1" x14ac:dyDescent="0.25">
      <c r="A25" s="198" t="s">
        <v>915</v>
      </c>
    </row>
    <row r="26" spans="1:13" x14ac:dyDescent="0.25"/>
    <row r="27" spans="1:13" x14ac:dyDescent="0.25"/>
    <row r="28" spans="1:13" x14ac:dyDescent="0.25"/>
    <row r="49" spans="1:1" hidden="1" x14ac:dyDescent="0.25">
      <c r="A49" s="82"/>
    </row>
    <row r="50" spans="1:1" hidden="1" x14ac:dyDescent="0.25">
      <c r="A50" s="85"/>
    </row>
    <row r="51" spans="1:1" hidden="1" x14ac:dyDescent="0.25">
      <c r="A51" s="85"/>
    </row>
    <row r="52" spans="1:1" hidden="1" x14ac:dyDescent="0.25">
      <c r="A52" s="85"/>
    </row>
    <row r="53" spans="1:1" x14ac:dyDescent="0.25"/>
  </sheetData>
  <mergeCells count="12">
    <mergeCell ref="A22:F22"/>
    <mergeCell ref="A5:I5"/>
    <mergeCell ref="A12:I12"/>
    <mergeCell ref="A16:I16"/>
    <mergeCell ref="A2:A4"/>
    <mergeCell ref="A1:XFD1"/>
    <mergeCell ref="B2:E2"/>
    <mergeCell ref="F2:I2"/>
    <mergeCell ref="B3:C3"/>
    <mergeCell ref="D3:E3"/>
    <mergeCell ref="F3:G3"/>
    <mergeCell ref="H3:I3"/>
  </mergeCells>
  <printOptions horizontalCentered="1"/>
  <pageMargins left="0.23622047244094491" right="0.23622047244094491" top="0.31496062992125984" bottom="0.39370078740157483" header="0.31496062992125984" footer="0.31496062992125984"/>
  <pageSetup paperSize="9" scale="64" orientation="portrait" useFirstPageNumber="1" r:id="rId1"/>
  <rowBreaks count="1" manualBreakCount="1">
    <brk id="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E9"/>
  <sheetViews>
    <sheetView zoomScaleNormal="100" workbookViewId="0">
      <selection activeCell="F18" sqref="F18"/>
    </sheetView>
  </sheetViews>
  <sheetFormatPr defaultColWidth="9.140625" defaultRowHeight="15" x14ac:dyDescent="0.25"/>
  <cols>
    <col min="1" max="1" width="27.5703125" style="61" bestFit="1" customWidth="1"/>
    <col min="2" max="12" width="11.140625" style="61" customWidth="1"/>
    <col min="13" max="13" width="10.42578125" style="61" customWidth="1"/>
    <col min="14" max="14" width="9.85546875" style="61" customWidth="1"/>
    <col min="15" max="15" width="10" style="61" customWidth="1"/>
    <col min="16" max="16" width="10.7109375" style="61" customWidth="1"/>
    <col min="17" max="17" width="11.42578125" style="61" customWidth="1"/>
    <col min="18" max="20" width="11.5703125" style="61" customWidth="1"/>
    <col min="21" max="21" width="11.42578125" style="61" customWidth="1"/>
    <col min="22" max="22" width="7" style="61" hidden="1" customWidth="1"/>
    <col min="23" max="23" width="8.7109375" style="61" hidden="1" customWidth="1"/>
    <col min="24" max="24" width="7" style="61" hidden="1" customWidth="1"/>
    <col min="25" max="25" width="8.7109375" style="61" hidden="1" customWidth="1"/>
    <col min="26" max="26" width="7" style="61" hidden="1" customWidth="1"/>
    <col min="27" max="27" width="8.7109375" style="61" hidden="1" customWidth="1"/>
    <col min="28" max="28" width="7" style="61" hidden="1" customWidth="1"/>
    <col min="29" max="29" width="8.7109375" style="61" hidden="1" customWidth="1"/>
    <col min="30" max="30" width="7" style="61" hidden="1" customWidth="1"/>
    <col min="31" max="31" width="8.7109375" style="61" hidden="1" customWidth="1"/>
    <col min="32" max="32" width="7" style="61" hidden="1" customWidth="1"/>
    <col min="33" max="33" width="8.7109375" style="61" hidden="1" customWidth="1"/>
    <col min="34" max="34" width="7" style="61" hidden="1" customWidth="1"/>
    <col min="35" max="35" width="8.7109375" style="61" hidden="1" customWidth="1"/>
    <col min="36" max="36" width="7" style="61" hidden="1" customWidth="1"/>
    <col min="37" max="37" width="8.7109375" style="61" hidden="1" customWidth="1"/>
    <col min="38" max="38" width="15.7109375" style="61" hidden="1" customWidth="1"/>
    <col min="39" max="39" width="8.7109375" style="61" hidden="1" customWidth="1"/>
    <col min="40" max="40" width="20.7109375" style="61" hidden="1" customWidth="1"/>
    <col min="41" max="41" width="8.7109375" style="61" hidden="1" customWidth="1"/>
    <col min="42" max="42" width="15.7109375" style="61" hidden="1" customWidth="1"/>
    <col min="43" max="43" width="8.7109375" style="61" hidden="1" customWidth="1"/>
    <col min="44" max="44" width="20.7109375" style="61" hidden="1" customWidth="1"/>
    <col min="45" max="45" width="8.7109375" style="61" hidden="1" customWidth="1"/>
    <col min="46" max="46" width="7" style="61" hidden="1" customWidth="1"/>
    <col min="47" max="47" width="8.7109375" style="61" hidden="1" customWidth="1"/>
    <col min="48" max="48" width="7" style="61" hidden="1" customWidth="1"/>
    <col min="49" max="49" width="0.140625" style="61" hidden="1" customWidth="1"/>
    <col min="50" max="50" width="7" style="61" hidden="1" customWidth="1"/>
    <col min="51" max="51" width="8.7109375" style="61" hidden="1" customWidth="1"/>
    <col min="52" max="52" width="7" style="61" hidden="1" customWidth="1"/>
    <col min="53" max="53" width="8.7109375" style="61" hidden="1" customWidth="1"/>
    <col min="54" max="54" width="7" style="61" hidden="1" customWidth="1"/>
    <col min="55" max="55" width="8.7109375" style="61" hidden="1" customWidth="1"/>
    <col min="56" max="56" width="7" style="61" hidden="1" customWidth="1"/>
    <col min="57" max="57" width="0.42578125" style="61" hidden="1" customWidth="1"/>
    <col min="58" max="16384" width="9.140625" style="61"/>
  </cols>
  <sheetData>
    <row r="1" spans="1:57" ht="15.75" customHeight="1" thickBot="1" x14ac:dyDescent="0.3">
      <c r="A1" s="2459" t="s">
        <v>796</v>
      </c>
      <c r="B1" s="2460"/>
      <c r="C1" s="2460"/>
      <c r="D1" s="2460"/>
      <c r="E1" s="2460"/>
      <c r="F1" s="2460"/>
      <c r="G1" s="2460"/>
      <c r="H1" s="2460"/>
      <c r="I1" s="2460"/>
      <c r="J1" s="2460"/>
      <c r="K1" s="2460"/>
      <c r="L1" s="2460"/>
      <c r="M1" s="2460"/>
      <c r="N1" s="2460"/>
      <c r="O1" s="2460"/>
      <c r="P1" s="2460"/>
      <c r="Q1" s="2460"/>
      <c r="R1" s="2460"/>
      <c r="S1" s="2460"/>
      <c r="T1" s="2460"/>
      <c r="U1" s="2460"/>
      <c r="V1" s="2460"/>
      <c r="W1" s="2460"/>
      <c r="X1" s="2460"/>
      <c r="Y1" s="2460"/>
      <c r="Z1" s="2460"/>
      <c r="AA1" s="2460"/>
      <c r="AB1" s="2460"/>
      <c r="AC1" s="2460"/>
      <c r="AD1" s="2460"/>
      <c r="AE1" s="2460"/>
      <c r="AF1" s="2460"/>
      <c r="AG1" s="2460"/>
      <c r="AH1" s="2460"/>
      <c r="AI1" s="2460"/>
      <c r="AJ1" s="2460"/>
      <c r="AK1" s="2460"/>
      <c r="AL1" s="2460"/>
      <c r="AM1" s="2460"/>
      <c r="AN1" s="2460"/>
      <c r="AO1" s="2460"/>
      <c r="AP1" s="2460"/>
      <c r="AQ1" s="2460"/>
      <c r="AR1" s="2460"/>
      <c r="AS1" s="2460"/>
    </row>
    <row r="2" spans="1:57" x14ac:dyDescent="0.25">
      <c r="A2" s="2462"/>
      <c r="B2" s="2465" t="s">
        <v>825</v>
      </c>
      <c r="C2" s="2465"/>
      <c r="D2" s="2465"/>
      <c r="E2" s="2466"/>
      <c r="F2" s="2467" t="s">
        <v>944</v>
      </c>
      <c r="G2" s="2465"/>
      <c r="H2" s="2465"/>
      <c r="I2" s="2466"/>
      <c r="J2" s="2467">
        <v>46113</v>
      </c>
      <c r="K2" s="2465"/>
      <c r="L2" s="2465"/>
      <c r="M2" s="2466"/>
      <c r="N2" s="2467">
        <v>46143</v>
      </c>
      <c r="O2" s="2465"/>
      <c r="P2" s="2465"/>
      <c r="Q2" s="2466"/>
      <c r="R2" s="2475">
        <v>46174</v>
      </c>
      <c r="S2" s="2476"/>
      <c r="T2" s="2476"/>
      <c r="U2" s="2477"/>
      <c r="V2" s="2445"/>
      <c r="W2" s="2446"/>
      <c r="X2" s="2446"/>
      <c r="Y2" s="2447"/>
      <c r="Z2" s="2455"/>
      <c r="AA2" s="2449"/>
      <c r="AB2" s="2449"/>
      <c r="AC2" s="2461"/>
      <c r="AD2" s="2445"/>
      <c r="AE2" s="2446"/>
      <c r="AF2" s="2446"/>
      <c r="AG2" s="2447"/>
      <c r="AH2" s="2455"/>
      <c r="AI2" s="2449"/>
      <c r="AJ2" s="2449"/>
      <c r="AK2" s="2461"/>
      <c r="AL2" s="2455"/>
      <c r="AM2" s="2449"/>
      <c r="AN2" s="2449"/>
      <c r="AO2" s="2461"/>
      <c r="AP2" s="2455"/>
      <c r="AQ2" s="2449"/>
      <c r="AR2" s="2449"/>
      <c r="AS2" s="2461"/>
      <c r="AT2" s="2455"/>
      <c r="AU2" s="2449"/>
      <c r="AV2" s="2449"/>
      <c r="AW2" s="2456"/>
      <c r="AX2" s="2455"/>
      <c r="AY2" s="2449"/>
      <c r="AZ2" s="2449"/>
      <c r="BA2" s="2456"/>
      <c r="BB2" s="2448"/>
      <c r="BC2" s="2449"/>
      <c r="BD2" s="2449"/>
      <c r="BE2" s="2450"/>
    </row>
    <row r="3" spans="1:57" x14ac:dyDescent="0.25">
      <c r="A3" s="2463"/>
      <c r="B3" s="2468" t="s">
        <v>329</v>
      </c>
      <c r="C3" s="2469"/>
      <c r="D3" s="2470" t="s">
        <v>330</v>
      </c>
      <c r="E3" s="2471"/>
      <c r="F3" s="2472" t="s">
        <v>329</v>
      </c>
      <c r="G3" s="2469"/>
      <c r="H3" s="2470" t="s">
        <v>330</v>
      </c>
      <c r="I3" s="2471"/>
      <c r="J3" s="2472" t="s">
        <v>329</v>
      </c>
      <c r="K3" s="2469"/>
      <c r="L3" s="2470" t="s">
        <v>330</v>
      </c>
      <c r="M3" s="2471"/>
      <c r="N3" s="2472" t="s">
        <v>329</v>
      </c>
      <c r="O3" s="2469"/>
      <c r="P3" s="2470" t="s">
        <v>330</v>
      </c>
      <c r="Q3" s="2471"/>
      <c r="R3" s="2468" t="s">
        <v>329</v>
      </c>
      <c r="S3" s="2469"/>
      <c r="T3" s="2470" t="s">
        <v>330</v>
      </c>
      <c r="U3" s="2478"/>
      <c r="V3" s="2443" t="s">
        <v>329</v>
      </c>
      <c r="W3" s="2452"/>
      <c r="X3" s="2453" t="s">
        <v>330</v>
      </c>
      <c r="Y3" s="2458"/>
      <c r="Z3" s="2443" t="s">
        <v>329</v>
      </c>
      <c r="AA3" s="2444"/>
      <c r="AB3" s="2473" t="s">
        <v>330</v>
      </c>
      <c r="AC3" s="2474"/>
      <c r="AD3" s="2443" t="s">
        <v>329</v>
      </c>
      <c r="AE3" s="2444"/>
      <c r="AF3" s="2443" t="s">
        <v>330</v>
      </c>
      <c r="AG3" s="2458"/>
      <c r="AH3" s="2443" t="s">
        <v>329</v>
      </c>
      <c r="AI3" s="2452"/>
      <c r="AJ3" s="2453" t="s">
        <v>330</v>
      </c>
      <c r="AK3" s="2458"/>
      <c r="AL3" s="814" t="s">
        <v>329</v>
      </c>
      <c r="AM3" s="807"/>
      <c r="AN3" s="805" t="s">
        <v>330</v>
      </c>
      <c r="AO3" s="806"/>
      <c r="AP3" s="814" t="s">
        <v>329</v>
      </c>
      <c r="AQ3" s="807"/>
      <c r="AR3" s="805" t="s">
        <v>330</v>
      </c>
      <c r="AS3" s="806"/>
      <c r="AT3" s="2443" t="s">
        <v>329</v>
      </c>
      <c r="AU3" s="2452"/>
      <c r="AV3" s="2453" t="s">
        <v>330</v>
      </c>
      <c r="AW3" s="2457"/>
      <c r="AX3" s="2443" t="s">
        <v>329</v>
      </c>
      <c r="AY3" s="2452"/>
      <c r="AZ3" s="2453" t="s">
        <v>330</v>
      </c>
      <c r="BA3" s="2457"/>
      <c r="BB3" s="2451" t="s">
        <v>329</v>
      </c>
      <c r="BC3" s="2452"/>
      <c r="BD3" s="2453" t="s">
        <v>330</v>
      </c>
      <c r="BE3" s="2454"/>
    </row>
    <row r="4" spans="1:57" ht="33" customHeight="1" thickBot="1" x14ac:dyDescent="0.3">
      <c r="A4" s="2464"/>
      <c r="B4" s="2169" t="s">
        <v>37</v>
      </c>
      <c r="C4" s="485" t="s">
        <v>425</v>
      </c>
      <c r="D4" s="485" t="s">
        <v>37</v>
      </c>
      <c r="E4" s="486" t="s">
        <v>425</v>
      </c>
      <c r="F4" s="2169" t="s">
        <v>37</v>
      </c>
      <c r="G4" s="485" t="s">
        <v>425</v>
      </c>
      <c r="H4" s="485" t="s">
        <v>37</v>
      </c>
      <c r="I4" s="486" t="s">
        <v>425</v>
      </c>
      <c r="J4" s="2169" t="s">
        <v>37</v>
      </c>
      <c r="K4" s="485" t="s">
        <v>425</v>
      </c>
      <c r="L4" s="485" t="s">
        <v>37</v>
      </c>
      <c r="M4" s="486" t="s">
        <v>425</v>
      </c>
      <c r="N4" s="2169" t="s">
        <v>37</v>
      </c>
      <c r="O4" s="485" t="s">
        <v>425</v>
      </c>
      <c r="P4" s="485" t="s">
        <v>37</v>
      </c>
      <c r="Q4" s="486" t="s">
        <v>425</v>
      </c>
      <c r="R4" s="481" t="s">
        <v>37</v>
      </c>
      <c r="S4" s="477" t="s">
        <v>425</v>
      </c>
      <c r="T4" s="2170" t="s">
        <v>37</v>
      </c>
      <c r="U4" s="476" t="s">
        <v>425</v>
      </c>
      <c r="V4" s="818" t="s">
        <v>37</v>
      </c>
      <c r="W4" s="479" t="s">
        <v>425</v>
      </c>
      <c r="X4" s="479" t="s">
        <v>37</v>
      </c>
      <c r="Y4" s="480" t="s">
        <v>425</v>
      </c>
      <c r="Z4" s="478" t="s">
        <v>37</v>
      </c>
      <c r="AA4" s="477" t="s">
        <v>425</v>
      </c>
      <c r="AB4" s="477" t="s">
        <v>37</v>
      </c>
      <c r="AC4" s="480" t="s">
        <v>425</v>
      </c>
      <c r="AD4" s="818" t="s">
        <v>37</v>
      </c>
      <c r="AE4" s="477" t="s">
        <v>425</v>
      </c>
      <c r="AF4" s="818" t="s">
        <v>37</v>
      </c>
      <c r="AG4" s="480" t="s">
        <v>425</v>
      </c>
      <c r="AH4" s="818" t="s">
        <v>37</v>
      </c>
      <c r="AI4" s="477" t="s">
        <v>425</v>
      </c>
      <c r="AJ4" s="478" t="s">
        <v>37</v>
      </c>
      <c r="AK4" s="819" t="s">
        <v>425</v>
      </c>
      <c r="AL4" s="818" t="s">
        <v>37</v>
      </c>
      <c r="AM4" s="477" t="s">
        <v>425</v>
      </c>
      <c r="AN4" s="478" t="s">
        <v>37</v>
      </c>
      <c r="AO4" s="819" t="s">
        <v>425</v>
      </c>
      <c r="AP4" s="818" t="s">
        <v>37</v>
      </c>
      <c r="AQ4" s="477" t="s">
        <v>425</v>
      </c>
      <c r="AR4" s="478" t="s">
        <v>37</v>
      </c>
      <c r="AS4" s="819" t="s">
        <v>425</v>
      </c>
      <c r="AT4" s="478" t="s">
        <v>37</v>
      </c>
      <c r="AU4" s="818" t="s">
        <v>425</v>
      </c>
      <c r="AV4" s="477" t="s">
        <v>37</v>
      </c>
      <c r="AW4" s="476" t="s">
        <v>425</v>
      </c>
      <c r="AX4" s="478" t="s">
        <v>37</v>
      </c>
      <c r="AY4" s="818" t="s">
        <v>425</v>
      </c>
      <c r="AZ4" s="477" t="s">
        <v>37</v>
      </c>
      <c r="BA4" s="476" t="s">
        <v>425</v>
      </c>
      <c r="BB4" s="560" t="s">
        <v>37</v>
      </c>
      <c r="BC4" s="818" t="s">
        <v>425</v>
      </c>
      <c r="BD4" s="477" t="s">
        <v>37</v>
      </c>
      <c r="BE4" s="820" t="s">
        <v>425</v>
      </c>
    </row>
    <row r="5" spans="1:57" x14ac:dyDescent="0.25">
      <c r="A5" s="1089" t="s">
        <v>323</v>
      </c>
      <c r="B5" s="2171">
        <v>3</v>
      </c>
      <c r="C5" s="2172">
        <v>6349.3046216000002</v>
      </c>
      <c r="D5" s="2172">
        <v>36</v>
      </c>
      <c r="E5" s="2173">
        <v>20522.781194980002</v>
      </c>
      <c r="F5" s="2174">
        <f>J5+N5+R5+V5+Z5+AD5+AH5+AL5+AP5+AT5+AX5+BB5</f>
        <v>3</v>
      </c>
      <c r="G5" s="2175">
        <f>K5+O5+S5+W5+AA5+AE5+AI5+AM5+AQ5+AU5+AY5+BC5</f>
        <v>7439.09</v>
      </c>
      <c r="H5" s="2175">
        <f>L5+P5+T5+X5+AB5+AF5+AJ5+AN5+AR5+AV5+AZ5+BD5</f>
        <v>7</v>
      </c>
      <c r="I5" s="2176">
        <f>M5+Q5+U5+Y5+AC5+AG5+AK5+AO5+AS5+AW5+BA5+BE5</f>
        <v>11587.8</v>
      </c>
      <c r="J5" s="2177">
        <v>0</v>
      </c>
      <c r="K5" s="2178">
        <v>0</v>
      </c>
      <c r="L5" s="2172">
        <v>2</v>
      </c>
      <c r="M5" s="2179">
        <v>94.95</v>
      </c>
      <c r="N5" s="2180">
        <f>SUM(N6:N7)</f>
        <v>1</v>
      </c>
      <c r="O5" s="1088">
        <f t="shared" ref="O5:Q5" si="0">SUM(O6:O7)</f>
        <v>2268</v>
      </c>
      <c r="P5" s="1088">
        <f t="shared" si="0"/>
        <v>1</v>
      </c>
      <c r="Q5" s="1157">
        <f t="shared" si="0"/>
        <v>5511.83</v>
      </c>
      <c r="R5" s="2177">
        <v>2</v>
      </c>
      <c r="S5" s="2178">
        <v>5171.09</v>
      </c>
      <c r="T5" s="2172">
        <v>4</v>
      </c>
      <c r="U5" s="2179">
        <v>5981.02</v>
      </c>
      <c r="V5" s="821"/>
      <c r="W5" s="753"/>
      <c r="X5" s="750"/>
      <c r="Y5" s="815"/>
      <c r="Z5" s="821"/>
      <c r="AA5" s="753"/>
      <c r="AB5" s="750"/>
      <c r="AC5" s="815"/>
      <c r="AD5" s="821"/>
      <c r="AE5" s="753"/>
      <c r="AF5" s="750"/>
      <c r="AG5" s="751"/>
      <c r="AH5" s="753"/>
      <c r="AI5" s="753"/>
      <c r="AJ5" s="750"/>
      <c r="AK5" s="751"/>
      <c r="AL5" s="753"/>
      <c r="AM5" s="753"/>
      <c r="AN5" s="750"/>
      <c r="AO5" s="751"/>
      <c r="AP5" s="753"/>
      <c r="AQ5" s="753"/>
      <c r="AR5" s="750"/>
      <c r="AS5" s="751"/>
      <c r="AT5" s="749"/>
      <c r="AU5" s="749"/>
      <c r="AV5" s="750"/>
      <c r="AW5" s="751"/>
      <c r="AX5" s="749"/>
      <c r="AY5" s="749"/>
      <c r="AZ5" s="750"/>
      <c r="BA5" s="751"/>
      <c r="BB5" s="748"/>
      <c r="BC5" s="749"/>
      <c r="BD5" s="750"/>
      <c r="BE5" s="815"/>
    </row>
    <row r="6" spans="1:57" x14ac:dyDescent="0.25">
      <c r="A6" s="1382" t="s">
        <v>239</v>
      </c>
      <c r="B6" s="2181">
        <v>3</v>
      </c>
      <c r="C6" s="2182">
        <v>6349.3046216000002</v>
      </c>
      <c r="D6" s="2182">
        <v>36</v>
      </c>
      <c r="E6" s="2183">
        <v>20522.781194980002</v>
      </c>
      <c r="F6" s="2184">
        <f>SUM(J6,N6,R6,V6,Z6,AD6,AL6,AX6,AP6,AT6,BB6)</f>
        <v>3</v>
      </c>
      <c r="G6" s="2175">
        <f t="shared" ref="G6:I7" si="1">K6+O6+S6+W6+AA6+AE6+AI6+AM6+AQ6+AU6+AY6+BC6</f>
        <v>7439.09</v>
      </c>
      <c r="H6" s="2175">
        <f t="shared" si="1"/>
        <v>7</v>
      </c>
      <c r="I6" s="2176">
        <f t="shared" si="1"/>
        <v>11587.8</v>
      </c>
      <c r="J6" s="2177">
        <v>0</v>
      </c>
      <c r="K6" s="2178">
        <v>0</v>
      </c>
      <c r="L6" s="2182">
        <v>2</v>
      </c>
      <c r="M6" s="2185">
        <v>94.95</v>
      </c>
      <c r="N6" s="2186">
        <v>1</v>
      </c>
      <c r="O6" s="2178">
        <v>2268</v>
      </c>
      <c r="P6" s="2182">
        <v>1</v>
      </c>
      <c r="Q6" s="2185">
        <v>5511.83</v>
      </c>
      <c r="R6" s="2177">
        <v>2</v>
      </c>
      <c r="S6" s="2178">
        <v>5171.09</v>
      </c>
      <c r="T6" s="2182">
        <v>4</v>
      </c>
      <c r="U6" s="2185">
        <v>5981.02</v>
      </c>
      <c r="V6" s="821"/>
      <c r="W6" s="753"/>
      <c r="X6" s="816"/>
      <c r="Y6" s="817"/>
      <c r="Z6" s="821"/>
      <c r="AA6" s="753"/>
      <c r="AB6" s="816"/>
      <c r="AC6" s="817"/>
      <c r="AD6" s="821"/>
      <c r="AE6" s="753"/>
      <c r="AF6" s="816"/>
      <c r="AG6" s="822"/>
      <c r="AH6" s="753"/>
      <c r="AI6" s="753"/>
      <c r="AJ6" s="816"/>
      <c r="AK6" s="822"/>
      <c r="AL6" s="753"/>
      <c r="AM6" s="753"/>
      <c r="AN6" s="823"/>
      <c r="AO6" s="824"/>
      <c r="AP6" s="753"/>
      <c r="AQ6" s="753"/>
      <c r="AR6" s="823"/>
      <c r="AS6" s="824"/>
      <c r="AT6" s="753"/>
      <c r="AU6" s="753"/>
      <c r="AV6" s="823"/>
      <c r="AW6" s="824"/>
      <c r="AX6" s="753"/>
      <c r="AY6" s="753"/>
      <c r="AZ6" s="823"/>
      <c r="BA6" s="824"/>
      <c r="BB6" s="752"/>
      <c r="BC6" s="753"/>
      <c r="BD6" s="753"/>
      <c r="BE6" s="825"/>
    </row>
    <row r="7" spans="1:57" ht="15.75" thickBot="1" x14ac:dyDescent="0.3">
      <c r="A7" s="1383" t="s">
        <v>240</v>
      </c>
      <c r="B7" s="1384">
        <f>SUM(F7,J7,N7,R7,V7,Z7,AH7,AT7,AL7,AP7,AX7)</f>
        <v>0</v>
      </c>
      <c r="C7" s="1385">
        <f t="shared" ref="C7" si="2">G7+K7+O7+S7+W7+AA7+AE7+AI7+AM7+AQ7+AU7+AY7</f>
        <v>0</v>
      </c>
      <c r="D7" s="1385">
        <f t="shared" ref="D7" si="3">H7+L7+P7+T7+X7+AB7+AF7+AJ7+AN7+AR7+AV7+AZ7</f>
        <v>0</v>
      </c>
      <c r="E7" s="1386">
        <f t="shared" ref="E7" si="4">I7+M7+Q7+U7+Y7+AC7+AG7+AK7+AO7+AS7+AW7+BA7</f>
        <v>0</v>
      </c>
      <c r="F7" s="1384">
        <f>SUM(J7,N7,R7,V7,Z7,AD7,AL7,AX7,AP7,AT7,BB7)</f>
        <v>0</v>
      </c>
      <c r="G7" s="1385">
        <f t="shared" si="1"/>
        <v>0</v>
      </c>
      <c r="H7" s="1385">
        <f t="shared" si="1"/>
        <v>0</v>
      </c>
      <c r="I7" s="1386">
        <f t="shared" si="1"/>
        <v>0</v>
      </c>
      <c r="J7" s="1387">
        <v>0</v>
      </c>
      <c r="K7" s="1388">
        <v>0</v>
      </c>
      <c r="L7" s="1388">
        <v>0</v>
      </c>
      <c r="M7" s="1389">
        <v>0</v>
      </c>
      <c r="N7" s="1390">
        <v>0</v>
      </c>
      <c r="O7" s="1388">
        <v>0</v>
      </c>
      <c r="P7" s="1388">
        <v>0</v>
      </c>
      <c r="Q7" s="1389">
        <v>0</v>
      </c>
      <c r="R7" s="1387">
        <v>0</v>
      </c>
      <c r="S7" s="1388">
        <v>0</v>
      </c>
      <c r="T7" s="1388">
        <v>0</v>
      </c>
      <c r="U7" s="1389">
        <v>0</v>
      </c>
      <c r="V7" s="826"/>
      <c r="W7" s="827"/>
      <c r="X7" s="827"/>
      <c r="Y7" s="830"/>
      <c r="Z7" s="826"/>
      <c r="AA7" s="827"/>
      <c r="AB7" s="827"/>
      <c r="AC7" s="830"/>
      <c r="AD7" s="826"/>
      <c r="AE7" s="827"/>
      <c r="AF7" s="827"/>
      <c r="AG7" s="829"/>
      <c r="AH7" s="827"/>
      <c r="AI7" s="827"/>
      <c r="AJ7" s="827"/>
      <c r="AK7" s="829"/>
      <c r="AL7" s="827"/>
      <c r="AM7" s="827"/>
      <c r="AN7" s="827"/>
      <c r="AO7" s="829"/>
      <c r="AP7" s="827"/>
      <c r="AQ7" s="827"/>
      <c r="AR7" s="827"/>
      <c r="AS7" s="829"/>
      <c r="AT7" s="827"/>
      <c r="AU7" s="827"/>
      <c r="AV7" s="827"/>
      <c r="AW7" s="829"/>
      <c r="AX7" s="827"/>
      <c r="AY7" s="827"/>
      <c r="AZ7" s="827"/>
      <c r="BA7" s="829"/>
      <c r="BB7" s="828"/>
      <c r="BC7" s="827"/>
      <c r="BD7" s="827"/>
      <c r="BE7" s="830"/>
    </row>
    <row r="8" spans="1:57" x14ac:dyDescent="0.25">
      <c r="A8" s="199" t="s">
        <v>315</v>
      </c>
      <c r="K8" s="93"/>
    </row>
    <row r="9" spans="1:57" s="183" customFormat="1" x14ac:dyDescent="0.25"/>
  </sheetData>
  <mergeCells count="40">
    <mergeCell ref="H3:I3"/>
    <mergeCell ref="J3:K3"/>
    <mergeCell ref="L3:M3"/>
    <mergeCell ref="Z2:AC2"/>
    <mergeCell ref="Z3:AA3"/>
    <mergeCell ref="AB3:AC3"/>
    <mergeCell ref="V3:W3"/>
    <mergeCell ref="X3:Y3"/>
    <mergeCell ref="R2:U2"/>
    <mergeCell ref="T3:U3"/>
    <mergeCell ref="R3:S3"/>
    <mergeCell ref="P3:Q3"/>
    <mergeCell ref="A1:AS1"/>
    <mergeCell ref="AP2:AS2"/>
    <mergeCell ref="AL2:AO2"/>
    <mergeCell ref="AH2:AK2"/>
    <mergeCell ref="AH3:AI3"/>
    <mergeCell ref="AJ3:AK3"/>
    <mergeCell ref="A2:A4"/>
    <mergeCell ref="B2:E2"/>
    <mergeCell ref="F2:I2"/>
    <mergeCell ref="J2:M2"/>
    <mergeCell ref="B3:C3"/>
    <mergeCell ref="D3:E3"/>
    <mergeCell ref="N3:O3"/>
    <mergeCell ref="N2:Q2"/>
    <mergeCell ref="V2:Y2"/>
    <mergeCell ref="F3:G3"/>
    <mergeCell ref="AD3:AE3"/>
    <mergeCell ref="AD2:AG2"/>
    <mergeCell ref="BB2:BE2"/>
    <mergeCell ref="BB3:BC3"/>
    <mergeCell ref="BD3:BE3"/>
    <mergeCell ref="AX2:BA2"/>
    <mergeCell ref="AX3:AY3"/>
    <mergeCell ref="AZ3:BA3"/>
    <mergeCell ref="AT2:AW2"/>
    <mergeCell ref="AT3:AU3"/>
    <mergeCell ref="AV3:AW3"/>
    <mergeCell ref="AF3:AG3"/>
  </mergeCells>
  <printOptions horizontalCentered="1"/>
  <pageMargins left="0.23622047244094491" right="0.23622047244094491" top="0.31496062992125984" bottom="0.39370078740157483" header="0.31496062992125984" footer="0.31496062992125984"/>
  <pageSetup paperSize="9" scale="34" orientation="portrait" useFirstPageNumber="1" r:id="rId1"/>
  <ignoredErrors>
    <ignoredError sqref="F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2023-08-11 16:53:47</KDate>
  <Classification>SEBI-PUBLIC</Classification>
  <Subclassification/>
  <HostName>MUM0128007</HostName>
  <Domain_User>SEBINT/8007</Domain_User>
  <IPAdd>10.88.96.128</IPAdd>
  <FilePath>X:\Bulletin\2023 08 August\SEBI_Bulletin_August_2023.xlsx</FilePath>
  <KID>6C3C8C09061F638273696270073079</KID>
  <UniqueName/>
  <Suggested/>
  <Justification/>
</Klassify>
</file>

<file path=customXml/itemProps1.xml><?xml version="1.0" encoding="utf-8"?>
<ds:datastoreItem xmlns:ds="http://schemas.openxmlformats.org/officeDocument/2006/customXml" ds:itemID="{C763D44E-AA55-4E41-90D6-77D821A0F9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67</vt:i4>
      </vt:variant>
      <vt:variant>
        <vt:lpstr>Named Ranges</vt:lpstr>
      </vt:variant>
      <vt:variant>
        <vt:i4>26</vt:i4>
      </vt:variant>
    </vt:vector>
  </HeadingPairs>
  <TitlesOfParts>
    <vt:vector size="93" baseType="lpstr">
      <vt:lpstr>Data Summary</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'22'!Print_Area</vt:lpstr>
      <vt:lpstr>'3'!Print_Area</vt:lpstr>
      <vt:lpstr>'30'!Print_Area</vt:lpstr>
      <vt:lpstr>'31'!Print_Area</vt:lpstr>
      <vt:lpstr>'4'!Print_Area</vt:lpstr>
      <vt:lpstr>'44'!Print_Area</vt:lpstr>
      <vt:lpstr>'45'!Print_Area</vt:lpstr>
      <vt:lpstr>'46'!Print_Area</vt:lpstr>
      <vt:lpstr>'5'!Print_Area</vt:lpstr>
      <vt:lpstr>'56'!Print_Area</vt:lpstr>
      <vt:lpstr>'58'!Print_Area</vt:lpstr>
      <vt:lpstr>'66'!Print_Area</vt:lpstr>
      <vt:lpstr>'7'!Print_Area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2026-07-27T09:29:16Z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SEBI-PUBLIC</vt:lpwstr>
  </property>
  <property fmtid="{D5CDD505-2E9C-101B-9397-08002B2CF9AE}" pid="3" name="Rules">
    <vt:lpwstr/>
  </property>
  <property fmtid="{D5CDD505-2E9C-101B-9397-08002B2CF9AE}" pid="4" name="KID">
    <vt:lpwstr>6C3C8C09061F638273696270073079</vt:lpwstr>
  </property>
</Properties>
</file>